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showInkAnnotation="0"/>
  <mc:AlternateContent xmlns:mc="http://schemas.openxmlformats.org/markup-compatibility/2006">
    <mc:Choice Requires="x15">
      <x15ac:absPath xmlns:x15ac="http://schemas.microsoft.com/office/spreadsheetml/2010/11/ac" url="C:\HR PT Pembangunan Aceh\project anajab dan WLA\"/>
    </mc:Choice>
  </mc:AlternateContent>
  <xr:revisionPtr revIDLastSave="0" documentId="13_ncr:1_{F01CA54A-2E39-4D80-8B4F-B400FEB510AD}" xr6:coauthVersionLast="47" xr6:coauthVersionMax="47" xr10:uidLastSave="{00000000-0000-0000-0000-000000000000}"/>
  <bookViews>
    <workbookView xWindow="-110" yWindow="-110" windowWidth="19420" windowHeight="11500" tabRatio="818" xr2:uid="{00000000-000D-0000-FFFF-FFFF00000000}"/>
  </bookViews>
  <sheets>
    <sheet name="Data Wawancara WLA" sheetId="4" r:id="rId1"/>
    <sheet name="Kesimpulan-Rekomendasi" sheetId="5" r:id="rId2"/>
  </sheets>
  <definedNames>
    <definedName name="_xlnm.Print_Titles" localSheetId="0">'Data Wawancara WLA'!$18:$19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2" i="4" l="1"/>
  <c r="J33" i="4"/>
  <c r="J35" i="4"/>
  <c r="J22" i="4" l="1"/>
  <c r="K22" i="4" s="1"/>
  <c r="L131" i="4"/>
  <c r="K131" i="4" s="1"/>
  <c r="J37" i="4"/>
  <c r="L37" i="4" s="1"/>
  <c r="J30" i="4"/>
  <c r="K30" i="4" s="1"/>
  <c r="J31" i="4"/>
  <c r="K31" i="4" s="1"/>
  <c r="K35" i="4"/>
  <c r="J25" i="4"/>
  <c r="L25" i="4" s="1"/>
  <c r="M25" i="4" s="1"/>
  <c r="K25" i="4"/>
  <c r="J27" i="4"/>
  <c r="K27" i="4" s="1"/>
  <c r="J39" i="4"/>
  <c r="K39" i="4"/>
  <c r="L39" i="4"/>
  <c r="M39" i="4" s="1"/>
  <c r="J43" i="4"/>
  <c r="K43" i="4"/>
  <c r="L43" i="4"/>
  <c r="M43" i="4" s="1"/>
  <c r="J44" i="4"/>
  <c r="K44" i="4"/>
  <c r="L44" i="4"/>
  <c r="M44" i="4" s="1"/>
  <c r="J46" i="4"/>
  <c r="K46" i="4"/>
  <c r="L46" i="4"/>
  <c r="M46" i="4" s="1"/>
  <c r="J47" i="4"/>
  <c r="K47" i="4"/>
  <c r="L47" i="4"/>
  <c r="M47" i="4" s="1"/>
  <c r="J50" i="4"/>
  <c r="K50" i="4"/>
  <c r="L50" i="4"/>
  <c r="M50" i="4" s="1"/>
  <c r="J51" i="4"/>
  <c r="K51" i="4"/>
  <c r="L51" i="4"/>
  <c r="M51" i="4" s="1"/>
  <c r="J53" i="4"/>
  <c r="K53" i="4"/>
  <c r="L53" i="4"/>
  <c r="M53" i="4" s="1"/>
  <c r="J54" i="4"/>
  <c r="K54" i="4"/>
  <c r="L54" i="4"/>
  <c r="M54" i="4" s="1"/>
  <c r="J58" i="4"/>
  <c r="K58" i="4"/>
  <c r="L58" i="4"/>
  <c r="M58" i="4" s="1"/>
  <c r="J59" i="4"/>
  <c r="K59" i="4"/>
  <c r="L59" i="4"/>
  <c r="M59" i="4" s="1"/>
  <c r="J62" i="4"/>
  <c r="K62" i="4" s="1"/>
  <c r="J63" i="4"/>
  <c r="K63" i="4"/>
  <c r="L63" i="4"/>
  <c r="M63" i="4" s="1"/>
  <c r="J28" i="4"/>
  <c r="K49" i="4"/>
  <c r="K55" i="4"/>
  <c r="K57" i="4"/>
  <c r="K61"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103" i="4"/>
  <c r="K104" i="4"/>
  <c r="K105" i="4"/>
  <c r="K106" i="4"/>
  <c r="K107" i="4"/>
  <c r="K108" i="4"/>
  <c r="K109" i="4"/>
  <c r="K110" i="4"/>
  <c r="K111" i="4"/>
  <c r="K114" i="4"/>
  <c r="K115" i="4"/>
  <c r="L49" i="4"/>
  <c r="L55" i="4"/>
  <c r="L57" i="4"/>
  <c r="L61"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4" i="4"/>
  <c r="L115" i="4"/>
  <c r="L35" i="4" l="1"/>
  <c r="M35" i="4" s="1"/>
  <c r="K37" i="4"/>
  <c r="L31" i="4"/>
  <c r="M31" i="4" s="1"/>
  <c r="L27" i="4"/>
  <c r="M27" i="4" s="1"/>
  <c r="L30" i="4"/>
  <c r="M30" i="4" s="1"/>
  <c r="L62" i="4"/>
  <c r="M62" i="4" s="1"/>
  <c r="M114" i="4"/>
  <c r="M110" i="4"/>
  <c r="M109" i="4"/>
  <c r="M108" i="4"/>
  <c r="M107" i="4"/>
  <c r="M106" i="4"/>
  <c r="M105" i="4"/>
  <c r="M104" i="4"/>
  <c r="M103" i="4"/>
  <c r="M102"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7" i="4"/>
  <c r="M66" i="4"/>
  <c r="M65" i="4"/>
  <c r="M61" i="4"/>
  <c r="M57" i="4"/>
  <c r="M55" i="4"/>
  <c r="M49" i="4"/>
  <c r="M37" i="4"/>
  <c r="R12" i="5" l="1"/>
  <c r="J76" i="4" l="1"/>
  <c r="J75" i="4"/>
  <c r="J74" i="4"/>
  <c r="J73" i="4"/>
  <c r="J125" i="4" l="1"/>
  <c r="J124" i="4"/>
  <c r="J123" i="4"/>
  <c r="J122" i="4"/>
  <c r="J121" i="4"/>
  <c r="J120" i="4"/>
  <c r="J119" i="4"/>
  <c r="J118" i="4"/>
  <c r="J117" i="4"/>
  <c r="J116" i="4"/>
  <c r="J114" i="4"/>
  <c r="J113" i="4"/>
  <c r="J112" i="4"/>
  <c r="J110" i="4"/>
  <c r="J109" i="4"/>
  <c r="J108" i="4"/>
  <c r="J107" i="4"/>
  <c r="J106" i="4"/>
  <c r="J105" i="4"/>
  <c r="J104" i="4"/>
  <c r="J103" i="4"/>
  <c r="J102" i="4"/>
  <c r="J100" i="4"/>
  <c r="J99" i="4"/>
  <c r="J98" i="4"/>
  <c r="J97" i="4"/>
  <c r="J84" i="4"/>
  <c r="J83" i="4"/>
  <c r="J82" i="4"/>
  <c r="J81" i="4"/>
  <c r="J80" i="4"/>
  <c r="J79" i="4"/>
  <c r="J78" i="4"/>
  <c r="J77" i="4"/>
  <c r="J72" i="4"/>
  <c r="J71" i="4"/>
  <c r="J70" i="4"/>
  <c r="J69" i="4"/>
  <c r="J67" i="4"/>
  <c r="J66" i="4"/>
  <c r="J64" i="4"/>
  <c r="J60" i="4"/>
  <c r="J56" i="4"/>
  <c r="J55" i="4"/>
  <c r="J52" i="4"/>
  <c r="J49" i="4"/>
  <c r="J48" i="4"/>
  <c r="J45" i="4"/>
  <c r="J42" i="4"/>
  <c r="J41" i="4"/>
  <c r="J40" i="4"/>
  <c r="J38" i="4"/>
  <c r="J36" i="4"/>
  <c r="J29" i="4"/>
  <c r="J24" i="4"/>
  <c r="J23" i="4"/>
  <c r="K23" i="4" s="1"/>
  <c r="K64" i="4" l="1"/>
  <c r="L64" i="4"/>
  <c r="M64" i="4" s="1"/>
  <c r="L60" i="4"/>
  <c r="M60" i="4" s="1"/>
  <c r="K60" i="4"/>
  <c r="K56" i="4"/>
  <c r="L56" i="4"/>
  <c r="M56" i="4" s="1"/>
  <c r="K52" i="4"/>
  <c r="L52" i="4"/>
  <c r="M52" i="4" s="1"/>
  <c r="L48" i="4"/>
  <c r="M48" i="4" s="1"/>
  <c r="K48" i="4"/>
  <c r="K45" i="4"/>
  <c r="L45" i="4"/>
  <c r="L42" i="4"/>
  <c r="M42" i="4" s="1"/>
  <c r="K42" i="4"/>
  <c r="K41" i="4"/>
  <c r="L41" i="4"/>
  <c r="M41" i="4" s="1"/>
  <c r="K40" i="4"/>
  <c r="L40" i="4"/>
  <c r="M40" i="4" s="1"/>
  <c r="L38" i="4"/>
  <c r="M38" i="4" s="1"/>
  <c r="K38" i="4"/>
  <c r="K36" i="4"/>
  <c r="L36" i="4"/>
  <c r="M36" i="4" s="1"/>
  <c r="K118" i="4"/>
  <c r="L118" i="4"/>
  <c r="M118" i="4" s="1"/>
  <c r="K119" i="4"/>
  <c r="L119" i="4"/>
  <c r="M119" i="4" s="1"/>
  <c r="L23" i="4"/>
  <c r="M23" i="4" s="1"/>
  <c r="K24" i="4"/>
  <c r="L24" i="4"/>
  <c r="M24" i="4" s="1"/>
  <c r="K112" i="4"/>
  <c r="L112" i="4"/>
  <c r="M112" i="4" s="1"/>
  <c r="L113" i="4"/>
  <c r="M113" i="4" s="1"/>
  <c r="K113" i="4"/>
  <c r="L123" i="4"/>
  <c r="M123" i="4" s="1"/>
  <c r="K123" i="4"/>
  <c r="K28" i="4"/>
  <c r="L28" i="4"/>
  <c r="M28" i="4" s="1"/>
  <c r="L116" i="4"/>
  <c r="M116" i="4" s="1"/>
  <c r="K116" i="4"/>
  <c r="L124" i="4"/>
  <c r="M124" i="4" s="1"/>
  <c r="K124" i="4"/>
  <c r="L22" i="4"/>
  <c r="K120" i="4"/>
  <c r="L120" i="4"/>
  <c r="M120" i="4" s="1"/>
  <c r="K121" i="4"/>
  <c r="H11" i="5" s="1"/>
  <c r="L121" i="4"/>
  <c r="M121" i="4" s="1"/>
  <c r="L122" i="4"/>
  <c r="M122" i="4" s="1"/>
  <c r="K122" i="4"/>
  <c r="K29" i="4"/>
  <c r="L29" i="4"/>
  <c r="M29" i="4" s="1"/>
  <c r="K117" i="4"/>
  <c r="L117" i="4"/>
  <c r="K125" i="4"/>
  <c r="L125" i="4"/>
  <c r="M125" i="4" s="1"/>
  <c r="D10" i="5"/>
  <c r="E10" i="5" s="1"/>
  <c r="F27" i="5" s="1"/>
  <c r="G27" i="5" s="1"/>
  <c r="D9" i="5" l="1"/>
  <c r="K132" i="4"/>
  <c r="L132" i="4"/>
  <c r="M117" i="4"/>
  <c r="D12" i="5"/>
  <c r="E12" i="5" s="1"/>
  <c r="F29" i="5" s="1"/>
  <c r="G29" i="5" s="1"/>
  <c r="M45" i="4"/>
  <c r="D11" i="5"/>
  <c r="E11" i="5" s="1"/>
  <c r="F28" i="5" s="1"/>
  <c r="G28" i="5" s="1"/>
  <c r="M22" i="4"/>
  <c r="L128" i="4"/>
  <c r="K128" i="4"/>
  <c r="R9" i="5"/>
  <c r="S9" i="5" s="1"/>
  <c r="F31" i="5" s="1"/>
  <c r="G31" i="5" s="1"/>
  <c r="R10" i="5"/>
  <c r="S10" i="5" s="1"/>
  <c r="F32" i="5" s="1"/>
  <c r="G32" i="5" s="1"/>
  <c r="H12" i="5"/>
  <c r="I12" i="5" s="1"/>
  <c r="H9" i="5"/>
  <c r="R8" i="5"/>
  <c r="H10" i="5"/>
  <c r="I10" i="5" s="1"/>
  <c r="I11" i="5"/>
  <c r="M132" i="4" l="1"/>
  <c r="M133" i="4" s="1"/>
  <c r="M134" i="4" s="1"/>
  <c r="M128" i="4"/>
  <c r="M129" i="4" s="1"/>
  <c r="M130" i="4" s="1"/>
  <c r="R11" i="5"/>
  <c r="R13" i="5" s="1"/>
  <c r="S8" i="5"/>
  <c r="F30" i="5" s="1"/>
  <c r="G30" i="5" s="1"/>
  <c r="H13" i="5"/>
  <c r="I13" i="5" s="1"/>
  <c r="I9" i="5"/>
  <c r="D13" i="5"/>
  <c r="E13" i="5" s="1"/>
  <c r="E9" i="5"/>
  <c r="F26" i="5" s="1"/>
  <c r="G26" i="5" s="1"/>
  <c r="D14" i="5" l="1"/>
  <c r="H14" i="5"/>
  <c r="R14" i="5"/>
  <c r="S11" i="5"/>
  <c r="F25" i="5" l="1"/>
  <c r="G25" i="5" s="1"/>
  <c r="R15" i="5"/>
  <c r="S14" i="5"/>
  <c r="F17" i="5" s="1"/>
  <c r="F33" i="5" l="1"/>
  <c r="G33" i="5" s="1"/>
  <c r="F18" i="5"/>
  <c r="F20" i="5" s="1"/>
  <c r="F21" i="5" l="1"/>
  <c r="F22" i="5"/>
</calcChain>
</file>

<file path=xl/sharedStrings.xml><?xml version="1.0" encoding="utf-8"?>
<sst xmlns="http://schemas.openxmlformats.org/spreadsheetml/2006/main" count="270" uniqueCount="163">
  <si>
    <t>AL</t>
  </si>
  <si>
    <t>JENIS TUGAS</t>
  </si>
  <si>
    <t>TH/TB/TI</t>
  </si>
  <si>
    <t>kali/Hari</t>
  </si>
  <si>
    <t>kali/Bulan</t>
  </si>
  <si>
    <t>Pergi ke Bank/Telkom/PLN/Pasar Swalayan/dll untuk keperluan pribadi/bukan dinas</t>
  </si>
  <si>
    <t xml:space="preserve">Lain-lain, sebutkan: </t>
  </si>
  <si>
    <t>Satuan</t>
  </si>
  <si>
    <t>Menit</t>
  </si>
  <si>
    <t>NO</t>
  </si>
  <si>
    <t>Dokumen</t>
  </si>
  <si>
    <t>AL'</t>
  </si>
  <si>
    <t>TOTAL WAKTU</t>
  </si>
  <si>
    <t>Proses/Output</t>
  </si>
  <si>
    <t>VOLUME  TUGAS</t>
  </si>
  <si>
    <t>NAMA JABATAN</t>
  </si>
  <si>
    <t>NAMA KARYAWAN</t>
  </si>
  <si>
    <t>DEPARTEMEN</t>
  </si>
  <si>
    <t>DIVISI</t>
  </si>
  <si>
    <t>DIREKTORAT</t>
  </si>
  <si>
    <t>Nama dan Tanda Tangan</t>
  </si>
  <si>
    <t>AKTIVITAS</t>
  </si>
  <si>
    <t>WAKTU STANDAR</t>
  </si>
  <si>
    <t>Kegiatan</t>
  </si>
  <si>
    <t>kali/Tahun</t>
  </si>
  <si>
    <t>BEBAN KERJA</t>
  </si>
  <si>
    <t>Menit/Tahun</t>
  </si>
  <si>
    <t>Menit/Hari</t>
  </si>
  <si>
    <t>TI</t>
  </si>
  <si>
    <t>Percent</t>
  </si>
  <si>
    <t>WAKTU</t>
  </si>
  <si>
    <t>%</t>
  </si>
  <si>
    <t>TP</t>
  </si>
  <si>
    <t>TT</t>
  </si>
  <si>
    <t>TL</t>
  </si>
  <si>
    <t>BKI</t>
  </si>
  <si>
    <t>BKJ</t>
  </si>
  <si>
    <t>Jam</t>
  </si>
  <si>
    <t>Volume</t>
  </si>
  <si>
    <t>TPH</t>
  </si>
  <si>
    <t>TPB</t>
  </si>
  <si>
    <t>TPI</t>
  </si>
  <si>
    <t>BERDASARKAN KEPENTINGAN TUGAS</t>
  </si>
  <si>
    <t>BERDASARKAN FREKUENSI TUGAS</t>
  </si>
  <si>
    <t>TABEL HASIL PERHITUNGAN BEBAN KERJA INDIVIDU - BKI</t>
  </si>
  <si>
    <t>TABEL HASIL PERHITUNGAN BEBAN KERJA JABATAN - BKJ</t>
  </si>
  <si>
    <t xml:space="preserve"> Tugas Pokok Harian</t>
  </si>
  <si>
    <t>Total</t>
  </si>
  <si>
    <t xml:space="preserve"> Aktivitas Lain</t>
  </si>
  <si>
    <t xml:space="preserve"> JENIS TUGAS POKOK</t>
  </si>
  <si>
    <t xml:space="preserve"> Tugas Pokok Berkala</t>
  </si>
  <si>
    <t xml:space="preserve"> Tugas Pokok Insidentil</t>
  </si>
  <si>
    <t xml:space="preserve"> Tugas Pokok Keseluruhan</t>
  </si>
  <si>
    <t xml:space="preserve"> Waktu Kelonggaran (Allowance)</t>
  </si>
  <si>
    <t xml:space="preserve"> Waktu Baku (Standard Time)</t>
  </si>
  <si>
    <t xml:space="preserve"> Beban Kerja Jabatan</t>
  </si>
  <si>
    <r>
      <rPr>
        <b/>
        <sz val="10"/>
        <color rgb="FF000000"/>
        <rFont val="Arial Narrow"/>
        <family val="2"/>
      </rPr>
      <t>JENIS TUGAS</t>
    </r>
    <r>
      <rPr>
        <sz val="10"/>
        <color rgb="FF000000"/>
        <rFont val="Arial Narrow"/>
        <family val="2"/>
      </rPr>
      <t xml:space="preserve"> : </t>
    </r>
    <r>
      <rPr>
        <b/>
        <sz val="10"/>
        <color rgb="FF000000"/>
        <rFont val="Arial Narrow"/>
        <family val="2"/>
      </rPr>
      <t>TH</t>
    </r>
    <r>
      <rPr>
        <sz val="10"/>
        <color rgb="FF000000"/>
        <rFont val="Arial Narrow"/>
        <family val="2"/>
      </rPr>
      <t xml:space="preserve"> = Tugas Harian; </t>
    </r>
    <r>
      <rPr>
        <b/>
        <sz val="10"/>
        <color rgb="FF000000"/>
        <rFont val="Arial Narrow"/>
        <family val="2"/>
      </rPr>
      <t>TB</t>
    </r>
    <r>
      <rPr>
        <sz val="10"/>
        <color rgb="FF000000"/>
        <rFont val="Arial Narrow"/>
        <family val="2"/>
      </rPr>
      <t xml:space="preserve"> = Tugas Berkala; </t>
    </r>
    <r>
      <rPr>
        <b/>
        <sz val="10"/>
        <color rgb="FF000000"/>
        <rFont val="Arial Narrow"/>
        <family val="2"/>
      </rPr>
      <t>TI</t>
    </r>
    <r>
      <rPr>
        <sz val="10"/>
        <color rgb="FF000000"/>
        <rFont val="Arial Narrow"/>
        <family val="2"/>
      </rPr>
      <t xml:space="preserve"> = Tugas Insidentil</t>
    </r>
  </si>
  <si>
    <r>
      <rPr>
        <b/>
        <sz val="10"/>
        <color rgb="FF000000"/>
        <rFont val="Arial Narrow"/>
        <family val="2"/>
      </rPr>
      <t>VOLUME TUGAS</t>
    </r>
    <r>
      <rPr>
        <sz val="10"/>
        <color rgb="FF000000"/>
        <rFont val="Arial Narrow"/>
        <family val="2"/>
      </rPr>
      <t xml:space="preserve"> : Berapa kali/banyak tugas dilakukan dalam satuan waktu tertentu (hari/minggu/bulan/triwulan/semester/tahun)</t>
    </r>
  </si>
  <si>
    <r>
      <rPr>
        <b/>
        <sz val="10"/>
        <color rgb="FF000000"/>
        <rFont val="Arial Narrow"/>
        <family val="2"/>
      </rPr>
      <t>WAKTU STANDAR</t>
    </r>
    <r>
      <rPr>
        <sz val="10"/>
        <color rgb="FF000000"/>
        <rFont val="Arial Narrow"/>
        <family val="2"/>
      </rPr>
      <t xml:space="preserve"> : Berapa lama waktu (dalam menit) yang dibutuhkan untuk menyelesaikan per volume tahapan kegiatan </t>
    </r>
  </si>
  <si>
    <r>
      <t>AKTIVITAS :</t>
    </r>
    <r>
      <rPr>
        <sz val="10"/>
        <color rgb="FF000000"/>
        <rFont val="Arial Narrow"/>
        <family val="2"/>
      </rPr>
      <t xml:space="preserve"> Rangkaian kegiatan dalam menyelesaikan suatu tanggung jawab (disusun berdasarkan IPO atau POAC)</t>
    </r>
  </si>
  <si>
    <r>
      <rPr>
        <b/>
        <sz val="10"/>
        <color rgb="FF000000"/>
        <rFont val="Arial Narrow"/>
        <family val="2"/>
      </rPr>
      <t>SATUAN HASIL</t>
    </r>
    <r>
      <rPr>
        <sz val="10"/>
        <color rgb="FF000000"/>
        <rFont val="Arial Narrow"/>
        <family val="2"/>
      </rPr>
      <t xml:space="preserve"> : Kegiatan (Proses) atau Dokumen/Laporan/Orang/Unit/Barang/Alat/Keluhan/Lainnya (Output)</t>
    </r>
  </si>
  <si>
    <t xml:space="preserve">JUMLAH SDM DIBUTUHKAN (ORANG)  </t>
  </si>
  <si>
    <t xml:space="preserve">DIBULATKAN (ORANG)  </t>
  </si>
  <si>
    <t>LAMA MENJABAT</t>
  </si>
  <si>
    <t>TUGAS-TUGAS</t>
  </si>
  <si>
    <t>(TANGGUNG JAWAB)</t>
  </si>
  <si>
    <t>(KONKRIT/TEKNIS/OPERASIONAL)</t>
  </si>
  <si>
    <t>SATUAN      HASIL</t>
  </si>
  <si>
    <r>
      <t xml:space="preserve">TUGAS / TANGGUNG JAWAB : </t>
    </r>
    <r>
      <rPr>
        <sz val="10"/>
        <color rgb="FF000000"/>
        <rFont val="Arial Narrow"/>
        <family val="2"/>
      </rPr>
      <t>Usaha atau tugas/pekerjaan yang harus dilakukan dalam rangka mencapai tujuan jabatan</t>
    </r>
  </si>
  <si>
    <t>Job Holder</t>
  </si>
  <si>
    <t xml:space="preserve">  1. BEBAN KERJA JABATAN </t>
  </si>
  <si>
    <t xml:space="preserve">  2. KATEGORI</t>
  </si>
  <si>
    <t xml:space="preserve">      a. Kebutuhan SDM   </t>
  </si>
  <si>
    <t xml:space="preserve">      c. Redesign Struktur Organisasi</t>
  </si>
  <si>
    <r>
      <t xml:space="preserve">  3. SARAN</t>
    </r>
    <r>
      <rPr>
        <sz val="12"/>
        <color rgb="FF000000"/>
        <rFont val="Arial"/>
        <family val="2"/>
      </rPr>
      <t xml:space="preserve"> </t>
    </r>
    <r>
      <rPr>
        <sz val="12"/>
        <color rgb="FF000000"/>
        <rFont val="Arial"/>
        <family val="2"/>
      </rPr>
      <t>/</t>
    </r>
    <r>
      <rPr>
        <sz val="12"/>
        <color rgb="FF000000"/>
        <rFont val="Arial"/>
        <family val="2"/>
      </rPr>
      <t xml:space="preserve"> </t>
    </r>
    <r>
      <rPr>
        <sz val="12"/>
        <color rgb="FF000000"/>
        <rFont val="Arial"/>
        <family val="2"/>
      </rPr>
      <t>REKOMENDASI</t>
    </r>
  </si>
  <si>
    <t xml:space="preserve">  1. BEBAN KERJA INDIVIDU</t>
  </si>
  <si>
    <t xml:space="preserve"> Tugas Pokok</t>
  </si>
  <si>
    <t xml:space="preserve"> Tugas Tambahan</t>
  </si>
  <si>
    <t xml:space="preserve"> Tugas Lain-Lain</t>
  </si>
  <si>
    <t xml:space="preserve"> Tugas Harian</t>
  </si>
  <si>
    <t xml:space="preserve"> Tugas Berkala</t>
  </si>
  <si>
    <t xml:space="preserve"> Tugas Insidentil</t>
  </si>
  <si>
    <t xml:space="preserve"> TH</t>
  </si>
  <si>
    <t xml:space="preserve"> TB</t>
  </si>
  <si>
    <t xml:space="preserve"> TI</t>
  </si>
  <si>
    <t xml:space="preserve"> AL</t>
  </si>
  <si>
    <r>
      <t xml:space="preserve">      b. Redesign Tugas</t>
    </r>
    <r>
      <rPr>
        <sz val="12"/>
        <color rgb="FF000000"/>
        <rFont val="Arial"/>
        <family val="2"/>
      </rPr>
      <t xml:space="preserve"> dan </t>
    </r>
    <r>
      <rPr>
        <sz val="12"/>
        <color rgb="FF000000"/>
        <rFont val="Arial"/>
        <family val="2"/>
      </rPr>
      <t>Proses Kerja</t>
    </r>
  </si>
  <si>
    <t>KESIMPULAN DAN REKOMENDASI UTAMA</t>
  </si>
  <si>
    <t>Job Analyst</t>
  </si>
  <si>
    <t xml:space="preserve">   A.  TUGAS POKOK / TANGGUNG JAWAB UTAMA (Diisi sesuai job description)</t>
  </si>
  <si>
    <t>FUNGSI / PERAN JABATAN (Diisi sesuai job description)</t>
  </si>
  <si>
    <t>PERHITUNGAN BEBAN KERJA, KESIMPULAN DAN REKOMENDASI PER JABATAN</t>
  </si>
  <si>
    <t>Makan/Minum (tidak sambil bekerja)</t>
  </si>
  <si>
    <t>Merokok (tidak sambil bekerja)</t>
  </si>
  <si>
    <t>Mengobrol (bukan urusan pekerjaan)</t>
  </si>
  <si>
    <t>Menelepon (urusan pribadi)</t>
  </si>
  <si>
    <t>Membaca surat kabar/majalah/tabloid/sejenisnya</t>
  </si>
  <si>
    <t>Menggunakan internet (email/games/chatting/browsing/sosmed/dll yang bukan urusan pekerjaan)</t>
  </si>
  <si>
    <t>Shalat (biasanya shalat Dhuha dan Ashar)</t>
  </si>
  <si>
    <t>Ke Toilet/Wastafel (BAB, BAK, Cuci tangan, Cuci muka, dll)</t>
  </si>
  <si>
    <t xml:space="preserve">   B.  TANGGUNG JAWAB GENERIK  (Khusus untuk jabatan Manajerial)</t>
  </si>
  <si>
    <r>
      <t xml:space="preserve">Melakukan penyusunan </t>
    </r>
    <r>
      <rPr>
        <b/>
        <sz val="11"/>
        <color rgb="FF000000"/>
        <rFont val="Arial"/>
        <family val="2"/>
      </rPr>
      <t xml:space="preserve">Rencana Strategis </t>
    </r>
    <r>
      <rPr>
        <sz val="11"/>
        <color rgb="FF000000"/>
        <rFont val="Arial"/>
        <family val="2"/>
      </rPr>
      <t>(RENSTRA) Perusahaan (biasanya level VP/Kadiv/GM)</t>
    </r>
  </si>
  <si>
    <r>
      <t xml:space="preserve">Melakukan penyusunan </t>
    </r>
    <r>
      <rPr>
        <b/>
        <sz val="11"/>
        <color rgb="FF000000"/>
        <rFont val="Arial"/>
        <family val="2"/>
      </rPr>
      <t xml:space="preserve">Rencana Kerja dan Anggaran </t>
    </r>
    <r>
      <rPr>
        <sz val="11"/>
        <color rgb="FF000000"/>
        <rFont val="Arial"/>
        <family val="2"/>
      </rPr>
      <t>(RKA) di unit kerjanya (biasanya level Manager/Kabag/Kabid)</t>
    </r>
  </si>
  <si>
    <r>
      <t xml:space="preserve">Melakukan, memonitor, dan mengevaluasi kegiatan </t>
    </r>
    <r>
      <rPr>
        <b/>
        <sz val="11"/>
        <color rgb="FF000000"/>
        <rFont val="Arial"/>
        <family val="2"/>
      </rPr>
      <t xml:space="preserve">Manajemen Kinerja </t>
    </r>
    <r>
      <rPr>
        <sz val="11"/>
        <color rgb="FF000000"/>
        <rFont val="Arial"/>
        <family val="2"/>
      </rPr>
      <t>bawahan (planning, coaching, dan evaluasi) di unit kerjanya.</t>
    </r>
  </si>
  <si>
    <r>
      <t xml:space="preserve">Melakukan, memonitor, dan mengevaluasi kegiatan </t>
    </r>
    <r>
      <rPr>
        <b/>
        <sz val="11"/>
        <color rgb="FF000000"/>
        <rFont val="Arial"/>
        <family val="2"/>
      </rPr>
      <t xml:space="preserve">Manajemen Risiko </t>
    </r>
    <r>
      <rPr>
        <sz val="11"/>
        <color rgb="FF000000"/>
        <rFont val="Arial"/>
        <family val="2"/>
      </rPr>
      <t>(identifikasi risiko, analisa risiko dan mitigasi risiko) di unit kerjanya.</t>
    </r>
  </si>
  <si>
    <r>
      <t xml:space="preserve">Melakukan, memonitor, dan mengevaluasi kegiatan implementasi </t>
    </r>
    <r>
      <rPr>
        <b/>
        <sz val="11"/>
        <color rgb="FF000000"/>
        <rFont val="Arial"/>
        <family val="2"/>
      </rPr>
      <t xml:space="preserve">Budaya Perusahaan </t>
    </r>
    <r>
      <rPr>
        <sz val="11"/>
        <color rgb="FF000000"/>
        <rFont val="Arial"/>
        <family val="2"/>
      </rPr>
      <t>di unit kerjanya</t>
    </r>
  </si>
  <si>
    <r>
      <t xml:space="preserve">Melakukan, memonitor, dan mengevaluasi kegiatan implementasi </t>
    </r>
    <r>
      <rPr>
        <b/>
        <sz val="11"/>
        <color rgb="FF000000"/>
        <rFont val="Arial"/>
        <family val="2"/>
      </rPr>
      <t xml:space="preserve">K3/HSE </t>
    </r>
    <r>
      <rPr>
        <sz val="11"/>
        <color rgb="FF000000"/>
        <rFont val="Arial"/>
        <family val="2"/>
      </rPr>
      <t>di unit kerjanya</t>
    </r>
  </si>
  <si>
    <r>
      <t xml:space="preserve">Memberikan arahan dan memastikan </t>
    </r>
    <r>
      <rPr>
        <b/>
        <sz val="11"/>
        <color rgb="FF000000"/>
        <rFont val="Arial"/>
        <family val="2"/>
      </rPr>
      <t xml:space="preserve">Good Corporate Governance </t>
    </r>
    <r>
      <rPr>
        <sz val="11"/>
        <color rgb="FF000000"/>
        <rFont val="Arial"/>
        <family val="2"/>
      </rPr>
      <t>(GCG) terlaksana/diterapkan di unit kerjanya</t>
    </r>
  </si>
  <si>
    <t xml:space="preserve">   C.  TUGAS / TANGGUNG JAWAB TAMBAHAN  (Tugas jabatan lain dan/atau tugas baru)</t>
  </si>
  <si>
    <t xml:space="preserve">   D.  TUGAS / TANGGUNG JAWAB LAIN-LAIN (Tugas yang dikerjakan bukan untuk kepentingan perusahaan tetapi untuk kepentingan pribadi)</t>
  </si>
  <si>
    <t xml:space="preserve">   E.  AKTIVITAS / KEGIATAN LAINNYA (Dilakukan pada jam kerja dan bukan pada jam istirahat)</t>
  </si>
  <si>
    <r>
      <t>Memonitor implementasi K</t>
    </r>
    <r>
      <rPr>
        <b/>
        <sz val="11"/>
        <color rgb="FF000000"/>
        <rFont val="Arial"/>
        <family val="2"/>
      </rPr>
      <t xml:space="preserve">ebijakan dan/atau System Operasional Prosedure </t>
    </r>
    <r>
      <rPr>
        <sz val="11"/>
        <color rgb="FF000000"/>
        <rFont val="Arial"/>
        <family val="2"/>
      </rPr>
      <t xml:space="preserve">(SOP) yang telah ditetapkan di unit kerjanya </t>
    </r>
  </si>
  <si>
    <t xml:space="preserve">  2. PROSENTASE TUGAS POKOK INDIVIDU</t>
  </si>
  <si>
    <t xml:space="preserve">  3. PROSENTASE TUGAS TAMBAHAN INDIVIDU</t>
  </si>
  <si>
    <t xml:space="preserve">  4. PROSENTASE TUGAS LAIN-LAIN INDIVIDU</t>
  </si>
  <si>
    <t xml:space="preserve">  5. PROSENTASE ALLOWANCE INDIVIDU</t>
  </si>
  <si>
    <t xml:space="preserve">  6. PROSENTASE TUGAS HARIAN JABATAN</t>
  </si>
  <si>
    <t xml:space="preserve">  7. PROSENTASE TUGAS BERKALA JABATAN</t>
  </si>
  <si>
    <t xml:space="preserve">  8. PROSENTASE TUGAS INSIDENTIL JABATAN</t>
  </si>
  <si>
    <t xml:space="preserve">  9. SELISIH PERSENTASE BKI - BKJ</t>
  </si>
  <si>
    <t>KESIMPULAN TAMBAHAN</t>
  </si>
  <si>
    <t xml:space="preserve">  SARAN / REKOMENDASI KESELURUHAN</t>
  </si>
  <si>
    <t>Pimpinan Unit Kerja</t>
  </si>
  <si>
    <t>HASIL WAWANCARA / ANALISIS DATA BEBAN KERJA</t>
  </si>
  <si>
    <t>FORMULIR</t>
  </si>
  <si>
    <t xml:space="preserve">BEBAN KERJA INDIVIDU (MENIT &amp; PROSENTASE)  </t>
  </si>
  <si>
    <t xml:space="preserve">BEBAN KERJA JABATAN (MENIT &amp; PROSENTASE)  </t>
  </si>
  <si>
    <t>Jakarta, 16 November 2023</t>
  </si>
  <si>
    <t>kalau diatas 10 % ditandai</t>
  </si>
  <si>
    <t>Melaksanakan tugas-tugas lain dalam bidang pengawasan yang menjadi tanggung jawabnya yang diberikan oleh atasan langsung</t>
  </si>
  <si>
    <t>time studfy</t>
  </si>
  <si>
    <t>fte</t>
  </si>
  <si>
    <t>pembulatan</t>
  </si>
  <si>
    <t>time study</t>
  </si>
  <si>
    <t xml:space="preserve">Arsip </t>
  </si>
  <si>
    <t>PT Pembangunan Aceh</t>
  </si>
  <si>
    <t>TB</t>
  </si>
  <si>
    <t>TH</t>
  </si>
  <si>
    <t>Berkas</t>
  </si>
  <si>
    <t>Staf Umum</t>
  </si>
  <si>
    <t>Umum</t>
  </si>
  <si>
    <t xml:space="preserve">Pengajuan konsumsi rapat </t>
  </si>
  <si>
    <t>menerima form pengajuan yang telah diisi</t>
  </si>
  <si>
    <t>memberikan form pengajuan konsumsi kepada admin divisi terkait</t>
  </si>
  <si>
    <t xml:space="preserve">membuat form pengajuan biaya </t>
  </si>
  <si>
    <t xml:space="preserve">mengajukan form pengajuan biaya ke divisi keuangan </t>
  </si>
  <si>
    <t xml:space="preserve">mengarahkan staf pendukung untuk membeli konsumsi </t>
  </si>
  <si>
    <t>membuat laporan aktual biaya dan kelengkapan berkas</t>
  </si>
  <si>
    <t xml:space="preserve">Pengajuan Operasional Kantor (BBM, Doorsmeer, Air Galon, </t>
  </si>
  <si>
    <t>Membuat pengajuan tagihan PEKOLA (Pelabuhan Kuala Langsa) dan Meligoe (Proyek Sulfur)</t>
  </si>
  <si>
    <t>Membuat pengajuan terkait layanan kesehatan Admedika</t>
  </si>
  <si>
    <t>mengisi form pengajuan BBM</t>
  </si>
  <si>
    <t>meminta persetujuan divisi umum dan keuangan</t>
  </si>
  <si>
    <t>memberikan form BBM ke driver</t>
  </si>
  <si>
    <t>menerima nota pengisian BBM yang telah diisi oleh driver</t>
  </si>
  <si>
    <t>menerima tagihan bulanan dari vendor</t>
  </si>
  <si>
    <t>Laporan</t>
  </si>
  <si>
    <t xml:space="preserve">membuat rekapitulasi dan mengecek tagihan dari vendor, serta melakukan fotocopy rekapan </t>
  </si>
  <si>
    <t>melakukan konfirmasi tagihan dan menyesuaikan tagihan dengan data rekapan yang dibuat</t>
  </si>
  <si>
    <t xml:space="preserve">membuat pengajuan pembayaran tagihan ke keuangan </t>
  </si>
  <si>
    <t xml:space="preserve">Umum dan Keuangan </t>
  </si>
  <si>
    <t>Arif Muammar</t>
  </si>
  <si>
    <t>PT. PEMBANGUNAN ACEH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</si>
</sst>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9" x14ac:knownFonts="1">
    <font>
      <sz val="10"/>
      <name val="Arial"/>
    </font>
    <font>
      <sz val="10"/>
      <color rgb="FF000000"/>
      <name val="Arial"/>
      <family val="2"/>
    </font>
    <font>
      <sz val="14"/>
      <color rgb="FF000000"/>
      <name val="Arial"/>
      <family val="2"/>
    </font>
    <font>
      <sz val="12"/>
      <color rgb="FF000000"/>
      <name val="Arial"/>
      <family val="2"/>
    </font>
    <font>
      <sz val="11"/>
      <color rgb="FF000000"/>
      <name val="Arial"/>
      <family val="2"/>
    </font>
    <font>
      <b/>
      <sz val="16"/>
      <color rgb="FF000000"/>
      <name val="Arial"/>
      <family val="2"/>
    </font>
    <font>
      <sz val="12"/>
      <name val="Arial"/>
      <family val="2"/>
    </font>
    <font>
      <sz val="11"/>
      <name val="Arial"/>
      <family val="2"/>
    </font>
    <font>
      <b/>
      <sz val="10"/>
      <color rgb="FF000000"/>
      <name val="Arial"/>
      <family val="2"/>
    </font>
    <font>
      <b/>
      <sz val="14"/>
      <color rgb="FF000000"/>
      <name val="Arial"/>
      <family val="2"/>
    </font>
    <font>
      <sz val="14"/>
      <color rgb="FF000000"/>
      <name val="Arial"/>
      <family val="2"/>
    </font>
    <font>
      <b/>
      <sz val="12"/>
      <color rgb="FF000000"/>
      <name val="Arial"/>
      <family val="2"/>
    </font>
    <font>
      <sz val="11"/>
      <color rgb="FF000000"/>
      <name val="Arial"/>
      <family val="2"/>
    </font>
    <font>
      <sz val="10"/>
      <color rgb="FF000000"/>
      <name val="Arial"/>
      <family val="2"/>
    </font>
    <font>
      <b/>
      <sz val="12"/>
      <color rgb="FFFFFFFF"/>
      <name val="Arial"/>
      <family val="2"/>
    </font>
    <font>
      <b/>
      <sz val="10"/>
      <name val="Arial"/>
      <family val="2"/>
    </font>
    <font>
      <b/>
      <sz val="10"/>
      <color rgb="FF000000"/>
      <name val="Arial Narrow"/>
      <family val="2"/>
    </font>
    <font>
      <sz val="10"/>
      <color rgb="FF000000"/>
      <name val="Arial Narrow"/>
      <family val="2"/>
    </font>
    <font>
      <sz val="11"/>
      <color rgb="FF000000"/>
      <name val="Arial Narrow"/>
      <family val="2"/>
    </font>
    <font>
      <b/>
      <sz val="12"/>
      <name val="Arial"/>
      <family val="2"/>
    </font>
    <font>
      <sz val="12"/>
      <color rgb="FF000000"/>
      <name val="Arial"/>
      <family val="2"/>
    </font>
    <font>
      <b/>
      <sz val="15"/>
      <color rgb="FF000000"/>
      <name val="Arial"/>
      <family val="2"/>
    </font>
    <font>
      <sz val="12"/>
      <name val="Arial Narrow"/>
      <family val="2"/>
    </font>
    <font>
      <sz val="10"/>
      <color rgb="FF000000"/>
      <name val="Arial"/>
      <family val="2"/>
    </font>
    <font>
      <b/>
      <sz val="28"/>
      <color theme="0"/>
      <name val="Arial"/>
      <family val="2"/>
    </font>
    <font>
      <b/>
      <sz val="24"/>
      <color theme="0"/>
      <name val="Arial"/>
      <family val="2"/>
    </font>
    <font>
      <b/>
      <sz val="11"/>
      <color rgb="FF000000"/>
      <name val="Arial"/>
      <family val="2"/>
    </font>
    <font>
      <b/>
      <sz val="20"/>
      <color theme="0"/>
      <name val="Arial"/>
      <family val="2"/>
    </font>
    <font>
      <b/>
      <sz val="16"/>
      <color theme="0"/>
      <name val="Arial"/>
      <family val="2"/>
    </font>
  </fonts>
  <fills count="11">
    <fill>
      <patternFill patternType="none"/>
    </fill>
    <fill>
      <patternFill patternType="gray125"/>
    </fill>
    <fill>
      <patternFill patternType="solid">
        <fgColor rgb="FFD8D8D8"/>
        <bgColor indexed="64"/>
      </patternFill>
    </fill>
    <fill>
      <patternFill patternType="solid">
        <fgColor rgb="FFFFFFFF"/>
        <bgColor indexed="64"/>
      </patternFill>
    </fill>
    <fill>
      <patternFill patternType="solid">
        <fgColor rgb="FFDBDBDB"/>
        <bgColor indexed="64"/>
      </patternFill>
    </fill>
    <fill>
      <patternFill patternType="solid">
        <fgColor rgb="FF3F3F3F"/>
        <bgColor indexed="64"/>
      </patternFill>
    </fill>
    <fill>
      <patternFill patternType="solid">
        <fgColor rgb="FFDEEAF6"/>
        <bgColor indexed="64"/>
      </patternFill>
    </fill>
    <fill>
      <patternFill patternType="solid">
        <fgColor rgb="FFE2EFD9"/>
        <bgColor indexed="64"/>
      </patternFill>
    </fill>
    <fill>
      <patternFill patternType="solid">
        <fgColor rgb="FFD9E3F3"/>
        <bgColor indexed="64"/>
      </patternFill>
    </fill>
    <fill>
      <patternFill patternType="solid">
        <fgColor theme="8" tint="-0.249977111117893"/>
        <bgColor indexed="64"/>
      </patternFill>
    </fill>
    <fill>
      <patternFill patternType="solid">
        <fgColor rgb="FFFFFF00"/>
        <bgColor indexed="64"/>
      </patternFill>
    </fill>
  </fills>
  <borders count="8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style="dashed">
        <color indexed="64"/>
      </top>
      <bottom/>
      <diagonal/>
    </border>
    <border>
      <left style="thin">
        <color indexed="64"/>
      </left>
      <right/>
      <top style="dashed">
        <color indexed="64"/>
      </top>
      <bottom style="dashed">
        <color indexed="64"/>
      </bottom>
      <diagonal/>
    </border>
    <border>
      <left style="medium">
        <color indexed="64"/>
      </left>
      <right style="thin">
        <color indexed="64"/>
      </right>
      <top/>
      <bottom style="dashed">
        <color indexed="64"/>
      </bottom>
      <diagonal/>
    </border>
    <border>
      <left style="thin">
        <color indexed="64"/>
      </left>
      <right style="thin">
        <color indexed="64"/>
      </right>
      <top style="dashed">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dashed">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dashed">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dashed">
        <color indexed="64"/>
      </bottom>
      <diagonal/>
    </border>
    <border>
      <left style="thin">
        <color indexed="64"/>
      </left>
      <right/>
      <top style="medium">
        <color indexed="64"/>
      </top>
      <bottom style="dashed">
        <color indexed="64"/>
      </bottom>
      <diagonal/>
    </border>
    <border>
      <left/>
      <right style="thin">
        <color indexed="64"/>
      </right>
      <top style="medium">
        <color indexed="64"/>
      </top>
      <bottom style="dashed">
        <color indexed="64"/>
      </bottom>
      <diagonal/>
    </border>
    <border>
      <left style="medium">
        <color indexed="64"/>
      </left>
      <right style="thin">
        <color indexed="64"/>
      </right>
      <top style="dashed">
        <color indexed="64"/>
      </top>
      <bottom style="dashed">
        <color indexed="64"/>
      </bottom>
      <diagonal/>
    </border>
    <border>
      <left/>
      <right style="thin">
        <color indexed="64"/>
      </right>
      <top style="dashed">
        <color indexed="64"/>
      </top>
      <bottom style="dashed">
        <color indexed="64"/>
      </bottom>
      <diagonal/>
    </border>
    <border>
      <left style="medium">
        <color indexed="64"/>
      </left>
      <right style="thin">
        <color indexed="64"/>
      </right>
      <top style="dashed">
        <color indexed="64"/>
      </top>
      <bottom style="medium">
        <color indexed="64"/>
      </bottom>
      <diagonal/>
    </border>
    <border>
      <left/>
      <right style="thin">
        <color indexed="64"/>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dashed">
        <color indexed="64"/>
      </bottom>
      <diagonal/>
    </border>
    <border>
      <left style="medium">
        <color indexed="64"/>
      </left>
      <right style="thin">
        <color indexed="64"/>
      </right>
      <top style="dashed">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dashed">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dotted">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s>
  <cellStyleXfs count="3">
    <xf numFmtId="0" fontId="0" fillId="0" borderId="0">
      <alignment vertical="center"/>
    </xf>
    <xf numFmtId="43" fontId="23" fillId="0" borderId="0">
      <alignment vertical="top"/>
      <protection locked="0"/>
    </xf>
    <xf numFmtId="9" fontId="23" fillId="0" borderId="0">
      <alignment vertical="top"/>
      <protection locked="0"/>
    </xf>
  </cellStyleXfs>
  <cellXfs count="367">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4" fillId="2" borderId="23" xfId="0" applyFont="1" applyFill="1" applyBorder="1" applyAlignment="1">
      <alignment horizontal="center" vertical="center"/>
    </xf>
    <xf numFmtId="0" fontId="3" fillId="2" borderId="2" xfId="0" applyFont="1" applyFill="1" applyBorder="1">
      <alignment vertical="center"/>
    </xf>
    <xf numFmtId="0" fontId="3" fillId="2" borderId="3" xfId="0" applyFont="1" applyFill="1" applyBorder="1">
      <alignment vertical="center"/>
    </xf>
    <xf numFmtId="0" fontId="4" fillId="2" borderId="27" xfId="0" applyFont="1" applyFill="1" applyBorder="1" applyAlignment="1">
      <alignment horizontal="center" vertical="center"/>
    </xf>
    <xf numFmtId="0" fontId="4" fillId="2" borderId="21" xfId="0" applyFont="1" applyFill="1" applyBorder="1" applyAlignment="1">
      <alignment horizontal="center" vertical="center"/>
    </xf>
    <xf numFmtId="0" fontId="3" fillId="4" borderId="2" xfId="0" applyFont="1" applyFill="1" applyBorder="1">
      <alignment vertical="center"/>
    </xf>
    <xf numFmtId="0" fontId="3" fillId="4" borderId="3" xfId="0" applyFont="1" applyFill="1" applyBorder="1">
      <alignment vertical="center"/>
    </xf>
    <xf numFmtId="0" fontId="4" fillId="2" borderId="39" xfId="0" applyFont="1" applyFill="1" applyBorder="1" applyAlignment="1">
      <alignment horizontal="center" vertical="center"/>
    </xf>
    <xf numFmtId="0" fontId="1" fillId="0" borderId="7" xfId="0" applyFont="1" applyBorder="1">
      <alignment vertical="center"/>
    </xf>
    <xf numFmtId="0" fontId="1" fillId="0" borderId="5" xfId="0" applyFont="1" applyBorder="1">
      <alignment vertical="center"/>
    </xf>
    <xf numFmtId="0" fontId="1" fillId="0" borderId="42" xfId="0" applyFont="1" applyBorder="1">
      <alignment vertical="center"/>
    </xf>
    <xf numFmtId="0" fontId="8" fillId="0" borderId="5" xfId="0" applyFont="1" applyBorder="1" applyAlignment="1">
      <alignment horizontal="center" vertical="center"/>
    </xf>
    <xf numFmtId="0" fontId="14" fillId="3" borderId="0" xfId="0" applyFont="1" applyFill="1" applyAlignment="1">
      <alignment horizontal="center" vertical="center"/>
    </xf>
    <xf numFmtId="0" fontId="15" fillId="3" borderId="0" xfId="0" applyFont="1" applyFill="1" applyAlignment="1">
      <alignment horizontal="center" vertical="center"/>
    </xf>
    <xf numFmtId="0" fontId="1" fillId="0" borderId="59" xfId="0" applyFont="1" applyBorder="1">
      <alignment vertical="center"/>
    </xf>
    <xf numFmtId="0" fontId="16" fillId="0" borderId="28" xfId="0" applyFont="1" applyBorder="1" applyAlignment="1">
      <alignment horizontal="left" vertical="center"/>
    </xf>
    <xf numFmtId="0" fontId="1" fillId="0" borderId="6" xfId="0" applyFont="1" applyBorder="1" applyAlignment="1">
      <alignment horizontal="center" vertical="center"/>
    </xf>
    <xf numFmtId="0" fontId="1" fillId="0" borderId="6" xfId="0" applyFont="1" applyBorder="1">
      <alignment vertical="center"/>
    </xf>
    <xf numFmtId="0" fontId="16" fillId="0" borderId="4" xfId="0" applyFont="1" applyBorder="1" applyAlignment="1">
      <alignment horizontal="left" vertical="center"/>
    </xf>
    <xf numFmtId="0" fontId="1" fillId="0" borderId="60" xfId="0" applyFont="1" applyBorder="1">
      <alignment vertical="center"/>
    </xf>
    <xf numFmtId="0" fontId="17" fillId="0" borderId="4" xfId="0" applyFont="1" applyBorder="1" applyAlignment="1">
      <alignment horizontal="left" vertical="center"/>
    </xf>
    <xf numFmtId="0" fontId="17" fillId="0" borderId="29" xfId="0" applyFont="1" applyBorder="1" applyAlignment="1">
      <alignment horizontal="left" vertical="center"/>
    </xf>
    <xf numFmtId="0" fontId="1" fillId="0" borderId="31" xfId="0" applyFont="1" applyBorder="1" applyAlignment="1">
      <alignment horizontal="center" vertical="center"/>
    </xf>
    <xf numFmtId="0" fontId="1" fillId="0" borderId="31" xfId="0" applyFont="1" applyBorder="1">
      <alignment vertical="center"/>
    </xf>
    <xf numFmtId="0" fontId="5" fillId="2" borderId="9" xfId="0" applyFont="1" applyFill="1" applyBorder="1" applyAlignment="1">
      <alignment horizontal="center" wrapText="1"/>
    </xf>
    <xf numFmtId="0" fontId="5" fillId="2" borderId="10" xfId="0" applyFont="1" applyFill="1" applyBorder="1" applyAlignment="1">
      <alignment horizontal="center"/>
    </xf>
    <xf numFmtId="0" fontId="11" fillId="2" borderId="12" xfId="0" applyFont="1" applyFill="1" applyBorder="1" applyAlignment="1">
      <alignment horizontal="center" vertical="center" wrapText="1"/>
    </xf>
    <xf numFmtId="0" fontId="11" fillId="2" borderId="16"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46" xfId="0" applyFont="1" applyFill="1" applyBorder="1" applyAlignment="1">
      <alignment horizontal="center" vertical="center"/>
    </xf>
    <xf numFmtId="0" fontId="8" fillId="0" borderId="4" xfId="0" applyFont="1" applyBorder="1" applyAlignment="1">
      <alignment horizontal="center" vertical="center"/>
    </xf>
    <xf numFmtId="0" fontId="19" fillId="2" borderId="1" xfId="0" applyFont="1" applyFill="1" applyBorder="1">
      <alignment vertical="center"/>
    </xf>
    <xf numFmtId="0" fontId="19" fillId="2" borderId="2" xfId="0" applyFont="1" applyFill="1" applyBorder="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20" xfId="0" applyFont="1" applyBorder="1">
      <alignment vertical="center"/>
    </xf>
    <xf numFmtId="0" fontId="20" fillId="3" borderId="19" xfId="0" applyFont="1" applyFill="1" applyBorder="1" applyAlignment="1">
      <alignment horizontal="center" vertical="center" wrapText="1"/>
    </xf>
    <xf numFmtId="0" fontId="12" fillId="3" borderId="19" xfId="0" applyFont="1" applyFill="1" applyBorder="1" applyAlignment="1">
      <alignment horizontal="center" vertical="center" wrapText="1"/>
    </xf>
    <xf numFmtId="0" fontId="4" fillId="0" borderId="20" xfId="0" applyFont="1" applyBorder="1" applyAlignment="1">
      <alignment horizontal="center" vertical="center"/>
    </xf>
    <xf numFmtId="0" fontId="20" fillId="3" borderId="19" xfId="0" applyFont="1" applyFill="1" applyBorder="1" applyAlignment="1" applyProtection="1">
      <alignment horizontal="center" vertical="center"/>
      <protection locked="0"/>
    </xf>
    <xf numFmtId="0" fontId="4" fillId="2" borderId="47" xfId="0" applyFont="1" applyFill="1" applyBorder="1" applyAlignment="1">
      <alignment horizontal="center" vertical="center"/>
    </xf>
    <xf numFmtId="0" fontId="4" fillId="0" borderId="21" xfId="0" applyFont="1" applyBorder="1">
      <alignment vertical="center"/>
    </xf>
    <xf numFmtId="0" fontId="20" fillId="3" borderId="22" xfId="0" applyFont="1" applyFill="1" applyBorder="1" applyAlignment="1">
      <alignment horizontal="center" vertical="center" wrapText="1"/>
    </xf>
    <xf numFmtId="0" fontId="12" fillId="3" borderId="22" xfId="0" applyFont="1" applyFill="1" applyBorder="1" applyAlignment="1">
      <alignment horizontal="center" vertical="center" wrapText="1"/>
    </xf>
    <xf numFmtId="0" fontId="4" fillId="0" borderId="21" xfId="0" applyFont="1" applyBorder="1" applyAlignment="1">
      <alignment horizontal="center" vertical="center"/>
    </xf>
    <xf numFmtId="0" fontId="20" fillId="3" borderId="22" xfId="0" applyFont="1" applyFill="1" applyBorder="1" applyAlignment="1" applyProtection="1">
      <alignment horizontal="center" vertical="center"/>
      <protection locked="0"/>
    </xf>
    <xf numFmtId="0" fontId="20" fillId="0" borderId="22" xfId="0" applyFont="1" applyBorder="1" applyAlignment="1">
      <alignment horizontal="center" vertical="center" wrapText="1"/>
    </xf>
    <xf numFmtId="0" fontId="20" fillId="0" borderId="21" xfId="0" applyFont="1" applyBorder="1" applyAlignment="1" applyProtection="1">
      <alignment horizontal="center" vertical="center"/>
      <protection locked="0"/>
    </xf>
    <xf numFmtId="0" fontId="4" fillId="0" borderId="25" xfId="0" applyFont="1" applyBorder="1">
      <alignment vertical="center"/>
    </xf>
    <xf numFmtId="0" fontId="4" fillId="0" borderId="25" xfId="0" applyFont="1" applyBorder="1" applyAlignment="1">
      <alignment horizontal="center" vertical="center"/>
    </xf>
    <xf numFmtId="0" fontId="20" fillId="3" borderId="49" xfId="0" applyFont="1" applyFill="1" applyBorder="1" applyAlignment="1">
      <alignment horizontal="center" vertical="center" wrapText="1"/>
    </xf>
    <xf numFmtId="0" fontId="12" fillId="3" borderId="49" xfId="0" applyFont="1" applyFill="1" applyBorder="1" applyAlignment="1">
      <alignment horizontal="center" vertical="center" wrapText="1"/>
    </xf>
    <xf numFmtId="0" fontId="20" fillId="3" borderId="49" xfId="0" applyFont="1" applyFill="1" applyBorder="1" applyAlignment="1" applyProtection="1">
      <alignment horizontal="center" vertical="center"/>
      <protection locked="0"/>
    </xf>
    <xf numFmtId="0" fontId="20" fillId="0" borderId="22" xfId="0" applyFont="1" applyBorder="1" applyAlignment="1" applyProtection="1">
      <alignment horizontal="center" vertical="center"/>
      <protection locked="0"/>
    </xf>
    <xf numFmtId="0" fontId="12" fillId="3" borderId="21" xfId="0" applyFont="1" applyFill="1" applyBorder="1" applyAlignment="1">
      <alignment horizontal="center" vertical="center" wrapText="1"/>
    </xf>
    <xf numFmtId="0" fontId="20" fillId="0" borderId="19" xfId="0" applyFont="1" applyBorder="1" applyAlignment="1" applyProtection="1">
      <alignment horizontal="center" vertical="center"/>
      <protection locked="0"/>
    </xf>
    <xf numFmtId="0" fontId="20" fillId="3" borderId="21" xfId="0" applyFont="1" applyFill="1" applyBorder="1" applyAlignment="1">
      <alignment horizontal="center" vertical="center" wrapText="1"/>
    </xf>
    <xf numFmtId="0" fontId="12" fillId="3" borderId="20" xfId="0" applyFont="1" applyFill="1" applyBorder="1" applyAlignment="1">
      <alignment horizontal="center" vertical="center" wrapText="1"/>
    </xf>
    <xf numFmtId="0" fontId="20" fillId="0" borderId="20" xfId="0" applyFont="1" applyBorder="1" applyAlignment="1" applyProtection="1">
      <alignment horizontal="center" vertical="center"/>
      <protection locked="0"/>
    </xf>
    <xf numFmtId="0" fontId="4" fillId="2" borderId="30" xfId="0" applyFont="1" applyFill="1" applyBorder="1" applyAlignment="1">
      <alignment horizontal="center" vertical="center"/>
    </xf>
    <xf numFmtId="2" fontId="7" fillId="2" borderId="14" xfId="1" applyNumberFormat="1" applyFont="1" applyFill="1" applyBorder="1" applyAlignment="1" applyProtection="1">
      <alignment horizontal="center" vertical="center" wrapText="1"/>
    </xf>
    <xf numFmtId="0" fontId="11" fillId="2" borderId="1" xfId="0" applyFont="1" applyFill="1" applyBorder="1">
      <alignment vertical="center"/>
    </xf>
    <xf numFmtId="0" fontId="11" fillId="2" borderId="2" xfId="0" applyFont="1" applyFill="1" applyBorder="1">
      <alignment vertical="center"/>
    </xf>
    <xf numFmtId="0" fontId="3" fillId="2" borderId="2" xfId="0" applyFont="1" applyFill="1" applyBorder="1" applyAlignment="1">
      <alignment horizontal="center" vertical="center" wrapText="1"/>
    </xf>
    <xf numFmtId="0" fontId="4" fillId="2" borderId="33" xfId="0" applyFont="1" applyFill="1" applyBorder="1" applyAlignment="1">
      <alignment horizontal="center" vertical="center"/>
    </xf>
    <xf numFmtId="0" fontId="4" fillId="0" borderId="39" xfId="0" applyFont="1" applyBorder="1">
      <alignment vertical="center"/>
    </xf>
    <xf numFmtId="0" fontId="20" fillId="0" borderId="39" xfId="0" applyFont="1" applyBorder="1" applyAlignment="1" applyProtection="1">
      <alignment horizontal="center" vertical="center"/>
      <protection locked="0"/>
    </xf>
    <xf numFmtId="0" fontId="4" fillId="0" borderId="27" xfId="0" applyFont="1" applyBorder="1">
      <alignment vertical="center"/>
    </xf>
    <xf numFmtId="0" fontId="4" fillId="0" borderId="27" xfId="0" applyFont="1" applyBorder="1" applyAlignment="1">
      <alignment horizontal="center" vertical="center"/>
    </xf>
    <xf numFmtId="0" fontId="20" fillId="3" borderId="21" xfId="0" applyFont="1" applyFill="1" applyBorder="1" applyAlignment="1" applyProtection="1">
      <alignment horizontal="center" vertical="center"/>
      <protection locked="0"/>
    </xf>
    <xf numFmtId="0" fontId="20" fillId="3" borderId="39" xfId="0" applyFont="1" applyFill="1" applyBorder="1" applyAlignment="1">
      <alignment horizontal="center" vertical="center" wrapText="1"/>
    </xf>
    <xf numFmtId="0" fontId="12" fillId="3" borderId="39" xfId="0" applyFont="1" applyFill="1" applyBorder="1" applyAlignment="1">
      <alignment horizontal="center" vertical="center" wrapText="1"/>
    </xf>
    <xf numFmtId="0" fontId="4" fillId="0" borderId="32" xfId="0" applyFont="1" applyBorder="1" applyAlignment="1">
      <alignment horizontal="center" vertical="center"/>
    </xf>
    <xf numFmtId="0" fontId="4" fillId="0" borderId="27" xfId="0" applyFont="1" applyBorder="1" applyAlignment="1">
      <alignment vertical="center" wrapText="1"/>
    </xf>
    <xf numFmtId="0" fontId="12" fillId="3" borderId="51" xfId="0" applyFont="1" applyFill="1" applyBorder="1" applyAlignment="1">
      <alignment horizontal="center" vertical="center" wrapText="1"/>
    </xf>
    <xf numFmtId="0" fontId="4" fillId="0" borderId="34" xfId="0" applyFont="1" applyBorder="1" applyAlignment="1">
      <alignment horizontal="center" vertical="center"/>
    </xf>
    <xf numFmtId="0" fontId="4" fillId="0" borderId="14" xfId="0" applyFont="1" applyBorder="1">
      <alignment vertical="center"/>
    </xf>
    <xf numFmtId="0" fontId="20" fillId="3" borderId="39" xfId="0" applyFont="1" applyFill="1" applyBorder="1" applyAlignment="1" applyProtection="1">
      <alignment horizontal="center" vertical="center"/>
      <protection locked="0"/>
    </xf>
    <xf numFmtId="0" fontId="11" fillId="4" borderId="1" xfId="0" applyFont="1" applyFill="1" applyBorder="1">
      <alignment vertical="center"/>
    </xf>
    <xf numFmtId="0" fontId="11" fillId="4" borderId="2" xfId="0" applyFont="1" applyFill="1" applyBorder="1">
      <alignment vertical="center"/>
    </xf>
    <xf numFmtId="0" fontId="4" fillId="0" borderId="34" xfId="0" applyFont="1" applyBorder="1">
      <alignment vertical="center"/>
    </xf>
    <xf numFmtId="0" fontId="4" fillId="0" borderId="35" xfId="0" applyFont="1" applyBorder="1" applyAlignment="1">
      <alignment horizontal="center" vertical="center"/>
    </xf>
    <xf numFmtId="0" fontId="4" fillId="0" borderId="36" xfId="0" applyFont="1" applyBorder="1">
      <alignment vertical="center"/>
    </xf>
    <xf numFmtId="0" fontId="4" fillId="0" borderId="37" xfId="0" applyFont="1" applyBorder="1" applyAlignment="1">
      <alignment horizontal="center" vertical="center"/>
    </xf>
    <xf numFmtId="0" fontId="4" fillId="0" borderId="30" xfId="0" applyFont="1" applyBorder="1">
      <alignment vertical="center"/>
    </xf>
    <xf numFmtId="0" fontId="4" fillId="0" borderId="38" xfId="0" applyFont="1" applyBorder="1">
      <alignment vertical="center"/>
    </xf>
    <xf numFmtId="0" fontId="4" fillId="0" borderId="39" xfId="0" applyFont="1" applyBorder="1" applyAlignment="1">
      <alignment horizontal="center" vertical="center"/>
    </xf>
    <xf numFmtId="3" fontId="19" fillId="2" borderId="11" xfId="1" applyNumberFormat="1" applyFont="1" applyFill="1" applyBorder="1" applyAlignment="1" applyProtection="1">
      <alignment horizontal="center" vertical="center"/>
    </xf>
    <xf numFmtId="4" fontId="19" fillId="2" borderId="11" xfId="1" applyNumberFormat="1" applyFont="1" applyFill="1" applyBorder="1" applyAlignment="1" applyProtection="1">
      <alignment horizontal="center" vertical="center"/>
    </xf>
    <xf numFmtId="10" fontId="19" fillId="2" borderId="45" xfId="2" applyNumberFormat="1" applyFont="1" applyFill="1" applyBorder="1" applyAlignment="1" applyProtection="1">
      <alignment horizontal="center" vertical="center"/>
    </xf>
    <xf numFmtId="164" fontId="19" fillId="2" borderId="52" xfId="0" applyNumberFormat="1" applyFont="1" applyFill="1" applyBorder="1">
      <alignment vertical="center"/>
    </xf>
    <xf numFmtId="2" fontId="19" fillId="2" borderId="64" xfId="1" applyNumberFormat="1" applyFont="1" applyFill="1" applyBorder="1" applyAlignment="1" applyProtection="1">
      <alignment horizontal="center" vertical="center"/>
    </xf>
    <xf numFmtId="0" fontId="19" fillId="2" borderId="16" xfId="0" applyFont="1" applyFill="1" applyBorder="1">
      <alignment vertical="center"/>
    </xf>
    <xf numFmtId="1" fontId="19" fillId="2" borderId="46" xfId="0" applyNumberFormat="1" applyFont="1" applyFill="1" applyBorder="1" applyAlignment="1">
      <alignment horizontal="center" vertical="center"/>
    </xf>
    <xf numFmtId="0" fontId="10" fillId="0" borderId="56" xfId="0" applyFont="1" applyBorder="1" applyAlignment="1">
      <alignment horizontal="center" vertical="center"/>
    </xf>
    <xf numFmtId="0" fontId="15" fillId="2" borderId="16" xfId="0" applyFont="1" applyFill="1" applyBorder="1" applyAlignment="1">
      <alignment horizontal="center" vertical="center"/>
    </xf>
    <xf numFmtId="0" fontId="15" fillId="2" borderId="46" xfId="0" applyFont="1" applyFill="1" applyBorder="1" applyAlignment="1">
      <alignment horizontal="center" vertical="center"/>
    </xf>
    <xf numFmtId="0" fontId="15" fillId="6" borderId="70" xfId="0" applyFont="1" applyFill="1" applyBorder="1" applyAlignment="1">
      <alignment horizontal="center" vertical="center"/>
    </xf>
    <xf numFmtId="0" fontId="15" fillId="6" borderId="71" xfId="0" applyFont="1" applyFill="1" applyBorder="1" applyAlignment="1">
      <alignment horizontal="center" vertical="center"/>
    </xf>
    <xf numFmtId="0" fontId="15" fillId="7" borderId="72" xfId="0" applyFont="1" applyFill="1" applyBorder="1" applyAlignment="1">
      <alignment horizontal="center" vertical="center"/>
    </xf>
    <xf numFmtId="0" fontId="15" fillId="7" borderId="71" xfId="0" applyFont="1" applyFill="1" applyBorder="1" applyAlignment="1">
      <alignment horizontal="center" vertical="center"/>
    </xf>
    <xf numFmtId="0" fontId="6" fillId="6" borderId="50" xfId="0" applyFont="1" applyFill="1" applyBorder="1" applyAlignment="1">
      <alignment horizontal="center" vertical="center"/>
    </xf>
    <xf numFmtId="4" fontId="6" fillId="7" borderId="50" xfId="0" applyNumberFormat="1" applyFont="1" applyFill="1" applyBorder="1" applyAlignment="1">
      <alignment horizontal="center" vertical="center"/>
    </xf>
    <xf numFmtId="10" fontId="6" fillId="7" borderId="74" xfId="0" applyNumberFormat="1" applyFont="1" applyFill="1" applyBorder="1" applyAlignment="1">
      <alignment horizontal="center" vertical="center"/>
    </xf>
    <xf numFmtId="0" fontId="6" fillId="6" borderId="8" xfId="0" applyFont="1" applyFill="1" applyBorder="1">
      <alignment vertical="center"/>
    </xf>
    <xf numFmtId="4" fontId="6" fillId="6" borderId="50" xfId="0" applyNumberFormat="1" applyFont="1" applyFill="1" applyBorder="1" applyAlignment="1">
      <alignment horizontal="center" vertical="center"/>
    </xf>
    <xf numFmtId="10" fontId="6" fillId="6" borderId="74" xfId="0" applyNumberFormat="1" applyFont="1" applyFill="1" applyBorder="1" applyAlignment="1">
      <alignment horizontal="center" vertical="center"/>
    </xf>
    <xf numFmtId="4" fontId="6" fillId="7" borderId="75" xfId="0" applyNumberFormat="1" applyFont="1" applyFill="1" applyBorder="1" applyAlignment="1">
      <alignment horizontal="left" vertical="center"/>
    </xf>
    <xf numFmtId="0" fontId="6" fillId="7" borderId="50" xfId="0" applyFont="1" applyFill="1" applyBorder="1" applyAlignment="1">
      <alignment horizontal="center" vertical="center"/>
    </xf>
    <xf numFmtId="10" fontId="6" fillId="3" borderId="0" xfId="0" applyNumberFormat="1" applyFont="1" applyFill="1" applyAlignment="1">
      <alignment horizontal="center" vertical="center"/>
    </xf>
    <xf numFmtId="0" fontId="6" fillId="6" borderId="52" xfId="0" applyFont="1" applyFill="1" applyBorder="1" applyAlignment="1">
      <alignment horizontal="center" vertical="center"/>
    </xf>
    <xf numFmtId="10" fontId="6" fillId="7" borderId="64" xfId="0" applyNumberFormat="1" applyFont="1" applyFill="1" applyBorder="1" applyAlignment="1">
      <alignment horizontal="center" vertical="center"/>
    </xf>
    <xf numFmtId="0" fontId="6" fillId="6" borderId="76" xfId="0" applyFont="1" applyFill="1" applyBorder="1">
      <alignment vertical="center"/>
    </xf>
    <xf numFmtId="10" fontId="6" fillId="6" borderId="64" xfId="0" applyNumberFormat="1" applyFont="1" applyFill="1" applyBorder="1" applyAlignment="1">
      <alignment horizontal="center" vertical="center"/>
    </xf>
    <xf numFmtId="4" fontId="6" fillId="7" borderId="63" xfId="0" applyNumberFormat="1" applyFont="1" applyFill="1" applyBorder="1" applyAlignment="1">
      <alignment horizontal="left" vertical="center"/>
    </xf>
    <xf numFmtId="0" fontId="6" fillId="7" borderId="52" xfId="0" applyFont="1" applyFill="1" applyBorder="1" applyAlignment="1">
      <alignment horizontal="center" vertical="center"/>
    </xf>
    <xf numFmtId="4" fontId="6" fillId="7" borderId="52" xfId="0" applyNumberFormat="1" applyFont="1" applyFill="1" applyBorder="1" applyAlignment="1">
      <alignment horizontal="center" vertical="center"/>
    </xf>
    <xf numFmtId="0" fontId="6" fillId="6" borderId="77" xfId="0" applyFont="1" applyFill="1" applyBorder="1">
      <alignment vertical="center"/>
    </xf>
    <xf numFmtId="0" fontId="6" fillId="6" borderId="49" xfId="0" applyFont="1" applyFill="1" applyBorder="1" applyAlignment="1">
      <alignment horizontal="center" vertical="center"/>
    </xf>
    <xf numFmtId="10" fontId="6" fillId="6" borderId="78" xfId="0" applyNumberFormat="1" applyFont="1" applyFill="1" applyBorder="1" applyAlignment="1">
      <alignment horizontal="center" vertical="center"/>
    </xf>
    <xf numFmtId="4" fontId="6" fillId="7" borderId="79" xfId="0" applyNumberFormat="1" applyFont="1" applyFill="1" applyBorder="1" applyAlignment="1">
      <alignment horizontal="left" vertical="center"/>
    </xf>
    <xf numFmtId="0" fontId="6" fillId="7" borderId="49" xfId="0" applyFont="1" applyFill="1" applyBorder="1" applyAlignment="1">
      <alignment horizontal="center" vertical="center"/>
    </xf>
    <xf numFmtId="10" fontId="6" fillId="7" borderId="78" xfId="0" applyNumberFormat="1" applyFont="1" applyFill="1" applyBorder="1" applyAlignment="1">
      <alignment horizontal="center" vertical="center"/>
    </xf>
    <xf numFmtId="9" fontId="6" fillId="6" borderId="52" xfId="0" applyNumberFormat="1" applyFont="1" applyFill="1" applyBorder="1" applyAlignment="1">
      <alignment horizontal="center" vertical="center"/>
    </xf>
    <xf numFmtId="2" fontId="6" fillId="7" borderId="52" xfId="0" applyNumberFormat="1" applyFont="1" applyFill="1" applyBorder="1" applyAlignment="1">
      <alignment horizontal="center" vertical="center"/>
    </xf>
    <xf numFmtId="0" fontId="3" fillId="7" borderId="64" xfId="0" applyFont="1" applyFill="1" applyBorder="1" applyAlignment="1">
      <alignment horizontal="center" vertical="center"/>
    </xf>
    <xf numFmtId="0" fontId="6" fillId="6" borderId="11" xfId="0" applyFont="1" applyFill="1" applyBorder="1" applyAlignment="1">
      <alignment horizontal="center" vertical="center"/>
    </xf>
    <xf numFmtId="0" fontId="6" fillId="7" borderId="11" xfId="0" applyFont="1" applyFill="1" applyBorder="1" applyAlignment="1">
      <alignment horizontal="center" vertical="center"/>
    </xf>
    <xf numFmtId="10" fontId="19" fillId="3" borderId="0" xfId="0" applyNumberFormat="1" applyFont="1" applyFill="1" applyAlignment="1">
      <alignment horizontal="center" vertical="center"/>
    </xf>
    <xf numFmtId="4" fontId="6" fillId="7" borderId="49" xfId="0" applyNumberFormat="1" applyFont="1" applyFill="1" applyBorder="1" applyAlignment="1">
      <alignment horizontal="center" vertical="center"/>
    </xf>
    <xf numFmtId="0" fontId="3" fillId="7" borderId="78" xfId="0" applyFont="1" applyFill="1" applyBorder="1" applyAlignment="1">
      <alignment horizontal="center" vertical="center"/>
    </xf>
    <xf numFmtId="0" fontId="6" fillId="6" borderId="16" xfId="0" applyFont="1" applyFill="1" applyBorder="1" applyAlignment="1">
      <alignment horizontal="center" vertical="center"/>
    </xf>
    <xf numFmtId="0" fontId="6" fillId="7" borderId="16" xfId="0" applyFont="1" applyFill="1" applyBorder="1" applyAlignment="1">
      <alignment horizontal="center" vertical="center"/>
    </xf>
    <xf numFmtId="2" fontId="19" fillId="7" borderId="11" xfId="0" applyNumberFormat="1" applyFont="1" applyFill="1" applyBorder="1" applyAlignment="1">
      <alignment horizontal="center" vertical="center"/>
    </xf>
    <xf numFmtId="2" fontId="19" fillId="7" borderId="16" xfId="0" applyNumberFormat="1" applyFont="1" applyFill="1" applyBorder="1" applyAlignment="1">
      <alignment horizontal="center" vertical="center"/>
    </xf>
    <xf numFmtId="0" fontId="20" fillId="0" borderId="0" xfId="0" applyFont="1" applyAlignment="1">
      <alignment horizontal="left" vertical="center"/>
    </xf>
    <xf numFmtId="0" fontId="22" fillId="8" borderId="55" xfId="0" applyFont="1" applyFill="1" applyBorder="1" applyAlignment="1">
      <alignment horizontal="left" vertical="center"/>
    </xf>
    <xf numFmtId="0" fontId="6" fillId="8" borderId="0" xfId="0" applyFont="1" applyFill="1" applyAlignment="1">
      <alignment horizontal="left" vertical="center"/>
    </xf>
    <xf numFmtId="0" fontId="22" fillId="8" borderId="54" xfId="0" applyFont="1" applyFill="1" applyBorder="1" applyAlignment="1">
      <alignment horizontal="left" vertical="center"/>
    </xf>
    <xf numFmtId="0" fontId="22" fillId="7" borderId="57" xfId="0" applyFont="1" applyFill="1" applyBorder="1" applyAlignment="1">
      <alignment vertical="top" wrapText="1"/>
    </xf>
    <xf numFmtId="0" fontId="6" fillId="8" borderId="53" xfId="0" applyFont="1" applyFill="1" applyBorder="1" applyAlignment="1">
      <alignment horizontal="left" vertical="center"/>
    </xf>
    <xf numFmtId="0" fontId="1" fillId="0" borderId="4" xfId="0" applyFont="1" applyBorder="1">
      <alignment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2" borderId="11"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2" borderId="15" xfId="0" applyFont="1" applyFill="1" applyBorder="1" applyAlignment="1">
      <alignment horizontal="center" vertical="center"/>
    </xf>
    <xf numFmtId="0" fontId="11" fillId="0" borderId="28" xfId="0" applyFont="1" applyBorder="1">
      <alignment vertical="center"/>
    </xf>
    <xf numFmtId="0" fontId="1" fillId="0" borderId="44" xfId="0" applyFont="1" applyBorder="1">
      <alignment vertical="center"/>
    </xf>
    <xf numFmtId="0" fontId="11" fillId="0" borderId="4" xfId="0" applyFont="1" applyBorder="1">
      <alignment vertical="center"/>
    </xf>
    <xf numFmtId="0" fontId="8" fillId="0" borderId="0" xfId="0" applyFont="1">
      <alignment vertical="center"/>
    </xf>
    <xf numFmtId="0" fontId="11" fillId="0" borderId="29" xfId="0" applyFont="1" applyBorder="1">
      <alignment vertical="center"/>
    </xf>
    <xf numFmtId="0" fontId="8" fillId="0" borderId="31" xfId="0" applyFont="1" applyBorder="1">
      <alignment vertical="center"/>
    </xf>
    <xf numFmtId="0" fontId="3" fillId="0" borderId="4" xfId="0" applyFont="1" applyBorder="1">
      <alignment vertical="center"/>
    </xf>
    <xf numFmtId="0" fontId="18" fillId="0" borderId="0" xfId="0" applyFont="1" applyAlignment="1">
      <alignment horizontal="left" vertical="center"/>
    </xf>
    <xf numFmtId="0" fontId="12" fillId="0" borderId="4" xfId="0" applyFont="1" applyBorder="1" applyAlignment="1">
      <alignment horizontal="center" vertical="center"/>
    </xf>
    <xf numFmtId="0" fontId="12" fillId="0" borderId="0" xfId="0" applyFont="1">
      <alignment vertical="center"/>
    </xf>
    <xf numFmtId="0" fontId="12" fillId="0" borderId="0" xfId="0" applyFont="1" applyAlignment="1">
      <alignment horizontal="center" vertical="center"/>
    </xf>
    <xf numFmtId="0" fontId="12" fillId="0" borderId="4" xfId="0" applyFont="1" applyBorder="1">
      <alignment vertical="center"/>
    </xf>
    <xf numFmtId="0" fontId="4" fillId="0" borderId="0" xfId="0" applyFont="1" applyAlignment="1">
      <alignment horizontal="center" vertical="center"/>
    </xf>
    <xf numFmtId="0" fontId="4" fillId="0" borderId="0" xfId="0" applyFont="1">
      <alignment vertical="center"/>
    </xf>
    <xf numFmtId="0" fontId="13" fillId="0" borderId="0" xfId="0" applyFont="1">
      <alignment vertical="center"/>
    </xf>
    <xf numFmtId="0" fontId="13" fillId="0" borderId="5" xfId="0" applyFont="1" applyBorder="1">
      <alignment vertical="center"/>
    </xf>
    <xf numFmtId="0" fontId="1" fillId="0" borderId="29" xfId="0" applyFont="1" applyBorder="1">
      <alignment vertical="center"/>
    </xf>
    <xf numFmtId="0" fontId="2" fillId="0" borderId="0" xfId="0" applyFont="1" applyAlignment="1">
      <alignment horizontal="center" vertical="center"/>
    </xf>
    <xf numFmtId="0" fontId="4" fillId="0" borderId="4" xfId="0" applyFont="1" applyBorder="1" applyAlignment="1">
      <alignment horizontal="center" vertical="center"/>
    </xf>
    <xf numFmtId="0" fontId="13" fillId="3" borderId="0" xfId="0" applyFont="1" applyFill="1">
      <alignment vertical="center"/>
    </xf>
    <xf numFmtId="0" fontId="4" fillId="0" borderId="4" xfId="0" applyFont="1" applyBorder="1" applyAlignment="1">
      <alignment horizontal="left" vertical="center"/>
    </xf>
    <xf numFmtId="0" fontId="4" fillId="0" borderId="0" xfId="0" applyFont="1" applyAlignment="1">
      <alignment horizontal="left" vertical="center"/>
    </xf>
    <xf numFmtId="4" fontId="4" fillId="0" borderId="0" xfId="0" applyNumberFormat="1" applyFont="1" applyAlignment="1">
      <alignment horizontal="left" vertical="center"/>
    </xf>
    <xf numFmtId="0" fontId="4" fillId="3" borderId="0" xfId="0" applyFont="1" applyFill="1">
      <alignment vertical="center"/>
    </xf>
    <xf numFmtId="0" fontId="21" fillId="0" borderId="4" xfId="0" applyFont="1" applyBorder="1" applyAlignment="1">
      <alignment horizontal="left" vertical="center"/>
    </xf>
    <xf numFmtId="0" fontId="22" fillId="8" borderId="68" xfId="0" applyFont="1" applyFill="1" applyBorder="1" applyAlignment="1">
      <alignment horizontal="left" vertical="center"/>
    </xf>
    <xf numFmtId="0" fontId="6" fillId="8" borderId="17" xfId="0" applyFont="1" applyFill="1" applyBorder="1" applyAlignment="1">
      <alignment horizontal="left" vertical="center"/>
    </xf>
    <xf numFmtId="0" fontId="22" fillId="8" borderId="31" xfId="0" applyFont="1" applyFill="1" applyBorder="1" applyAlignment="1">
      <alignment horizontal="left" vertical="center"/>
    </xf>
    <xf numFmtId="9" fontId="1" fillId="0" borderId="0" xfId="0" applyNumberFormat="1" applyFont="1">
      <alignment vertical="center"/>
    </xf>
    <xf numFmtId="0" fontId="2" fillId="0" borderId="4" xfId="0" applyFont="1" applyBorder="1" applyAlignment="1">
      <alignment horizontal="left" vertical="center"/>
    </xf>
    <xf numFmtId="0" fontId="2" fillId="0" borderId="0" xfId="0" applyFont="1" applyAlignment="1">
      <alignment horizontal="left" vertical="center"/>
    </xf>
    <xf numFmtId="0" fontId="3" fillId="0" borderId="0" xfId="0" applyFont="1" applyAlignment="1">
      <alignment horizontal="left" vertical="center"/>
    </xf>
    <xf numFmtId="0" fontId="3" fillId="8" borderId="28" xfId="0" applyFont="1" applyFill="1" applyBorder="1" applyAlignment="1">
      <alignment horizontal="left" vertical="center"/>
    </xf>
    <xf numFmtId="0" fontId="3" fillId="8" borderId="6" xfId="0" applyFont="1" applyFill="1" applyBorder="1" applyAlignment="1">
      <alignment horizontal="right" vertical="center"/>
    </xf>
    <xf numFmtId="10" fontId="3" fillId="8" borderId="6" xfId="0" applyNumberFormat="1" applyFont="1" applyFill="1" applyBorder="1" applyAlignment="1">
      <alignment horizontal="left" vertical="center"/>
    </xf>
    <xf numFmtId="10" fontId="3" fillId="8" borderId="10" xfId="0" applyNumberFormat="1" applyFont="1" applyFill="1" applyBorder="1" applyAlignment="1">
      <alignment horizontal="left" vertical="center"/>
    </xf>
    <xf numFmtId="10" fontId="3" fillId="8" borderId="43" xfId="0" applyNumberFormat="1" applyFont="1" applyFill="1" applyBorder="1" applyAlignment="1">
      <alignment horizontal="left" vertical="center"/>
    </xf>
    <xf numFmtId="9" fontId="3" fillId="8" borderId="43" xfId="0" applyNumberFormat="1" applyFont="1" applyFill="1" applyBorder="1" applyAlignment="1">
      <alignment horizontal="left" vertical="center"/>
    </xf>
    <xf numFmtId="0" fontId="3" fillId="8" borderId="43" xfId="0" applyFont="1" applyFill="1" applyBorder="1" applyAlignment="1">
      <alignment horizontal="left" vertical="center"/>
    </xf>
    <xf numFmtId="0" fontId="3" fillId="8" borderId="43" xfId="0" applyFont="1" applyFill="1" applyBorder="1">
      <alignment vertical="center"/>
    </xf>
    <xf numFmtId="0" fontId="3" fillId="8" borderId="44" xfId="0" applyFont="1" applyFill="1" applyBorder="1">
      <alignment vertical="center"/>
    </xf>
    <xf numFmtId="0" fontId="3" fillId="8" borderId="76" xfId="0" applyFont="1" applyFill="1" applyBorder="1" applyAlignment="1">
      <alignment horizontal="left" vertical="center"/>
    </xf>
    <xf numFmtId="0" fontId="3" fillId="8" borderId="54" xfId="0" applyFont="1" applyFill="1" applyBorder="1" applyAlignment="1">
      <alignment horizontal="right" vertical="center"/>
    </xf>
    <xf numFmtId="10" fontId="3" fillId="8" borderId="54" xfId="0" applyNumberFormat="1" applyFont="1" applyFill="1" applyBorder="1" applyAlignment="1">
      <alignment horizontal="left" vertical="center"/>
    </xf>
    <xf numFmtId="0" fontId="3" fillId="8" borderId="54" xfId="0" applyFont="1" applyFill="1" applyBorder="1" applyAlignment="1">
      <alignment horizontal="left" vertical="center"/>
    </xf>
    <xf numFmtId="0" fontId="3" fillId="8" borderId="54" xfId="0" applyFont="1" applyFill="1" applyBorder="1">
      <alignment vertical="center"/>
    </xf>
    <xf numFmtId="0" fontId="3" fillId="8" borderId="60" xfId="0" applyFont="1" applyFill="1" applyBorder="1">
      <alignment vertical="center"/>
    </xf>
    <xf numFmtId="0" fontId="3" fillId="7" borderId="4" xfId="0" applyFont="1" applyFill="1" applyBorder="1" applyAlignment="1">
      <alignment horizontal="left" vertical="center"/>
    </xf>
    <xf numFmtId="0" fontId="3" fillId="7" borderId="0" xfId="0" applyFont="1" applyFill="1">
      <alignment vertical="center"/>
    </xf>
    <xf numFmtId="0" fontId="3" fillId="7" borderId="54" xfId="0" applyFont="1" applyFill="1" applyBorder="1" applyAlignment="1">
      <alignment horizontal="left" vertical="center"/>
    </xf>
    <xf numFmtId="0" fontId="3" fillId="7" borderId="54" xfId="0" applyFont="1" applyFill="1" applyBorder="1">
      <alignment vertical="center"/>
    </xf>
    <xf numFmtId="0" fontId="3" fillId="7" borderId="60" xfId="0" applyFont="1" applyFill="1" applyBorder="1">
      <alignment vertical="center"/>
    </xf>
    <xf numFmtId="0" fontId="3" fillId="7" borderId="77" xfId="0" applyFont="1" applyFill="1" applyBorder="1" applyAlignment="1">
      <alignment horizontal="left" vertical="top"/>
    </xf>
    <xf numFmtId="0" fontId="3" fillId="7" borderId="56" xfId="0" applyFont="1" applyFill="1" applyBorder="1">
      <alignment vertical="center"/>
    </xf>
    <xf numFmtId="0" fontId="3" fillId="7" borderId="13" xfId="0" applyFont="1" applyFill="1" applyBorder="1" applyAlignment="1">
      <alignment horizontal="left" vertical="top"/>
    </xf>
    <xf numFmtId="0" fontId="3" fillId="7" borderId="67" xfId="0" applyFont="1" applyFill="1" applyBorder="1" applyAlignment="1">
      <alignment horizontal="left" vertical="center"/>
    </xf>
    <xf numFmtId="0" fontId="3" fillId="7" borderId="67" xfId="0" applyFont="1" applyFill="1" applyBorder="1">
      <alignment vertical="center"/>
    </xf>
    <xf numFmtId="0" fontId="3" fillId="7" borderId="68" xfId="0" applyFont="1" applyFill="1" applyBorder="1" applyAlignment="1">
      <alignment vertical="center" wrapText="1"/>
    </xf>
    <xf numFmtId="0" fontId="2" fillId="0" borderId="0" xfId="0" applyFont="1">
      <alignment vertical="center"/>
    </xf>
    <xf numFmtId="0" fontId="2" fillId="0" borderId="5" xfId="0" applyFont="1" applyBorder="1">
      <alignment vertical="center"/>
    </xf>
    <xf numFmtId="10" fontId="3" fillId="8" borderId="43" xfId="0" applyNumberFormat="1" applyFont="1" applyFill="1" applyBorder="1" applyAlignment="1">
      <alignment horizontal="center" vertical="center"/>
    </xf>
    <xf numFmtId="0" fontId="6" fillId="8" borderId="12" xfId="0" applyFont="1" applyFill="1" applyBorder="1" applyAlignment="1">
      <alignment horizontal="left" vertical="center"/>
    </xf>
    <xf numFmtId="10" fontId="6" fillId="8" borderId="53" xfId="0" applyNumberFormat="1" applyFont="1" applyFill="1" applyBorder="1" applyAlignment="1">
      <alignment horizontal="center" vertical="center"/>
    </xf>
    <xf numFmtId="0" fontId="3" fillId="8" borderId="13" xfId="0" applyFont="1" applyFill="1" applyBorder="1" applyAlignment="1">
      <alignment horizontal="left" vertical="center"/>
    </xf>
    <xf numFmtId="0" fontId="3" fillId="8" borderId="67" xfId="0" applyFont="1" applyFill="1" applyBorder="1" applyAlignment="1">
      <alignment horizontal="right" vertical="center"/>
    </xf>
    <xf numFmtId="10" fontId="3" fillId="8" borderId="67" xfId="0" applyNumberFormat="1" applyFont="1" applyFill="1" applyBorder="1" applyAlignment="1">
      <alignment horizontal="left" vertical="center"/>
    </xf>
    <xf numFmtId="10" fontId="6" fillId="8" borderId="31" xfId="0" applyNumberFormat="1" applyFont="1" applyFill="1" applyBorder="1" applyAlignment="1">
      <alignment horizontal="center" vertical="center"/>
    </xf>
    <xf numFmtId="0" fontId="3" fillId="8" borderId="31" xfId="0" applyFont="1" applyFill="1" applyBorder="1" applyAlignment="1">
      <alignment horizontal="left" vertical="center"/>
    </xf>
    <xf numFmtId="0" fontId="3" fillId="8" borderId="31" xfId="0" applyFont="1" applyFill="1" applyBorder="1">
      <alignment vertical="center"/>
    </xf>
    <xf numFmtId="0" fontId="3" fillId="8" borderId="42" xfId="0" applyFont="1" applyFill="1" applyBorder="1">
      <alignment vertical="center"/>
    </xf>
    <xf numFmtId="0" fontId="3" fillId="7" borderId="58" xfId="0" applyFont="1" applyFill="1" applyBorder="1" applyAlignment="1">
      <alignment horizontal="left" vertical="center"/>
    </xf>
    <xf numFmtId="0" fontId="3" fillId="7" borderId="58" xfId="0" applyFont="1" applyFill="1" applyBorder="1">
      <alignment vertical="center"/>
    </xf>
    <xf numFmtId="0" fontId="3" fillId="7" borderId="59" xfId="0" applyFont="1" applyFill="1" applyBorder="1">
      <alignment vertical="center"/>
    </xf>
    <xf numFmtId="4" fontId="19" fillId="6" borderId="11" xfId="0" applyNumberFormat="1" applyFont="1" applyFill="1" applyBorder="1" applyAlignment="1">
      <alignment horizontal="center" vertical="center"/>
    </xf>
    <xf numFmtId="2" fontId="19" fillId="6" borderId="16" xfId="0" applyNumberFormat="1" applyFont="1" applyFill="1" applyBorder="1" applyAlignment="1">
      <alignment horizontal="center" vertical="center"/>
    </xf>
    <xf numFmtId="4" fontId="19" fillId="7" borderId="11" xfId="0" applyNumberFormat="1" applyFont="1" applyFill="1" applyBorder="1" applyAlignment="1">
      <alignment horizontal="center" vertical="center"/>
    </xf>
    <xf numFmtId="0" fontId="20" fillId="3" borderId="27"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20" fillId="0" borderId="9" xfId="0" applyFont="1" applyBorder="1" applyAlignment="1" applyProtection="1">
      <alignment horizontal="center" vertical="center"/>
      <protection locked="0"/>
    </xf>
    <xf numFmtId="0" fontId="20" fillId="3" borderId="14" xfId="0" applyFont="1" applyFill="1" applyBorder="1" applyAlignment="1">
      <alignment horizontal="center" vertical="center" wrapText="1"/>
    </xf>
    <xf numFmtId="0" fontId="12" fillId="3" borderId="14" xfId="0" applyFont="1" applyFill="1" applyBorder="1" applyAlignment="1">
      <alignment horizontal="center" vertical="center" wrapText="1"/>
    </xf>
    <xf numFmtId="0" fontId="4" fillId="0" borderId="14" xfId="0" applyFont="1" applyBorder="1" applyAlignment="1">
      <alignment horizontal="center" vertical="center"/>
    </xf>
    <xf numFmtId="0" fontId="20" fillId="3" borderId="14" xfId="0" applyFont="1" applyFill="1" applyBorder="1" applyAlignment="1" applyProtection="1">
      <alignment horizontal="center" vertical="center"/>
      <protection locked="0"/>
    </xf>
    <xf numFmtId="0" fontId="20" fillId="3" borderId="9" xfId="0" applyFont="1" applyFill="1" applyBorder="1" applyAlignment="1">
      <alignment horizontal="center" vertical="center" wrapText="1"/>
    </xf>
    <xf numFmtId="0" fontId="20" fillId="3" borderId="9" xfId="0" applyFont="1" applyFill="1" applyBorder="1" applyAlignment="1" applyProtection="1">
      <alignment horizontal="center" vertical="center"/>
      <protection locked="0"/>
    </xf>
    <xf numFmtId="0" fontId="4" fillId="0" borderId="15" xfId="0" applyFont="1" applyBorder="1">
      <alignment vertical="center"/>
    </xf>
    <xf numFmtId="0" fontId="4" fillId="0" borderId="24" xfId="0" applyFont="1" applyBorder="1" applyAlignment="1">
      <alignment horizontal="center" vertical="center"/>
    </xf>
    <xf numFmtId="0" fontId="4" fillId="0" borderId="81" xfId="0" applyFont="1" applyBorder="1" applyAlignment="1">
      <alignment horizontal="center" vertical="center"/>
    </xf>
    <xf numFmtId="1" fontId="6" fillId="2" borderId="12" xfId="1" applyNumberFormat="1" applyFont="1" applyFill="1" applyBorder="1" applyAlignment="1" applyProtection="1">
      <alignment horizontal="center" vertical="center" wrapText="1"/>
    </xf>
    <xf numFmtId="2" fontId="7" fillId="2" borderId="11" xfId="1" applyNumberFormat="1" applyFont="1" applyFill="1" applyBorder="1" applyAlignment="1" applyProtection="1">
      <alignment horizontal="center" vertical="center" wrapText="1"/>
    </xf>
    <xf numFmtId="10" fontId="4" fillId="2" borderId="45" xfId="2" applyNumberFormat="1" applyFont="1" applyFill="1" applyBorder="1" applyAlignment="1" applyProtection="1">
      <alignment horizontal="center" vertical="center"/>
    </xf>
    <xf numFmtId="10" fontId="4" fillId="2" borderId="64" xfId="2" applyNumberFormat="1" applyFont="1" applyFill="1" applyBorder="1" applyAlignment="1" applyProtection="1">
      <alignment horizontal="center" vertical="center"/>
    </xf>
    <xf numFmtId="10" fontId="4" fillId="2" borderId="82" xfId="0" applyNumberFormat="1" applyFont="1" applyFill="1" applyBorder="1" applyAlignment="1">
      <alignment horizontal="center" vertical="center"/>
    </xf>
    <xf numFmtId="1" fontId="6" fillId="2" borderId="83" xfId="1" applyNumberFormat="1" applyFont="1" applyFill="1" applyBorder="1" applyAlignment="1" applyProtection="1">
      <alignment horizontal="center" vertical="center" wrapText="1"/>
    </xf>
    <xf numFmtId="10" fontId="4" fillId="2" borderId="82" xfId="2" applyNumberFormat="1" applyFont="1" applyFill="1" applyBorder="1" applyAlignment="1" applyProtection="1">
      <alignment horizontal="center" vertical="center"/>
    </xf>
    <xf numFmtId="10" fontId="4" fillId="2" borderId="80" xfId="2" applyNumberFormat="1" applyFont="1" applyFill="1" applyBorder="1" applyAlignment="1" applyProtection="1">
      <alignment horizontal="center" vertical="center"/>
    </xf>
    <xf numFmtId="0" fontId="4" fillId="2" borderId="83" xfId="0" applyFont="1" applyFill="1" applyBorder="1" applyAlignment="1">
      <alignment horizontal="center" vertical="center"/>
    </xf>
    <xf numFmtId="0" fontId="19" fillId="0" borderId="0" xfId="0" applyFont="1" applyAlignment="1">
      <alignment horizontal="right" vertical="center"/>
    </xf>
    <xf numFmtId="0" fontId="19" fillId="0" borderId="0" xfId="0" applyFont="1">
      <alignment vertical="center"/>
    </xf>
    <xf numFmtId="0" fontId="4" fillId="0" borderId="48" xfId="0" applyFont="1" applyBorder="1" applyAlignment="1">
      <alignment horizontal="center" vertical="center"/>
    </xf>
    <xf numFmtId="0" fontId="4" fillId="10" borderId="27" xfId="0" applyFont="1" applyFill="1" applyBorder="1" applyAlignment="1">
      <alignment vertical="center" wrapText="1"/>
    </xf>
    <xf numFmtId="0" fontId="4" fillId="10" borderId="20" xfId="0" applyFont="1" applyFill="1" applyBorder="1" applyAlignment="1">
      <alignment vertical="center" wrapText="1"/>
    </xf>
    <xf numFmtId="0" fontId="4" fillId="10" borderId="33" xfId="0" applyFont="1" applyFill="1" applyBorder="1">
      <alignment vertical="center"/>
    </xf>
    <xf numFmtId="0" fontId="4" fillId="10" borderId="23" xfId="0" applyFont="1" applyFill="1" applyBorder="1">
      <alignment vertical="center"/>
    </xf>
    <xf numFmtId="0" fontId="3" fillId="3" borderId="9" xfId="0" applyFont="1" applyFill="1" applyBorder="1" applyAlignment="1" applyProtection="1">
      <alignment horizontal="center" vertical="center"/>
      <protection locked="0"/>
    </xf>
    <xf numFmtId="0" fontId="3" fillId="3" borderId="9" xfId="0" applyFont="1" applyFill="1" applyBorder="1" applyAlignment="1">
      <alignment horizontal="center" vertical="center" wrapText="1"/>
    </xf>
    <xf numFmtId="0" fontId="4" fillId="0" borderId="21" xfId="0" applyFont="1" applyBorder="1" applyAlignment="1">
      <alignment vertical="center" wrapText="1"/>
    </xf>
    <xf numFmtId="9" fontId="23" fillId="0" borderId="0" xfId="2" applyAlignment="1">
      <alignment horizontal="center" vertical="top"/>
      <protection locked="0"/>
    </xf>
    <xf numFmtId="0" fontId="4" fillId="0" borderId="22" xfId="0" applyFont="1" applyBorder="1">
      <alignment vertical="center"/>
    </xf>
    <xf numFmtId="0" fontId="4" fillId="0" borderId="22" xfId="0" applyFont="1" applyBorder="1" applyAlignment="1">
      <alignment horizontal="center" vertical="center"/>
    </xf>
    <xf numFmtId="0" fontId="19" fillId="2" borderId="62" xfId="0" applyFont="1" applyFill="1" applyBorder="1" applyAlignment="1">
      <alignment horizontal="right" vertical="center"/>
    </xf>
    <xf numFmtId="0" fontId="19" fillId="2" borderId="11" xfId="0" applyFont="1" applyFill="1" applyBorder="1" applyAlignment="1">
      <alignment horizontal="right" vertical="center"/>
    </xf>
    <xf numFmtId="0" fontId="19" fillId="2" borderId="12" xfId="0" applyFont="1" applyFill="1" applyBorder="1" applyAlignment="1">
      <alignment horizontal="right" vertical="center"/>
    </xf>
    <xf numFmtId="0" fontId="19" fillId="2" borderId="63" xfId="0" applyFont="1" applyFill="1" applyBorder="1" applyAlignment="1">
      <alignment horizontal="right" vertical="center"/>
    </xf>
    <xf numFmtId="0" fontId="19" fillId="2" borderId="52" xfId="0" applyFont="1" applyFill="1" applyBorder="1" applyAlignment="1">
      <alignment horizontal="right" vertical="center"/>
    </xf>
    <xf numFmtId="0" fontId="19" fillId="2" borderId="53" xfId="0" applyFont="1" applyFill="1" applyBorder="1" applyAlignment="1">
      <alignment horizontal="right" vertical="center"/>
    </xf>
    <xf numFmtId="0" fontId="19" fillId="2" borderId="65" xfId="0" applyFont="1" applyFill="1" applyBorder="1" applyAlignment="1">
      <alignment horizontal="right" vertical="center"/>
    </xf>
    <xf numFmtId="0" fontId="19" fillId="2" borderId="16" xfId="0" applyFont="1" applyFill="1" applyBorder="1" applyAlignment="1">
      <alignment horizontal="right" vertical="center"/>
    </xf>
    <xf numFmtId="0" fontId="19" fillId="2" borderId="17" xfId="0" applyFont="1" applyFill="1" applyBorder="1" applyAlignment="1">
      <alignment horizontal="right" vertical="center"/>
    </xf>
    <xf numFmtId="0" fontId="9" fillId="0" borderId="58" xfId="0" applyFont="1" applyBorder="1" applyAlignment="1">
      <alignment horizontal="center" vertical="center"/>
    </xf>
    <xf numFmtId="0" fontId="2" fillId="0" borderId="56" xfId="0" applyFont="1" applyBorder="1" applyAlignment="1">
      <alignment horizontal="center" vertical="center"/>
    </xf>
    <xf numFmtId="0" fontId="4" fillId="0" borderId="22" xfId="0" applyFont="1" applyBorder="1" applyAlignment="1">
      <alignment horizontal="left" vertical="center" wrapText="1"/>
    </xf>
    <xf numFmtId="0" fontId="4" fillId="0" borderId="19" xfId="0" applyFont="1" applyBorder="1" applyAlignment="1">
      <alignment horizontal="left" vertical="center" wrapText="1"/>
    </xf>
    <xf numFmtId="0" fontId="4" fillId="0" borderId="20" xfId="0" applyFont="1" applyBorder="1" applyAlignment="1">
      <alignment horizontal="left" vertical="center" wrapText="1"/>
    </xf>
    <xf numFmtId="0" fontId="11" fillId="0" borderId="28" xfId="0" applyFont="1" applyBorder="1" applyAlignment="1">
      <alignment horizontal="left" vertical="center"/>
    </xf>
    <xf numFmtId="0" fontId="11" fillId="0" borderId="6" xfId="0" applyFont="1" applyBorder="1" applyAlignment="1">
      <alignment horizontal="left" vertical="center"/>
    </xf>
    <xf numFmtId="0" fontId="11" fillId="0" borderId="7" xfId="0" applyFont="1" applyBorder="1" applyAlignment="1">
      <alignment horizontal="left" vertical="center"/>
    </xf>
    <xf numFmtId="0" fontId="4" fillId="0" borderId="9" xfId="0" applyFont="1" applyBorder="1" applyAlignment="1">
      <alignment horizontal="left" vertical="center" wrapText="1"/>
    </xf>
    <xf numFmtId="0" fontId="4" fillId="0" borderId="61" xfId="0" applyFont="1" applyBorder="1" applyAlignment="1">
      <alignment horizontal="left" vertical="center" wrapText="1"/>
    </xf>
    <xf numFmtId="0" fontId="9" fillId="2" borderId="12" xfId="0" applyFont="1" applyFill="1" applyBorder="1" applyAlignment="1">
      <alignment horizontal="center" vertical="center" wrapText="1"/>
    </xf>
    <xf numFmtId="0" fontId="9" fillId="2" borderId="43" xfId="0" applyFont="1" applyFill="1" applyBorder="1" applyAlignment="1">
      <alignment horizontal="center" vertical="center" wrapText="1"/>
    </xf>
    <xf numFmtId="0" fontId="9" fillId="2" borderId="44" xfId="0" applyFont="1" applyFill="1" applyBorder="1" applyAlignment="1">
      <alignment horizontal="center" vertical="center" wrapText="1"/>
    </xf>
    <xf numFmtId="0" fontId="4" fillId="0" borderId="14" xfId="0" applyFont="1" applyBorder="1" applyAlignment="1">
      <alignment horizontal="left" vertical="center" wrapText="1"/>
    </xf>
    <xf numFmtId="0" fontId="4" fillId="0" borderId="48" xfId="0" applyFont="1" applyBorder="1" applyAlignment="1">
      <alignment horizontal="center" vertical="center"/>
    </xf>
    <xf numFmtId="0" fontId="4" fillId="0" borderId="18" xfId="0" applyFont="1" applyBorder="1" applyAlignment="1">
      <alignment horizontal="center" vertical="center"/>
    </xf>
    <xf numFmtId="0" fontId="4" fillId="0" borderId="24" xfId="0" applyFont="1" applyBorder="1" applyAlignment="1">
      <alignment horizontal="center" vertical="center"/>
    </xf>
    <xf numFmtId="0" fontId="4" fillId="10" borderId="9" xfId="0" applyFont="1" applyFill="1" applyBorder="1" applyAlignment="1">
      <alignment horizontal="left" vertical="center" wrapText="1"/>
    </xf>
    <xf numFmtId="0" fontId="4" fillId="10" borderId="19" xfId="0" applyFont="1" applyFill="1" applyBorder="1" applyAlignment="1">
      <alignment horizontal="left" vertical="center" wrapText="1"/>
    </xf>
    <xf numFmtId="0" fontId="4" fillId="10" borderId="20" xfId="0" applyFont="1" applyFill="1" applyBorder="1" applyAlignment="1">
      <alignment horizontal="left" vertical="center" wrapText="1"/>
    </xf>
    <xf numFmtId="0" fontId="4" fillId="0" borderId="81" xfId="0" applyFont="1" applyBorder="1" applyAlignment="1">
      <alignment horizontal="center" vertical="center"/>
    </xf>
    <xf numFmtId="0" fontId="25" fillId="9" borderId="4" xfId="0" applyFont="1" applyFill="1" applyBorder="1" applyAlignment="1">
      <alignment horizontal="center" vertical="center"/>
    </xf>
    <xf numFmtId="0" fontId="25" fillId="9" borderId="0" xfId="0" applyFont="1" applyFill="1" applyAlignment="1">
      <alignment horizontal="center" vertical="center"/>
    </xf>
    <xf numFmtId="0" fontId="25" fillId="9" borderId="5" xfId="0" applyFont="1" applyFill="1" applyBorder="1" applyAlignment="1">
      <alignment horizontal="center" vertical="center"/>
    </xf>
    <xf numFmtId="0" fontId="4" fillId="0" borderId="26" xfId="0" applyFont="1" applyBorder="1" applyAlignment="1">
      <alignment horizontal="center" vertical="center"/>
    </xf>
    <xf numFmtId="0" fontId="11" fillId="2" borderId="11" xfId="0" applyFont="1" applyFill="1" applyBorder="1" applyAlignment="1">
      <alignment horizontal="center" vertical="center" wrapText="1"/>
    </xf>
    <xf numFmtId="0" fontId="25" fillId="9" borderId="29" xfId="0" applyFont="1" applyFill="1" applyBorder="1" applyAlignment="1">
      <alignment horizontal="center" vertical="top"/>
    </xf>
    <xf numFmtId="0" fontId="25" fillId="9" borderId="31" xfId="0" applyFont="1" applyFill="1" applyBorder="1" applyAlignment="1">
      <alignment horizontal="center" vertical="top"/>
    </xf>
    <xf numFmtId="0" fontId="25" fillId="9" borderId="42" xfId="0" applyFont="1" applyFill="1" applyBorder="1" applyAlignment="1">
      <alignment horizontal="center" vertical="top"/>
    </xf>
    <xf numFmtId="0" fontId="24" fillId="9" borderId="28" xfId="0" applyFont="1" applyFill="1" applyBorder="1" applyAlignment="1">
      <alignment horizontal="center"/>
    </xf>
    <xf numFmtId="0" fontId="24" fillId="9" borderId="6" xfId="0" applyFont="1" applyFill="1" applyBorder="1" applyAlignment="1">
      <alignment horizontal="center"/>
    </xf>
    <xf numFmtId="0" fontId="24" fillId="9" borderId="7" xfId="0" applyFont="1" applyFill="1" applyBorder="1" applyAlignment="1">
      <alignment horizontal="center"/>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3" fillId="0" borderId="29" xfId="0" applyFont="1" applyBorder="1" applyAlignment="1">
      <alignment horizontal="left" vertical="top" wrapText="1"/>
    </xf>
    <xf numFmtId="0" fontId="3" fillId="0" borderId="31" xfId="0" applyFont="1" applyBorder="1" applyAlignment="1">
      <alignment horizontal="left" vertical="top" wrapText="1"/>
    </xf>
    <xf numFmtId="0" fontId="3" fillId="0" borderId="42" xfId="0" applyFont="1" applyBorder="1" applyAlignment="1">
      <alignment horizontal="left" vertical="top" wrapText="1"/>
    </xf>
    <xf numFmtId="0" fontId="11" fillId="2" borderId="8" xfId="0" applyFont="1" applyFill="1" applyBorder="1" applyAlignment="1">
      <alignment horizontal="center" vertical="center"/>
    </xf>
    <xf numFmtId="0" fontId="11" fillId="2" borderId="13" xfId="0" applyFont="1" applyFill="1" applyBorder="1" applyAlignment="1">
      <alignment horizontal="center" vertical="center"/>
    </xf>
    <xf numFmtId="0" fontId="3" fillId="7" borderId="4" xfId="0" applyFont="1" applyFill="1" applyBorder="1" applyAlignment="1">
      <alignment horizontal="left" vertical="center"/>
    </xf>
    <xf numFmtId="0" fontId="3" fillId="7" borderId="0" xfId="0" applyFont="1" applyFill="1" applyAlignment="1">
      <alignment horizontal="left" vertical="center"/>
    </xf>
    <xf numFmtId="0" fontId="3" fillId="7" borderId="40" xfId="0" applyFont="1" applyFill="1" applyBorder="1" applyAlignment="1">
      <alignment horizontal="left" vertical="center"/>
    </xf>
    <xf numFmtId="0" fontId="3" fillId="7" borderId="29" xfId="0" applyFont="1" applyFill="1" applyBorder="1" applyAlignment="1">
      <alignment horizontal="left" vertical="center"/>
    </xf>
    <xf numFmtId="0" fontId="3" fillId="7" borderId="31" xfId="0" applyFont="1" applyFill="1" applyBorder="1" applyAlignment="1">
      <alignment horizontal="left" vertical="center"/>
    </xf>
    <xf numFmtId="0" fontId="3" fillId="7" borderId="15" xfId="0" applyFont="1" applyFill="1" applyBorder="1" applyAlignment="1">
      <alignment horizontal="left" vertical="center"/>
    </xf>
    <xf numFmtId="0" fontId="6" fillId="7" borderId="67" xfId="0" applyFont="1" applyFill="1" applyBorder="1" applyAlignment="1">
      <alignment horizontal="left" vertical="top" wrapText="1"/>
    </xf>
    <xf numFmtId="0" fontId="6" fillId="7" borderId="66" xfId="0" applyFont="1" applyFill="1" applyBorder="1" applyAlignment="1">
      <alignment horizontal="left" vertical="top" wrapText="1"/>
    </xf>
    <xf numFmtId="0" fontId="15" fillId="2" borderId="13" xfId="0" applyFont="1" applyFill="1" applyBorder="1" applyAlignment="1">
      <alignment horizontal="left" vertical="center"/>
    </xf>
    <xf numFmtId="0" fontId="15" fillId="2" borderId="67" xfId="0" applyFont="1" applyFill="1" applyBorder="1" applyAlignment="1">
      <alignment horizontal="left" vertical="center"/>
    </xf>
    <xf numFmtId="0" fontId="15" fillId="2" borderId="68" xfId="0" applyFont="1" applyFill="1" applyBorder="1" applyAlignment="1">
      <alignment horizontal="left" vertical="center"/>
    </xf>
    <xf numFmtId="0" fontId="19" fillId="6" borderId="26" xfId="0" applyFont="1" applyFill="1" applyBorder="1" applyAlignment="1">
      <alignment horizontal="center" vertical="center"/>
    </xf>
    <xf numFmtId="0" fontId="19" fillId="6" borderId="81" xfId="0" applyFont="1" applyFill="1" applyBorder="1" applyAlignment="1">
      <alignment horizontal="center" vertical="center"/>
    </xf>
    <xf numFmtId="0" fontId="6" fillId="7" borderId="54" xfId="0" applyFont="1" applyFill="1" applyBorder="1" applyAlignment="1">
      <alignment horizontal="left" vertical="top" wrapText="1"/>
    </xf>
    <xf numFmtId="0" fontId="6" fillId="7" borderId="60" xfId="0" applyFont="1" applyFill="1" applyBorder="1" applyAlignment="1">
      <alignment horizontal="left" vertical="top" wrapText="1"/>
    </xf>
    <xf numFmtId="0" fontId="15" fillId="2" borderId="1" xfId="0" applyFont="1" applyFill="1" applyBorder="1" applyAlignment="1">
      <alignment horizontal="center" vertical="center"/>
    </xf>
    <xf numFmtId="0" fontId="15" fillId="2" borderId="2" xfId="0" applyFont="1" applyFill="1" applyBorder="1" applyAlignment="1">
      <alignment horizontal="center" vertical="center"/>
    </xf>
    <xf numFmtId="0" fontId="15" fillId="2" borderId="3" xfId="0" applyFont="1" applyFill="1" applyBorder="1" applyAlignment="1">
      <alignment horizontal="center" vertical="center"/>
    </xf>
    <xf numFmtId="0" fontId="15" fillId="6" borderId="1" xfId="0" applyFont="1" applyFill="1" applyBorder="1" applyAlignment="1">
      <alignment horizontal="center" vertical="center"/>
    </xf>
    <xf numFmtId="0" fontId="15" fillId="6" borderId="69" xfId="0" applyFont="1" applyFill="1" applyBorder="1" applyAlignment="1">
      <alignment horizontal="center" vertical="center"/>
    </xf>
    <xf numFmtId="10" fontId="19" fillId="6" borderId="80" xfId="0" applyNumberFormat="1" applyFont="1" applyFill="1" applyBorder="1" applyAlignment="1">
      <alignment horizontal="center" vertical="center"/>
    </xf>
    <xf numFmtId="10" fontId="19" fillId="6" borderId="82" xfId="0" applyNumberFormat="1" applyFont="1" applyFill="1" applyBorder="1" applyAlignment="1">
      <alignment horizontal="center" vertical="center"/>
    </xf>
    <xf numFmtId="10" fontId="19" fillId="7" borderId="80" xfId="0" applyNumberFormat="1" applyFont="1" applyFill="1" applyBorder="1" applyAlignment="1">
      <alignment horizontal="center" vertical="center"/>
    </xf>
    <xf numFmtId="10" fontId="19" fillId="7" borderId="82" xfId="0" applyNumberFormat="1" applyFont="1" applyFill="1" applyBorder="1" applyAlignment="1">
      <alignment horizontal="center" vertical="center"/>
    </xf>
    <xf numFmtId="0" fontId="19" fillId="6" borderId="10" xfId="0" applyFont="1" applyFill="1" applyBorder="1" applyAlignment="1">
      <alignment horizontal="center" vertical="center"/>
    </xf>
    <xf numFmtId="0" fontId="19" fillId="6" borderId="15" xfId="0" applyFont="1" applyFill="1" applyBorder="1" applyAlignment="1">
      <alignment horizontal="center" vertical="center"/>
    </xf>
    <xf numFmtId="0" fontId="6" fillId="6" borderId="77" xfId="0" applyFont="1" applyFill="1" applyBorder="1" applyAlignment="1">
      <alignment horizontal="left" vertical="center"/>
    </xf>
    <xf numFmtId="0" fontId="6" fillId="6" borderId="56" xfId="0" applyFont="1" applyFill="1" applyBorder="1" applyAlignment="1">
      <alignment horizontal="left" vertical="center"/>
    </xf>
    <xf numFmtId="0" fontId="6" fillId="6" borderId="57" xfId="0" applyFont="1" applyFill="1" applyBorder="1" applyAlignment="1">
      <alignment horizontal="left" vertical="center"/>
    </xf>
    <xf numFmtId="0" fontId="19" fillId="6" borderId="28" xfId="0" applyFont="1" applyFill="1" applyBorder="1" applyAlignment="1">
      <alignment horizontal="left" vertical="center"/>
    </xf>
    <xf numFmtId="0" fontId="19" fillId="6" borderId="6" xfId="0" applyFont="1" applyFill="1" applyBorder="1" applyAlignment="1">
      <alignment horizontal="left" vertical="center"/>
    </xf>
    <xf numFmtId="0" fontId="19" fillId="6" borderId="29" xfId="0" applyFont="1" applyFill="1" applyBorder="1" applyAlignment="1">
      <alignment horizontal="left" vertical="center"/>
    </xf>
    <xf numFmtId="0" fontId="19" fillId="6" borderId="31" xfId="0" applyFont="1" applyFill="1" applyBorder="1" applyAlignment="1">
      <alignment horizontal="left" vertical="center"/>
    </xf>
    <xf numFmtId="0" fontId="6" fillId="6" borderId="76" xfId="0" applyFont="1" applyFill="1" applyBorder="1" applyAlignment="1">
      <alignment horizontal="left" vertical="center"/>
    </xf>
    <xf numFmtId="0" fontId="6" fillId="6" borderId="54" xfId="0" applyFont="1" applyFill="1" applyBorder="1" applyAlignment="1">
      <alignment horizontal="left" vertical="center"/>
    </xf>
    <xf numFmtId="0" fontId="6" fillId="6" borderId="55" xfId="0" applyFont="1" applyFill="1" applyBorder="1" applyAlignment="1">
      <alignment horizontal="left" vertical="center"/>
    </xf>
    <xf numFmtId="0" fontId="15" fillId="7" borderId="1" xfId="0" applyFont="1" applyFill="1" applyBorder="1" applyAlignment="1">
      <alignment horizontal="center" vertical="center"/>
    </xf>
    <xf numFmtId="0" fontId="15" fillId="7" borderId="69" xfId="0" applyFont="1" applyFill="1" applyBorder="1" applyAlignment="1">
      <alignment horizontal="center" vertical="center"/>
    </xf>
    <xf numFmtId="0" fontId="19" fillId="7" borderId="26" xfId="0" applyFont="1" applyFill="1" applyBorder="1" applyAlignment="1">
      <alignment horizontal="center" vertical="center"/>
    </xf>
    <xf numFmtId="0" fontId="19" fillId="7" borderId="81" xfId="0" applyFont="1" applyFill="1" applyBorder="1" applyAlignment="1">
      <alignment horizontal="center" vertical="center"/>
    </xf>
    <xf numFmtId="0" fontId="6" fillId="6" borderId="73" xfId="0" applyFont="1" applyFill="1" applyBorder="1" applyAlignment="1">
      <alignment horizontal="left" vertical="center"/>
    </xf>
    <xf numFmtId="0" fontId="6" fillId="6" borderId="58" xfId="0" applyFont="1" applyFill="1" applyBorder="1" applyAlignment="1">
      <alignment horizontal="left" vertical="center"/>
    </xf>
    <xf numFmtId="0" fontId="6" fillId="6" borderId="41" xfId="0" applyFont="1" applyFill="1" applyBorder="1" applyAlignment="1">
      <alignment horizontal="left" vertical="center"/>
    </xf>
    <xf numFmtId="0" fontId="27" fillId="9" borderId="28" xfId="0" applyFont="1" applyFill="1" applyBorder="1" applyAlignment="1">
      <alignment horizontal="center"/>
    </xf>
    <xf numFmtId="0" fontId="27" fillId="9" borderId="6" xfId="0" applyFont="1" applyFill="1" applyBorder="1" applyAlignment="1">
      <alignment horizontal="center"/>
    </xf>
    <xf numFmtId="0" fontId="27" fillId="9" borderId="7" xfId="0" applyFont="1" applyFill="1" applyBorder="1" applyAlignment="1">
      <alignment horizontal="center"/>
    </xf>
    <xf numFmtId="0" fontId="28" fillId="9" borderId="4" xfId="0" applyFont="1" applyFill="1" applyBorder="1" applyAlignment="1">
      <alignment horizontal="center"/>
    </xf>
    <xf numFmtId="0" fontId="28" fillId="9" borderId="0" xfId="0" applyFont="1" applyFill="1" applyAlignment="1">
      <alignment horizontal="center"/>
    </xf>
    <xf numFmtId="0" fontId="28" fillId="9" borderId="5" xfId="0" applyFont="1" applyFill="1" applyBorder="1" applyAlignment="1">
      <alignment horizontal="center"/>
    </xf>
    <xf numFmtId="0" fontId="28" fillId="9" borderId="4" xfId="0" applyFont="1" applyFill="1" applyBorder="1" applyAlignment="1">
      <alignment horizontal="center" vertical="top"/>
    </xf>
    <xf numFmtId="0" fontId="28" fillId="9" borderId="0" xfId="0" applyFont="1" applyFill="1" applyAlignment="1">
      <alignment horizontal="center" vertical="top"/>
    </xf>
    <xf numFmtId="0" fontId="28" fillId="9" borderId="5" xfId="0" applyFont="1" applyFill="1" applyBorder="1" applyAlignment="1">
      <alignment horizontal="center" vertical="top"/>
    </xf>
    <xf numFmtId="0" fontId="14" fillId="5" borderId="1" xfId="0" applyFont="1" applyFill="1" applyBorder="1" applyAlignment="1">
      <alignment horizontal="center" vertical="center"/>
    </xf>
    <xf numFmtId="0" fontId="14" fillId="5" borderId="2" xfId="0" applyFont="1" applyFill="1" applyBorder="1" applyAlignment="1">
      <alignment horizontal="center" vertical="center"/>
    </xf>
    <xf numFmtId="0" fontId="14" fillId="5" borderId="3"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43" xfId="0" applyFont="1" applyFill="1" applyBorder="1" applyAlignment="1">
      <alignment horizontal="center" vertical="center"/>
    </xf>
    <xf numFmtId="0" fontId="14" fillId="5" borderId="44" xfId="0" applyFont="1" applyFill="1" applyBorder="1" applyAlignment="1">
      <alignment horizontal="center"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T142"/>
  <sheetViews>
    <sheetView tabSelected="1" zoomScale="52" zoomScaleNormal="100" workbookViewId="0">
      <selection activeCell="P7" sqref="P7"/>
    </sheetView>
  </sheetViews>
  <sheetFormatPr defaultColWidth="9" defaultRowHeight="12.5" x14ac:dyDescent="0.25"/>
  <cols>
    <col min="1" max="1" width="3.7265625" style="1" customWidth="1"/>
    <col min="2" max="2" width="6" style="1" customWidth="1"/>
    <col min="3" max="3" width="38.7265625" style="1" customWidth="1"/>
    <col min="4" max="4" width="71.26953125" style="1" customWidth="1"/>
    <col min="5" max="5" width="10.7265625" style="2" customWidth="1"/>
    <col min="6" max="6" width="19.54296875" style="2" customWidth="1"/>
    <col min="7" max="7" width="10.1796875" style="1" customWidth="1"/>
    <col min="8" max="8" width="13.453125" style="1" customWidth="1"/>
    <col min="9" max="9" width="12.453125" style="2" customWidth="1"/>
    <col min="10" max="10" width="10.1796875" style="2" customWidth="1"/>
    <col min="11" max="11" width="16.54296875" style="1" customWidth="1"/>
    <col min="12" max="13" width="15.54296875" style="1" customWidth="1"/>
    <col min="14" max="254" width="9.1796875" style="1" customWidth="1"/>
  </cols>
  <sheetData>
    <row r="1" spans="2:13" ht="15" customHeight="1" thickBot="1" x14ac:dyDescent="0.3"/>
    <row r="2" spans="2:13" ht="50.15" customHeight="1" x14ac:dyDescent="0.7">
      <c r="B2" s="298" t="s">
        <v>124</v>
      </c>
      <c r="C2" s="299"/>
      <c r="D2" s="299"/>
      <c r="E2" s="299"/>
      <c r="F2" s="299"/>
      <c r="G2" s="299"/>
      <c r="H2" s="299"/>
      <c r="I2" s="299"/>
      <c r="J2" s="299"/>
      <c r="K2" s="299"/>
      <c r="L2" s="299"/>
      <c r="M2" s="300"/>
    </row>
    <row r="3" spans="2:13" ht="30" customHeight="1" x14ac:dyDescent="0.25">
      <c r="B3" s="290" t="s">
        <v>123</v>
      </c>
      <c r="C3" s="291"/>
      <c r="D3" s="291"/>
      <c r="E3" s="291"/>
      <c r="F3" s="291"/>
      <c r="G3" s="291"/>
      <c r="H3" s="291"/>
      <c r="I3" s="291"/>
      <c r="J3" s="291"/>
      <c r="K3" s="291"/>
      <c r="L3" s="291"/>
      <c r="M3" s="292"/>
    </row>
    <row r="4" spans="2:13" ht="40" customHeight="1" thickBot="1" x14ac:dyDescent="0.3">
      <c r="B4" s="295" t="s">
        <v>162</v>
      </c>
      <c r="C4" s="296"/>
      <c r="D4" s="296"/>
      <c r="E4" s="296"/>
      <c r="F4" s="296"/>
      <c r="G4" s="296"/>
      <c r="H4" s="296"/>
      <c r="I4" s="296"/>
      <c r="J4" s="296"/>
      <c r="K4" s="296"/>
      <c r="L4" s="296"/>
      <c r="M4" s="297"/>
    </row>
    <row r="5" spans="2:13" ht="15" customHeight="1" thickBot="1" x14ac:dyDescent="0.3">
      <c r="B5"/>
      <c r="M5" s="12"/>
    </row>
    <row r="6" spans="2:13" ht="20.149999999999999" customHeight="1" x14ac:dyDescent="0.25">
      <c r="B6" s="150" t="s">
        <v>15</v>
      </c>
      <c r="C6" s="20"/>
      <c r="D6" s="151" t="s">
        <v>139</v>
      </c>
      <c r="E6" s="18" t="s">
        <v>68</v>
      </c>
      <c r="F6" s="19"/>
      <c r="G6" s="20"/>
      <c r="H6" s="20"/>
      <c r="I6" s="19"/>
      <c r="J6" s="19"/>
      <c r="K6" s="20"/>
      <c r="L6" s="20"/>
      <c r="M6" s="11"/>
    </row>
    <row r="7" spans="2:13" ht="20.149999999999999" customHeight="1" x14ac:dyDescent="0.25">
      <c r="B7" s="152" t="s">
        <v>17</v>
      </c>
      <c r="D7" s="17"/>
      <c r="E7" s="21" t="s">
        <v>59</v>
      </c>
      <c r="M7" s="12"/>
    </row>
    <row r="8" spans="2:13" ht="20.149999999999999" customHeight="1" x14ac:dyDescent="0.25">
      <c r="B8" s="152" t="s">
        <v>18</v>
      </c>
      <c r="D8" s="22" t="s">
        <v>140</v>
      </c>
      <c r="E8" s="23" t="s">
        <v>56</v>
      </c>
      <c r="M8" s="12"/>
    </row>
    <row r="9" spans="2:13" ht="20.149999999999999" customHeight="1" x14ac:dyDescent="0.25">
      <c r="B9" s="152" t="s">
        <v>19</v>
      </c>
      <c r="C9" s="153"/>
      <c r="D9" s="22" t="s">
        <v>160</v>
      </c>
      <c r="E9" s="23" t="s">
        <v>60</v>
      </c>
      <c r="M9" s="12"/>
    </row>
    <row r="10" spans="2:13" ht="20.149999999999999" customHeight="1" x14ac:dyDescent="0.25">
      <c r="B10" s="152" t="s">
        <v>16</v>
      </c>
      <c r="C10" s="153"/>
      <c r="D10" s="22" t="s">
        <v>161</v>
      </c>
      <c r="E10" s="23" t="s">
        <v>57</v>
      </c>
      <c r="M10" s="12"/>
    </row>
    <row r="11" spans="2:13" ht="20.149999999999999" customHeight="1" thickBot="1" x14ac:dyDescent="0.3">
      <c r="B11" s="154" t="s">
        <v>63</v>
      </c>
      <c r="C11" s="155"/>
      <c r="D11" s="13"/>
      <c r="E11" s="24" t="s">
        <v>58</v>
      </c>
      <c r="F11" s="25"/>
      <c r="G11" s="26"/>
      <c r="H11" s="26"/>
      <c r="I11" s="25"/>
      <c r="J11" s="25"/>
      <c r="K11" s="26"/>
      <c r="L11" s="26"/>
      <c r="M11" s="13"/>
    </row>
    <row r="12" spans="2:13" ht="15" customHeight="1" thickBot="1" x14ac:dyDescent="0.3">
      <c r="B12" s="156"/>
      <c r="E12" s="157"/>
      <c r="M12" s="12"/>
    </row>
    <row r="13" spans="2:13" ht="20.149999999999999" customHeight="1" x14ac:dyDescent="0.25">
      <c r="B13" s="274" t="s">
        <v>90</v>
      </c>
      <c r="C13" s="275"/>
      <c r="D13" s="275"/>
      <c r="E13" s="275"/>
      <c r="F13" s="275"/>
      <c r="G13" s="275"/>
      <c r="H13" s="275"/>
      <c r="I13" s="275"/>
      <c r="J13" s="275"/>
      <c r="K13" s="275"/>
      <c r="L13" s="275"/>
      <c r="M13" s="276"/>
    </row>
    <row r="14" spans="2:13" ht="17.25" customHeight="1" x14ac:dyDescent="0.25">
      <c r="B14" s="301"/>
      <c r="C14" s="302"/>
      <c r="D14" s="302"/>
      <c r="E14" s="302"/>
      <c r="F14" s="302"/>
      <c r="G14" s="302"/>
      <c r="H14" s="302"/>
      <c r="I14" s="302"/>
      <c r="J14" s="302"/>
      <c r="K14" s="302"/>
      <c r="L14" s="302"/>
      <c r="M14" s="303"/>
    </row>
    <row r="15" spans="2:13" ht="17.25" customHeight="1" x14ac:dyDescent="0.25">
      <c r="B15" s="301"/>
      <c r="C15" s="302"/>
      <c r="D15" s="302"/>
      <c r="E15" s="302"/>
      <c r="F15" s="302"/>
      <c r="G15" s="302"/>
      <c r="H15" s="302"/>
      <c r="I15" s="302"/>
      <c r="J15" s="302"/>
      <c r="K15" s="302"/>
      <c r="L15" s="302"/>
      <c r="M15" s="303"/>
    </row>
    <row r="16" spans="2:13" ht="17.25" customHeight="1" thickBot="1" x14ac:dyDescent="0.3">
      <c r="B16" s="304"/>
      <c r="C16" s="305"/>
      <c r="D16" s="305"/>
      <c r="E16" s="305"/>
      <c r="F16" s="305"/>
      <c r="G16" s="305"/>
      <c r="H16" s="305"/>
      <c r="I16" s="305"/>
      <c r="J16" s="305"/>
      <c r="K16" s="305"/>
      <c r="L16" s="305"/>
      <c r="M16" s="306"/>
    </row>
    <row r="17" spans="2:15" ht="15" customHeight="1" thickBot="1" x14ac:dyDescent="0.3">
      <c r="B17" s="144"/>
      <c r="M17" s="12"/>
    </row>
    <row r="18" spans="2:15" ht="31" x14ac:dyDescent="0.4">
      <c r="B18" s="307" t="s">
        <v>9</v>
      </c>
      <c r="C18" s="27" t="s">
        <v>64</v>
      </c>
      <c r="D18" s="28" t="s">
        <v>21</v>
      </c>
      <c r="E18" s="147" t="s">
        <v>1</v>
      </c>
      <c r="F18" s="147" t="s">
        <v>67</v>
      </c>
      <c r="G18" s="294" t="s">
        <v>14</v>
      </c>
      <c r="H18" s="294"/>
      <c r="I18" s="147" t="s">
        <v>22</v>
      </c>
      <c r="J18" s="29" t="s">
        <v>12</v>
      </c>
      <c r="K18" s="279" t="s">
        <v>25</v>
      </c>
      <c r="L18" s="280"/>
      <c r="M18" s="281"/>
    </row>
    <row r="19" spans="2:15" ht="30" customHeight="1" thickBot="1" x14ac:dyDescent="0.3">
      <c r="B19" s="308"/>
      <c r="C19" s="148" t="s">
        <v>65</v>
      </c>
      <c r="D19" s="149" t="s">
        <v>66</v>
      </c>
      <c r="E19" s="30" t="s">
        <v>2</v>
      </c>
      <c r="F19" s="30" t="s">
        <v>13</v>
      </c>
      <c r="G19" s="30" t="s">
        <v>38</v>
      </c>
      <c r="H19" s="30" t="s">
        <v>7</v>
      </c>
      <c r="I19" s="30" t="s">
        <v>8</v>
      </c>
      <c r="J19" s="31" t="s">
        <v>8</v>
      </c>
      <c r="K19" s="31" t="s">
        <v>26</v>
      </c>
      <c r="L19" s="30" t="s">
        <v>27</v>
      </c>
      <c r="M19" s="32" t="s">
        <v>29</v>
      </c>
    </row>
    <row r="20" spans="2:15" ht="6" customHeight="1" thickBot="1" x14ac:dyDescent="0.3">
      <c r="B20" s="33"/>
      <c r="C20" s="145"/>
      <c r="D20" s="145"/>
      <c r="E20" s="145"/>
      <c r="F20" s="145"/>
      <c r="G20" s="145"/>
      <c r="H20" s="145"/>
      <c r="I20" s="145"/>
      <c r="J20" s="145"/>
      <c r="K20" s="33"/>
      <c r="L20" s="33"/>
      <c r="M20" s="14"/>
    </row>
    <row r="21" spans="2:15" ht="25" customHeight="1" thickBot="1" x14ac:dyDescent="0.3">
      <c r="B21" s="34" t="s">
        <v>89</v>
      </c>
      <c r="C21" s="35"/>
      <c r="D21" s="35"/>
      <c r="E21" s="36"/>
      <c r="F21" s="36"/>
      <c r="G21" s="4"/>
      <c r="H21" s="4"/>
      <c r="I21" s="36"/>
      <c r="J21" s="36"/>
      <c r="K21" s="36"/>
      <c r="L21" s="36"/>
      <c r="M21" s="37"/>
      <c r="O21" s="178"/>
    </row>
    <row r="22" spans="2:15" ht="24.75" customHeight="1" thickBot="1" x14ac:dyDescent="0.3">
      <c r="B22" s="293">
        <v>1</v>
      </c>
      <c r="C22" s="277" t="s">
        <v>141</v>
      </c>
      <c r="D22" s="76" t="s">
        <v>143</v>
      </c>
      <c r="E22" s="255" t="s">
        <v>137</v>
      </c>
      <c r="F22" s="227" t="s">
        <v>23</v>
      </c>
      <c r="G22" s="71">
        <v>2</v>
      </c>
      <c r="H22" s="254" t="s">
        <v>3</v>
      </c>
      <c r="I22" s="71">
        <v>3</v>
      </c>
      <c r="J22" s="67">
        <f>I22*G22</f>
        <v>6</v>
      </c>
      <c r="K22" s="238">
        <f>IF(RIGHT(H22,7)="5 TAHUN",J22/5,IF(RIGHT(H22,7)="3 TAHUN",J22/3,IF(RIGHT(H22,7)="2 TAHUN",J22/2,IF(RIGHT(H22,5)="TAHUN",J22*1,IF(RIGHT(H22,7)="6 BULAN",J22*2,IF(RIGHT(H22,7)="3 BULAN",J22*4,IF(RIGHT(H22,5)="BULAN",J22*12,IF(RIGHT(H22,6)="MINGGU",J22*52,IF(RIGHT(H22,4)="HARI",J22*235,0)))))))))</f>
        <v>1410</v>
      </c>
      <c r="L22" s="239">
        <f>IF(RIGHT(H22,7)="5 TAHUN",J22/1175,IF(RIGHT(H22,7)="3 TAHUN",J22/705,IF(RIGHT(H22,7)="2 TAHUN",J22/470,IF(RIGHT(H22,5)="TAHUN",J22/235,IF(RIGHT(H22,7)="6 BULAN",J22/132,IF(RIGHT(H22,7)="3 BULAN",J22/66,IF(RIGHT(H22,5)="BULAN",J22/22,IF(RIGHT(H22,6)="MINGGU",J22/5,IF(RIGHT(H22,4)="HARI",J22*1,0)))))))))</f>
        <v>6</v>
      </c>
      <c r="M22" s="240">
        <f>L22/480</f>
        <v>1.2500000000000001E-2</v>
      </c>
      <c r="N22" s="1" t="s">
        <v>128</v>
      </c>
    </row>
    <row r="23" spans="2:15" ht="24.75" customHeight="1" thickBot="1" x14ac:dyDescent="0.3">
      <c r="B23" s="284"/>
      <c r="C23" s="272"/>
      <c r="D23" s="44" t="s">
        <v>142</v>
      </c>
      <c r="E23" s="45" t="s">
        <v>137</v>
      </c>
      <c r="F23" s="46" t="s">
        <v>23</v>
      </c>
      <c r="G23" s="47">
        <v>2</v>
      </c>
      <c r="H23" s="48" t="s">
        <v>3</v>
      </c>
      <c r="I23" s="47">
        <v>5</v>
      </c>
      <c r="J23" s="3">
        <f t="shared" ref="J23:J67" si="0">I23*G23</f>
        <v>10</v>
      </c>
      <c r="K23" s="238">
        <f>IF(RIGHT(H23,7)="5 TAHUN",J23/5,IF(RIGHT(H23,7)="3 TAHUN",J23/3,IF(RIGHT(H23,7)="2 TAHUN",J23/2,IF(RIGHT(H23,5)="TAHUN",J23*1,IF(RIGHT(H23,7)="6 BULAN",J23*2,IF(RIGHT(H23,7)="3 BULAN",J23*4,IF(RIGHT(H23,5)="BULAN",J23*12,IF(RIGHT(H23,6)="MINGGU",J23*52,IF(RIGHT(H23,4)="HARI",J23*235,0)))))))))</f>
        <v>2350</v>
      </c>
      <c r="L23" s="239">
        <f t="shared" ref="L23:L74" si="1">IF(RIGHT(H23,7)="5 TAHUN",J23/1175,IF(RIGHT(H23,7)="3 TAHUN",J23/705,IF(RIGHT(H23,7)="2 TAHUN",J23/470,IF(RIGHT(H23,5)="TAHUN",J23/235,IF(RIGHT(H23,7)="6 BULAN",J23/132,IF(RIGHT(H23,7)="3 BULAN",J23/66,IF(RIGHT(H23,5)="BULAN",J23/22,IF(RIGHT(H23,6)="MINGGU",J23/5,IF(RIGHT(H23,4)="HARI",J23*1,0)))))))))</f>
        <v>10</v>
      </c>
      <c r="M23" s="241">
        <f t="shared" ref="M23:M67" si="2">L23/480</f>
        <v>2.0833333333333332E-2</v>
      </c>
    </row>
    <row r="24" spans="2:15" ht="24.75" customHeight="1" thickBot="1" x14ac:dyDescent="0.3">
      <c r="B24" s="284"/>
      <c r="C24" s="272"/>
      <c r="D24" s="44" t="s">
        <v>144</v>
      </c>
      <c r="E24" s="49" t="s">
        <v>137</v>
      </c>
      <c r="F24" s="46" t="s">
        <v>10</v>
      </c>
      <c r="G24" s="47">
        <v>5</v>
      </c>
      <c r="H24" s="50" t="s">
        <v>4</v>
      </c>
      <c r="I24" s="47">
        <v>15</v>
      </c>
      <c r="J24" s="3">
        <f t="shared" si="0"/>
        <v>75</v>
      </c>
      <c r="K24" s="238">
        <f t="shared" ref="K24:K74" si="3">IF(RIGHT(H24,7)="5 TAHUN",J24/5,IF(RIGHT(H24,7)="3 TAHUN",J24/3,IF(RIGHT(H24,7)="2 TAHUN",J24/2,IF(RIGHT(H24,5)="TAHUN",J24*1,IF(RIGHT(H24,7)="6 BULAN",J24*2,IF(RIGHT(H24,7)="3 BULAN",J24*4,IF(RIGHT(H24,5)="BULAN",J24*12,IF(RIGHT(H24,6)="MINGGU",J24*52,IF(RIGHT(H24,4)="HARI",J24*235,0)))))))))</f>
        <v>900</v>
      </c>
      <c r="L24" s="239">
        <f t="shared" si="1"/>
        <v>3.4090909090909092</v>
      </c>
      <c r="M24" s="241">
        <f t="shared" si="2"/>
        <v>7.102272727272727E-3</v>
      </c>
    </row>
    <row r="25" spans="2:15" ht="24.75" customHeight="1" thickBot="1" x14ac:dyDescent="0.3">
      <c r="B25" s="284"/>
      <c r="C25" s="272"/>
      <c r="D25" s="44" t="s">
        <v>145</v>
      </c>
      <c r="E25" s="45"/>
      <c r="F25" s="46" t="s">
        <v>10</v>
      </c>
      <c r="G25" s="47"/>
      <c r="H25" s="50" t="s">
        <v>4</v>
      </c>
      <c r="I25" s="47"/>
      <c r="J25" s="3">
        <f t="shared" si="0"/>
        <v>0</v>
      </c>
      <c r="K25" s="238">
        <f t="shared" si="3"/>
        <v>0</v>
      </c>
      <c r="L25" s="239">
        <f t="shared" si="1"/>
        <v>0</v>
      </c>
      <c r="M25" s="241">
        <f t="shared" si="2"/>
        <v>0</v>
      </c>
    </row>
    <row r="26" spans="2:15" ht="24.75" customHeight="1" thickBot="1" x14ac:dyDescent="0.3">
      <c r="B26" s="284"/>
      <c r="C26" s="272"/>
      <c r="D26" s="258" t="s">
        <v>146</v>
      </c>
      <c r="E26" s="45"/>
      <c r="F26" s="46"/>
      <c r="G26" s="259"/>
      <c r="H26" s="50"/>
      <c r="I26" s="259"/>
      <c r="J26" s="3"/>
      <c r="K26" s="238"/>
      <c r="L26" s="239"/>
      <c r="M26" s="241"/>
    </row>
    <row r="27" spans="2:15" ht="24.75" customHeight="1" thickBot="1" x14ac:dyDescent="0.3">
      <c r="B27" s="285"/>
      <c r="C27" s="273"/>
      <c r="D27" s="51" t="s">
        <v>147</v>
      </c>
      <c r="E27" s="45" t="s">
        <v>136</v>
      </c>
      <c r="F27" s="46" t="s">
        <v>10</v>
      </c>
      <c r="G27" s="52"/>
      <c r="H27" s="50" t="s">
        <v>4</v>
      </c>
      <c r="I27" s="52"/>
      <c r="J27" s="3">
        <f t="shared" si="0"/>
        <v>0</v>
      </c>
      <c r="K27" s="238">
        <f t="shared" si="3"/>
        <v>0</v>
      </c>
      <c r="L27" s="239">
        <f t="shared" si="1"/>
        <v>0</v>
      </c>
      <c r="M27" s="241">
        <f t="shared" si="2"/>
        <v>0</v>
      </c>
    </row>
    <row r="28" spans="2:15" ht="24.75" customHeight="1" thickBot="1" x14ac:dyDescent="0.3">
      <c r="B28" s="283">
        <v>2</v>
      </c>
      <c r="C28" s="271" t="s">
        <v>148</v>
      </c>
      <c r="D28" s="76" t="s">
        <v>151</v>
      </c>
      <c r="E28" s="53" t="s">
        <v>137</v>
      </c>
      <c r="F28" s="54" t="s">
        <v>23</v>
      </c>
      <c r="G28" s="41">
        <v>2</v>
      </c>
      <c r="H28" s="55" t="s">
        <v>3</v>
      </c>
      <c r="I28" s="41">
        <v>5</v>
      </c>
      <c r="J28" s="3">
        <f>I28*G28</f>
        <v>10</v>
      </c>
      <c r="K28" s="238">
        <f t="shared" si="3"/>
        <v>2350</v>
      </c>
      <c r="L28" s="239">
        <f t="shared" si="1"/>
        <v>10</v>
      </c>
      <c r="M28" s="241">
        <f t="shared" si="2"/>
        <v>2.0833333333333332E-2</v>
      </c>
    </row>
    <row r="29" spans="2:15" ht="24.5" customHeight="1" thickBot="1" x14ac:dyDescent="0.3">
      <c r="B29" s="284"/>
      <c r="C29" s="272"/>
      <c r="D29" s="44" t="s">
        <v>152</v>
      </c>
      <c r="E29" s="45" t="s">
        <v>137</v>
      </c>
      <c r="F29" s="46" t="s">
        <v>10</v>
      </c>
      <c r="G29" s="47"/>
      <c r="H29" s="48" t="s">
        <v>4</v>
      </c>
      <c r="I29" s="47"/>
      <c r="J29" s="3">
        <f t="shared" si="0"/>
        <v>0</v>
      </c>
      <c r="K29" s="238">
        <f t="shared" si="3"/>
        <v>0</v>
      </c>
      <c r="L29" s="239">
        <f t="shared" si="1"/>
        <v>0</v>
      </c>
      <c r="M29" s="241">
        <f t="shared" si="2"/>
        <v>0</v>
      </c>
    </row>
    <row r="30" spans="2:15" ht="24.75" customHeight="1" thickBot="1" x14ac:dyDescent="0.3">
      <c r="B30" s="284"/>
      <c r="C30" s="272"/>
      <c r="D30" s="44" t="s">
        <v>153</v>
      </c>
      <c r="E30" s="49" t="s">
        <v>136</v>
      </c>
      <c r="F30" s="46" t="s">
        <v>10</v>
      </c>
      <c r="G30" s="47"/>
      <c r="H30" s="50" t="s">
        <v>4</v>
      </c>
      <c r="I30" s="47"/>
      <c r="J30" s="3">
        <f t="shared" si="0"/>
        <v>0</v>
      </c>
      <c r="K30" s="238">
        <f t="shared" si="3"/>
        <v>0</v>
      </c>
      <c r="L30" s="239">
        <f t="shared" si="1"/>
        <v>0</v>
      </c>
      <c r="M30" s="241">
        <f t="shared" si="2"/>
        <v>0</v>
      </c>
    </row>
    <row r="31" spans="2:15" ht="24.75" customHeight="1" thickBot="1" x14ac:dyDescent="0.3">
      <c r="B31" s="284"/>
      <c r="C31" s="272"/>
      <c r="D31" s="44" t="s">
        <v>154</v>
      </c>
      <c r="E31" s="45" t="s">
        <v>136</v>
      </c>
      <c r="F31" s="46" t="s">
        <v>23</v>
      </c>
      <c r="G31" s="47"/>
      <c r="H31" s="50" t="s">
        <v>4</v>
      </c>
      <c r="I31" s="47"/>
      <c r="J31" s="3">
        <f t="shared" si="0"/>
        <v>0</v>
      </c>
      <c r="K31" s="238">
        <f t="shared" si="3"/>
        <v>0</v>
      </c>
      <c r="L31" s="239">
        <f t="shared" si="1"/>
        <v>0</v>
      </c>
      <c r="M31" s="241">
        <f t="shared" si="2"/>
        <v>0</v>
      </c>
    </row>
    <row r="32" spans="2:15" ht="24.75" customHeight="1" thickBot="1" x14ac:dyDescent="0.3">
      <c r="B32" s="284"/>
      <c r="C32" s="272"/>
      <c r="D32" s="51" t="s">
        <v>155</v>
      </c>
      <c r="E32" s="45"/>
      <c r="F32" s="46"/>
      <c r="G32" s="47"/>
      <c r="H32" s="56"/>
      <c r="I32" s="47"/>
      <c r="J32" s="3">
        <f t="shared" si="0"/>
        <v>0</v>
      </c>
      <c r="K32" s="238"/>
      <c r="L32" s="239"/>
      <c r="M32" s="241"/>
    </row>
    <row r="33" spans="2:13" ht="24.75" customHeight="1" thickBot="1" x14ac:dyDescent="0.3">
      <c r="B33" s="284"/>
      <c r="C33" s="272"/>
      <c r="D33" s="1" t="s">
        <v>157</v>
      </c>
      <c r="E33" s="45" t="s">
        <v>136</v>
      </c>
      <c r="F33" s="46" t="s">
        <v>156</v>
      </c>
      <c r="G33" s="47">
        <v>30</v>
      </c>
      <c r="H33" s="56" t="s">
        <v>4</v>
      </c>
      <c r="I33" s="47">
        <v>5</v>
      </c>
      <c r="J33" s="3">
        <f t="shared" si="0"/>
        <v>150</v>
      </c>
      <c r="K33" s="238"/>
      <c r="L33" s="239"/>
      <c r="M33" s="241"/>
    </row>
    <row r="34" spans="2:13" ht="24.75" customHeight="1" thickBot="1" x14ac:dyDescent="0.3">
      <c r="B34" s="284"/>
      <c r="C34" s="272"/>
      <c r="D34" s="1" t="s">
        <v>158</v>
      </c>
      <c r="E34" s="45"/>
      <c r="F34" s="46"/>
      <c r="G34" s="47"/>
      <c r="H34" s="56"/>
      <c r="I34" s="47"/>
      <c r="J34" s="3"/>
      <c r="K34" s="238"/>
      <c r="L34" s="239"/>
      <c r="M34" s="241"/>
    </row>
    <row r="35" spans="2:13" ht="24.75" customHeight="1" thickBot="1" x14ac:dyDescent="0.3">
      <c r="B35" s="285"/>
      <c r="C35" s="273"/>
      <c r="D35" s="1" t="s">
        <v>159</v>
      </c>
      <c r="E35" s="45" t="s">
        <v>136</v>
      </c>
      <c r="F35" s="46" t="s">
        <v>23</v>
      </c>
      <c r="G35" s="47">
        <v>1</v>
      </c>
      <c r="H35" s="56" t="s">
        <v>4</v>
      </c>
      <c r="I35" s="47">
        <v>30</v>
      </c>
      <c r="J35" s="3">
        <f t="shared" si="0"/>
        <v>30</v>
      </c>
      <c r="K35" s="238">
        <f t="shared" si="3"/>
        <v>360</v>
      </c>
      <c r="L35" s="239">
        <f t="shared" si="1"/>
        <v>1.3636363636363635</v>
      </c>
      <c r="M35" s="241">
        <f t="shared" si="2"/>
        <v>2.8409090909090906E-3</v>
      </c>
    </row>
    <row r="36" spans="2:13" ht="24.75" customHeight="1" thickBot="1" x14ac:dyDescent="0.3">
      <c r="B36" s="283">
        <v>3</v>
      </c>
      <c r="C36" s="271" t="s">
        <v>149</v>
      </c>
      <c r="D36" s="44"/>
      <c r="E36" s="45" t="s">
        <v>137</v>
      </c>
      <c r="F36" s="46" t="s">
        <v>10</v>
      </c>
      <c r="G36" s="47"/>
      <c r="H36" s="56" t="s">
        <v>3</v>
      </c>
      <c r="I36" s="47"/>
      <c r="J36" s="3">
        <f t="shared" si="0"/>
        <v>0</v>
      </c>
      <c r="K36" s="238">
        <f t="shared" si="3"/>
        <v>0</v>
      </c>
      <c r="L36" s="239">
        <f t="shared" si="1"/>
        <v>0</v>
      </c>
      <c r="M36" s="241">
        <f t="shared" si="2"/>
        <v>0</v>
      </c>
    </row>
    <row r="37" spans="2:13" ht="24.75" customHeight="1" thickBot="1" x14ac:dyDescent="0.3">
      <c r="B37" s="284"/>
      <c r="C37" s="272"/>
      <c r="D37" s="44"/>
      <c r="E37" s="45" t="s">
        <v>137</v>
      </c>
      <c r="F37" s="46" t="s">
        <v>10</v>
      </c>
      <c r="G37" s="47"/>
      <c r="H37" s="56" t="s">
        <v>3</v>
      </c>
      <c r="I37" s="47"/>
      <c r="J37" s="3">
        <f t="shared" si="0"/>
        <v>0</v>
      </c>
      <c r="K37" s="238">
        <f t="shared" si="3"/>
        <v>0</v>
      </c>
      <c r="L37" s="239">
        <f t="shared" si="1"/>
        <v>0</v>
      </c>
      <c r="M37" s="241">
        <f t="shared" si="2"/>
        <v>0</v>
      </c>
    </row>
    <row r="38" spans="2:13" ht="24.75" customHeight="1" thickBot="1" x14ac:dyDescent="0.3">
      <c r="B38" s="284"/>
      <c r="C38" s="272"/>
      <c r="D38" s="44"/>
      <c r="E38" s="45" t="s">
        <v>137</v>
      </c>
      <c r="F38" s="46" t="s">
        <v>138</v>
      </c>
      <c r="G38" s="47"/>
      <c r="H38" s="58" t="s">
        <v>3</v>
      </c>
      <c r="I38" s="47"/>
      <c r="J38" s="3">
        <f t="shared" si="0"/>
        <v>0</v>
      </c>
      <c r="K38" s="238">
        <f t="shared" si="3"/>
        <v>0</v>
      </c>
      <c r="L38" s="239">
        <f t="shared" si="1"/>
        <v>0</v>
      </c>
      <c r="M38" s="241">
        <f t="shared" si="2"/>
        <v>0</v>
      </c>
    </row>
    <row r="39" spans="2:13" ht="24.75" customHeight="1" thickBot="1" x14ac:dyDescent="0.3">
      <c r="B39" s="285"/>
      <c r="C39" s="273"/>
      <c r="D39" s="44"/>
      <c r="E39" s="45"/>
      <c r="F39" s="46"/>
      <c r="G39" s="47"/>
      <c r="H39" s="56"/>
      <c r="I39" s="47"/>
      <c r="J39" s="3">
        <f t="shared" si="0"/>
        <v>0</v>
      </c>
      <c r="K39" s="238">
        <f t="shared" si="3"/>
        <v>0</v>
      </c>
      <c r="L39" s="239">
        <f t="shared" si="1"/>
        <v>0</v>
      </c>
      <c r="M39" s="241">
        <f t="shared" si="2"/>
        <v>0</v>
      </c>
    </row>
    <row r="40" spans="2:13" ht="24.75" customHeight="1" thickBot="1" x14ac:dyDescent="0.3">
      <c r="B40" s="283">
        <v>4</v>
      </c>
      <c r="C40" s="271" t="s">
        <v>150</v>
      </c>
      <c r="D40" s="44"/>
      <c r="E40" s="45" t="s">
        <v>28</v>
      </c>
      <c r="F40" s="46" t="s">
        <v>138</v>
      </c>
      <c r="G40" s="47"/>
      <c r="H40" s="56" t="s">
        <v>3</v>
      </c>
      <c r="I40" s="47"/>
      <c r="J40" s="3">
        <f t="shared" si="0"/>
        <v>0</v>
      </c>
      <c r="K40" s="238">
        <f t="shared" si="3"/>
        <v>0</v>
      </c>
      <c r="L40" s="239">
        <f t="shared" si="1"/>
        <v>0</v>
      </c>
      <c r="M40" s="241">
        <f t="shared" si="2"/>
        <v>0</v>
      </c>
    </row>
    <row r="41" spans="2:13" ht="24.75" customHeight="1" thickBot="1" x14ac:dyDescent="0.3">
      <c r="B41" s="284"/>
      <c r="C41" s="272"/>
      <c r="D41" s="163"/>
      <c r="E41" s="39" t="s">
        <v>137</v>
      </c>
      <c r="F41" s="40" t="s">
        <v>23</v>
      </c>
      <c r="G41" s="47"/>
      <c r="H41" s="56" t="s">
        <v>3</v>
      </c>
      <c r="I41" s="47"/>
      <c r="J41" s="3">
        <f t="shared" si="0"/>
        <v>0</v>
      </c>
      <c r="K41" s="238">
        <f t="shared" si="3"/>
        <v>0</v>
      </c>
      <c r="L41" s="239">
        <f t="shared" si="1"/>
        <v>0</v>
      </c>
      <c r="M41" s="241">
        <f t="shared" si="2"/>
        <v>0</v>
      </c>
    </row>
    <row r="42" spans="2:13" ht="24.75" customHeight="1" thickBot="1" x14ac:dyDescent="0.3">
      <c r="B42" s="284"/>
      <c r="C42" s="272"/>
      <c r="D42" s="44"/>
      <c r="E42" s="45" t="s">
        <v>137</v>
      </c>
      <c r="F42" s="46" t="s">
        <v>23</v>
      </c>
      <c r="G42" s="47"/>
      <c r="H42" s="50" t="s">
        <v>3</v>
      </c>
      <c r="I42" s="47"/>
      <c r="J42" s="3">
        <f t="shared" si="0"/>
        <v>0</v>
      </c>
      <c r="K42" s="238">
        <f t="shared" si="3"/>
        <v>0</v>
      </c>
      <c r="L42" s="239">
        <f t="shared" si="1"/>
        <v>0</v>
      </c>
      <c r="M42" s="241">
        <f t="shared" si="2"/>
        <v>0</v>
      </c>
    </row>
    <row r="43" spans="2:13" ht="24.75" customHeight="1" thickBot="1" x14ac:dyDescent="0.3">
      <c r="B43" s="285"/>
      <c r="C43" s="273"/>
      <c r="D43" s="256"/>
      <c r="E43" s="45"/>
      <c r="F43" s="46"/>
      <c r="G43" s="47"/>
      <c r="H43" s="58"/>
      <c r="I43" s="47"/>
      <c r="J43" s="3">
        <f t="shared" si="0"/>
        <v>0</v>
      </c>
      <c r="K43" s="238">
        <f t="shared" si="3"/>
        <v>0</v>
      </c>
      <c r="L43" s="239">
        <f t="shared" si="1"/>
        <v>0</v>
      </c>
      <c r="M43" s="241">
        <f t="shared" si="2"/>
        <v>0</v>
      </c>
    </row>
    <row r="44" spans="2:13" ht="24.75" customHeight="1" thickBot="1" x14ac:dyDescent="0.3">
      <c r="B44" s="249">
        <v>5</v>
      </c>
      <c r="C44" s="271"/>
      <c r="D44" s="256"/>
      <c r="E44" s="45" t="s">
        <v>28</v>
      </c>
      <c r="F44" s="46" t="s">
        <v>10</v>
      </c>
      <c r="G44" s="47"/>
      <c r="H44" s="50" t="s">
        <v>4</v>
      </c>
      <c r="I44" s="47"/>
      <c r="J44" s="3">
        <f t="shared" si="0"/>
        <v>0</v>
      </c>
      <c r="K44" s="238">
        <f t="shared" si="3"/>
        <v>0</v>
      </c>
      <c r="L44" s="239">
        <f t="shared" si="1"/>
        <v>0</v>
      </c>
      <c r="M44" s="241">
        <f t="shared" si="2"/>
        <v>0</v>
      </c>
    </row>
    <row r="45" spans="2:13" ht="24.75" customHeight="1" thickBot="1" x14ac:dyDescent="0.3">
      <c r="B45" s="284"/>
      <c r="C45" s="272"/>
      <c r="D45" s="256"/>
      <c r="E45" s="59" t="s">
        <v>28</v>
      </c>
      <c r="F45" s="57" t="s">
        <v>23</v>
      </c>
      <c r="G45" s="47"/>
      <c r="H45" s="56" t="s">
        <v>4</v>
      </c>
      <c r="I45" s="47"/>
      <c r="J45" s="3">
        <f t="shared" si="0"/>
        <v>0</v>
      </c>
      <c r="K45" s="238">
        <f t="shared" si="3"/>
        <v>0</v>
      </c>
      <c r="L45" s="239">
        <f t="shared" si="1"/>
        <v>0</v>
      </c>
      <c r="M45" s="241">
        <f t="shared" si="2"/>
        <v>0</v>
      </c>
    </row>
    <row r="46" spans="2:13" ht="24.75" customHeight="1" thickBot="1" x14ac:dyDescent="0.3">
      <c r="B46" s="284"/>
      <c r="C46" s="272"/>
      <c r="D46" s="256"/>
      <c r="E46" s="39"/>
      <c r="F46" s="57"/>
      <c r="G46" s="47"/>
      <c r="H46" s="56"/>
      <c r="I46" s="47"/>
      <c r="J46" s="3">
        <f t="shared" si="0"/>
        <v>0</v>
      </c>
      <c r="K46" s="238">
        <f t="shared" si="3"/>
        <v>0</v>
      </c>
      <c r="L46" s="239">
        <f t="shared" si="1"/>
        <v>0</v>
      </c>
      <c r="M46" s="241">
        <f t="shared" si="2"/>
        <v>0</v>
      </c>
    </row>
    <row r="47" spans="2:13" ht="24.75" customHeight="1" thickBot="1" x14ac:dyDescent="0.3">
      <c r="B47" s="285"/>
      <c r="C47" s="273"/>
      <c r="D47" s="256"/>
      <c r="E47" s="45"/>
      <c r="F47" s="40"/>
      <c r="G47" s="47"/>
      <c r="H47" s="56"/>
      <c r="I47" s="47"/>
      <c r="J47" s="3">
        <f t="shared" si="0"/>
        <v>0</v>
      </c>
      <c r="K47" s="238">
        <f t="shared" si="3"/>
        <v>0</v>
      </c>
      <c r="L47" s="239">
        <f t="shared" si="1"/>
        <v>0</v>
      </c>
      <c r="M47" s="241">
        <f t="shared" si="2"/>
        <v>0</v>
      </c>
    </row>
    <row r="48" spans="2:13" ht="24.75" customHeight="1" thickBot="1" x14ac:dyDescent="0.3">
      <c r="B48" s="283">
        <v>6</v>
      </c>
      <c r="C48" s="271"/>
      <c r="D48" s="256"/>
      <c r="E48" s="59" t="s">
        <v>28</v>
      </c>
      <c r="F48" s="46" t="s">
        <v>10</v>
      </c>
      <c r="G48" s="47"/>
      <c r="H48" s="56" t="s">
        <v>4</v>
      </c>
      <c r="I48" s="47"/>
      <c r="J48" s="3">
        <f t="shared" si="0"/>
        <v>0</v>
      </c>
      <c r="K48" s="238">
        <f t="shared" si="3"/>
        <v>0</v>
      </c>
      <c r="L48" s="239">
        <f t="shared" si="1"/>
        <v>0</v>
      </c>
      <c r="M48" s="241">
        <f t="shared" si="2"/>
        <v>0</v>
      </c>
    </row>
    <row r="49" spans="2:13" ht="24.75" customHeight="1" thickBot="1" x14ac:dyDescent="0.3">
      <c r="B49" s="284"/>
      <c r="C49" s="272"/>
      <c r="D49" s="256"/>
      <c r="E49" s="45"/>
      <c r="F49" s="40"/>
      <c r="G49" s="47"/>
      <c r="H49" s="56"/>
      <c r="I49" s="47"/>
      <c r="J49" s="3">
        <f t="shared" si="0"/>
        <v>0</v>
      </c>
      <c r="K49" s="238">
        <f t="shared" si="3"/>
        <v>0</v>
      </c>
      <c r="L49" s="239">
        <f t="shared" si="1"/>
        <v>0</v>
      </c>
      <c r="M49" s="241">
        <f t="shared" si="2"/>
        <v>0</v>
      </c>
    </row>
    <row r="50" spans="2:13" ht="24.75" customHeight="1" thickBot="1" x14ac:dyDescent="0.3">
      <c r="B50" s="284"/>
      <c r="C50" s="272"/>
      <c r="D50" s="256"/>
      <c r="E50" s="45"/>
      <c r="F50" s="57"/>
      <c r="G50" s="47"/>
      <c r="H50" s="56"/>
      <c r="I50" s="47"/>
      <c r="J50" s="3">
        <f t="shared" si="0"/>
        <v>0</v>
      </c>
      <c r="K50" s="238">
        <f t="shared" si="3"/>
        <v>0</v>
      </c>
      <c r="L50" s="239">
        <f t="shared" si="1"/>
        <v>0</v>
      </c>
      <c r="M50" s="241">
        <f t="shared" si="2"/>
        <v>0</v>
      </c>
    </row>
    <row r="51" spans="2:13" ht="24.75" customHeight="1" thickBot="1" x14ac:dyDescent="0.3">
      <c r="B51" s="285"/>
      <c r="C51" s="273"/>
      <c r="D51" s="256"/>
      <c r="E51" s="59"/>
      <c r="F51" s="40"/>
      <c r="G51" s="47"/>
      <c r="H51" s="56"/>
      <c r="I51" s="47"/>
      <c r="J51" s="3">
        <f t="shared" si="0"/>
        <v>0</v>
      </c>
      <c r="K51" s="238">
        <f t="shared" si="3"/>
        <v>0</v>
      </c>
      <c r="L51" s="239">
        <f t="shared" si="1"/>
        <v>0</v>
      </c>
      <c r="M51" s="241">
        <f t="shared" si="2"/>
        <v>0</v>
      </c>
    </row>
    <row r="52" spans="2:13" ht="24.75" customHeight="1" thickBot="1" x14ac:dyDescent="0.3">
      <c r="B52" s="283">
        <v>7</v>
      </c>
      <c r="C52" s="271"/>
      <c r="D52" s="256"/>
      <c r="E52" s="39" t="s">
        <v>28</v>
      </c>
      <c r="F52" s="46" t="s">
        <v>23</v>
      </c>
      <c r="G52" s="47"/>
      <c r="H52" s="56" t="s">
        <v>4</v>
      </c>
      <c r="I52" s="47"/>
      <c r="J52" s="3">
        <f t="shared" si="0"/>
        <v>0</v>
      </c>
      <c r="K52" s="238">
        <f t="shared" si="3"/>
        <v>0</v>
      </c>
      <c r="L52" s="239">
        <f t="shared" si="1"/>
        <v>0</v>
      </c>
      <c r="M52" s="241">
        <f t="shared" si="2"/>
        <v>0</v>
      </c>
    </row>
    <row r="53" spans="2:13" ht="24.75" customHeight="1" thickBot="1" x14ac:dyDescent="0.3">
      <c r="B53" s="284"/>
      <c r="C53" s="272"/>
      <c r="D53" s="256"/>
      <c r="E53" s="59"/>
      <c r="F53" s="57"/>
      <c r="G53" s="47"/>
      <c r="H53" s="56"/>
      <c r="I53" s="47"/>
      <c r="J53" s="3">
        <f t="shared" si="0"/>
        <v>0</v>
      </c>
      <c r="K53" s="238">
        <f t="shared" si="3"/>
        <v>0</v>
      </c>
      <c r="L53" s="239">
        <f t="shared" si="1"/>
        <v>0</v>
      </c>
      <c r="M53" s="241">
        <f t="shared" si="2"/>
        <v>0</v>
      </c>
    </row>
    <row r="54" spans="2:13" ht="24.75" customHeight="1" thickBot="1" x14ac:dyDescent="0.3">
      <c r="B54" s="284"/>
      <c r="C54" s="272"/>
      <c r="D54" s="256"/>
      <c r="E54" s="39"/>
      <c r="F54" s="57"/>
      <c r="G54" s="47"/>
      <c r="H54" s="56"/>
      <c r="I54" s="47"/>
      <c r="J54" s="3">
        <f t="shared" si="0"/>
        <v>0</v>
      </c>
      <c r="K54" s="238">
        <f t="shared" si="3"/>
        <v>0</v>
      </c>
      <c r="L54" s="239">
        <f t="shared" si="1"/>
        <v>0</v>
      </c>
      <c r="M54" s="241">
        <f t="shared" si="2"/>
        <v>0</v>
      </c>
    </row>
    <row r="55" spans="2:13" ht="24.75" customHeight="1" thickBot="1" x14ac:dyDescent="0.3">
      <c r="B55" s="285"/>
      <c r="C55" s="273"/>
      <c r="D55" s="256"/>
      <c r="E55" s="59"/>
      <c r="F55" s="57"/>
      <c r="G55" s="47"/>
      <c r="H55" s="56"/>
      <c r="I55" s="47"/>
      <c r="J55" s="3">
        <f t="shared" si="0"/>
        <v>0</v>
      </c>
      <c r="K55" s="238">
        <f t="shared" si="3"/>
        <v>0</v>
      </c>
      <c r="L55" s="239">
        <f t="shared" si="1"/>
        <v>0</v>
      </c>
      <c r="M55" s="241">
        <f t="shared" si="2"/>
        <v>0</v>
      </c>
    </row>
    <row r="56" spans="2:13" ht="24.5" customHeight="1" thickBot="1" x14ac:dyDescent="0.3">
      <c r="B56" s="283">
        <v>8</v>
      </c>
      <c r="C56" s="271"/>
      <c r="D56" s="256"/>
      <c r="E56" s="59" t="s">
        <v>28</v>
      </c>
      <c r="F56" s="57" t="s">
        <v>10</v>
      </c>
      <c r="G56" s="47"/>
      <c r="H56" s="56" t="s">
        <v>4</v>
      </c>
      <c r="I56" s="47"/>
      <c r="J56" s="3">
        <f t="shared" si="0"/>
        <v>0</v>
      </c>
      <c r="K56" s="238">
        <f t="shared" si="3"/>
        <v>0</v>
      </c>
      <c r="L56" s="239">
        <f t="shared" si="1"/>
        <v>0</v>
      </c>
      <c r="M56" s="241">
        <f t="shared" si="2"/>
        <v>0</v>
      </c>
    </row>
    <row r="57" spans="2:13" ht="24.75" customHeight="1" thickBot="1" x14ac:dyDescent="0.3">
      <c r="B57" s="284"/>
      <c r="C57" s="272"/>
      <c r="D57" s="256"/>
      <c r="E57" s="59"/>
      <c r="F57" s="57"/>
      <c r="G57" s="47"/>
      <c r="H57" s="56"/>
      <c r="I57" s="47"/>
      <c r="J57" s="3">
        <v>0</v>
      </c>
      <c r="K57" s="238">
        <f t="shared" si="3"/>
        <v>0</v>
      </c>
      <c r="L57" s="239">
        <f t="shared" si="1"/>
        <v>0</v>
      </c>
      <c r="M57" s="241">
        <f t="shared" si="2"/>
        <v>0</v>
      </c>
    </row>
    <row r="58" spans="2:13" ht="24.75" customHeight="1" thickBot="1" x14ac:dyDescent="0.3">
      <c r="B58" s="284"/>
      <c r="C58" s="272"/>
      <c r="D58" s="256"/>
      <c r="E58" s="39"/>
      <c r="F58" s="60"/>
      <c r="G58" s="47"/>
      <c r="H58" s="56"/>
      <c r="I58" s="47"/>
      <c r="J58" s="3">
        <f t="shared" si="0"/>
        <v>0</v>
      </c>
      <c r="K58" s="238">
        <f t="shared" si="3"/>
        <v>0</v>
      </c>
      <c r="L58" s="239">
        <f t="shared" si="1"/>
        <v>0</v>
      </c>
      <c r="M58" s="241">
        <f t="shared" si="2"/>
        <v>0</v>
      </c>
    </row>
    <row r="59" spans="2:13" ht="24.75" customHeight="1" thickBot="1" x14ac:dyDescent="0.3">
      <c r="B59" s="285"/>
      <c r="C59" s="273"/>
      <c r="D59" s="256"/>
      <c r="E59" s="59"/>
      <c r="F59" s="40"/>
      <c r="G59" s="47"/>
      <c r="H59" s="56"/>
      <c r="I59" s="47"/>
      <c r="J59" s="3">
        <f t="shared" si="0"/>
        <v>0</v>
      </c>
      <c r="K59" s="238">
        <f t="shared" si="3"/>
        <v>0</v>
      </c>
      <c r="L59" s="239">
        <f t="shared" si="1"/>
        <v>0</v>
      </c>
      <c r="M59" s="241">
        <f t="shared" si="2"/>
        <v>0</v>
      </c>
    </row>
    <row r="60" spans="2:13" ht="24.75" customHeight="1" thickBot="1" x14ac:dyDescent="0.3">
      <c r="B60" s="283">
        <v>9</v>
      </c>
      <c r="C60" s="271"/>
      <c r="D60" s="256"/>
      <c r="E60" s="59" t="s">
        <v>28</v>
      </c>
      <c r="F60" s="57" t="s">
        <v>10</v>
      </c>
      <c r="G60" s="47"/>
      <c r="H60" s="56" t="s">
        <v>4</v>
      </c>
      <c r="I60" s="47"/>
      <c r="J60" s="3">
        <f t="shared" si="0"/>
        <v>0</v>
      </c>
      <c r="K60" s="238">
        <f t="shared" si="3"/>
        <v>0</v>
      </c>
      <c r="L60" s="239">
        <f t="shared" si="1"/>
        <v>0</v>
      </c>
      <c r="M60" s="241">
        <f t="shared" si="2"/>
        <v>0</v>
      </c>
    </row>
    <row r="61" spans="2:13" ht="24.75" customHeight="1" thickBot="1" x14ac:dyDescent="0.3">
      <c r="B61" s="284"/>
      <c r="C61" s="272"/>
      <c r="D61" s="256"/>
      <c r="E61" s="59" t="s">
        <v>28</v>
      </c>
      <c r="F61" s="57" t="s">
        <v>10</v>
      </c>
      <c r="G61" s="47"/>
      <c r="H61" s="56" t="s">
        <v>4</v>
      </c>
      <c r="I61" s="47"/>
      <c r="J61" s="3">
        <v>0</v>
      </c>
      <c r="K61" s="238">
        <f t="shared" si="3"/>
        <v>0</v>
      </c>
      <c r="L61" s="239">
        <f t="shared" si="1"/>
        <v>0</v>
      </c>
      <c r="M61" s="241">
        <f t="shared" si="2"/>
        <v>0</v>
      </c>
    </row>
    <row r="62" spans="2:13" ht="24.75" customHeight="1" thickBot="1" x14ac:dyDescent="0.3">
      <c r="B62" s="284"/>
      <c r="C62" s="272"/>
      <c r="D62" s="256"/>
      <c r="E62" s="59" t="s">
        <v>28</v>
      </c>
      <c r="F62" s="57" t="s">
        <v>10</v>
      </c>
      <c r="G62" s="47"/>
      <c r="H62" s="50" t="s">
        <v>4</v>
      </c>
      <c r="I62" s="47"/>
      <c r="J62" s="3">
        <f t="shared" si="0"/>
        <v>0</v>
      </c>
      <c r="K62" s="238">
        <f t="shared" si="3"/>
        <v>0</v>
      </c>
      <c r="L62" s="239">
        <f t="shared" si="1"/>
        <v>0</v>
      </c>
      <c r="M62" s="241">
        <f t="shared" si="2"/>
        <v>0</v>
      </c>
    </row>
    <row r="63" spans="2:13" ht="24.75" customHeight="1" thickBot="1" x14ac:dyDescent="0.3">
      <c r="B63" s="285"/>
      <c r="C63" s="273"/>
      <c r="D63" s="256"/>
      <c r="E63" s="59"/>
      <c r="F63" s="40"/>
      <c r="G63" s="47"/>
      <c r="H63" s="50"/>
      <c r="I63" s="47"/>
      <c r="J63" s="3">
        <f t="shared" si="0"/>
        <v>0</v>
      </c>
      <c r="K63" s="238">
        <f t="shared" si="3"/>
        <v>0</v>
      </c>
      <c r="L63" s="239">
        <f t="shared" si="1"/>
        <v>0</v>
      </c>
      <c r="M63" s="241">
        <f t="shared" si="2"/>
        <v>0</v>
      </c>
    </row>
    <row r="64" spans="2:13" ht="24.75" customHeight="1" thickBot="1" x14ac:dyDescent="0.3">
      <c r="B64" s="283">
        <v>10</v>
      </c>
      <c r="C64" s="271"/>
      <c r="D64" s="256"/>
      <c r="E64" s="39" t="s">
        <v>28</v>
      </c>
      <c r="F64" s="57" t="s">
        <v>23</v>
      </c>
      <c r="G64" s="47"/>
      <c r="H64" s="50" t="s">
        <v>4</v>
      </c>
      <c r="I64" s="47"/>
      <c r="J64" s="3">
        <f t="shared" si="0"/>
        <v>0</v>
      </c>
      <c r="K64" s="238">
        <f t="shared" si="3"/>
        <v>0</v>
      </c>
      <c r="L64" s="239">
        <f t="shared" si="1"/>
        <v>0</v>
      </c>
      <c r="M64" s="241">
        <f t="shared" si="2"/>
        <v>0</v>
      </c>
    </row>
    <row r="65" spans="2:13" ht="24.75" customHeight="1" thickBot="1" x14ac:dyDescent="0.3">
      <c r="B65" s="284"/>
      <c r="C65" s="272"/>
      <c r="D65" s="256"/>
      <c r="E65" s="45"/>
      <c r="F65" s="46"/>
      <c r="G65" s="47"/>
      <c r="H65" s="61"/>
      <c r="I65" s="47"/>
      <c r="J65" s="3">
        <v>0</v>
      </c>
      <c r="K65" s="238">
        <f t="shared" si="3"/>
        <v>0</v>
      </c>
      <c r="L65" s="239">
        <f t="shared" si="1"/>
        <v>0</v>
      </c>
      <c r="M65" s="241">
        <f t="shared" si="2"/>
        <v>0</v>
      </c>
    </row>
    <row r="66" spans="2:13" ht="24.75" customHeight="1" thickBot="1" x14ac:dyDescent="0.3">
      <c r="B66" s="284"/>
      <c r="C66" s="272"/>
      <c r="D66" s="256"/>
      <c r="E66" s="45"/>
      <c r="F66" s="46"/>
      <c r="G66" s="47"/>
      <c r="H66" s="58"/>
      <c r="I66" s="47"/>
      <c r="J66" s="3">
        <f t="shared" si="0"/>
        <v>0</v>
      </c>
      <c r="K66" s="238">
        <f t="shared" si="3"/>
        <v>0</v>
      </c>
      <c r="L66" s="239">
        <f t="shared" si="1"/>
        <v>0</v>
      </c>
      <c r="M66" s="241">
        <f t="shared" si="2"/>
        <v>0</v>
      </c>
    </row>
    <row r="67" spans="2:13" ht="24.75" customHeight="1" thickBot="1" x14ac:dyDescent="0.3">
      <c r="B67" s="289"/>
      <c r="C67" s="282"/>
      <c r="D67" s="68"/>
      <c r="E67" s="73"/>
      <c r="F67" s="74"/>
      <c r="G67" s="89"/>
      <c r="H67" s="69"/>
      <c r="I67" s="89"/>
      <c r="J67" s="62">
        <f t="shared" si="0"/>
        <v>0</v>
      </c>
      <c r="K67" s="238">
        <f t="shared" si="3"/>
        <v>0</v>
      </c>
      <c r="L67" s="239">
        <f t="shared" si="1"/>
        <v>0</v>
      </c>
      <c r="M67" s="244">
        <f t="shared" si="2"/>
        <v>0</v>
      </c>
    </row>
    <row r="68" spans="2:13" ht="25" customHeight="1" thickBot="1" x14ac:dyDescent="0.3">
      <c r="B68" s="64" t="s">
        <v>100</v>
      </c>
      <c r="C68" s="65"/>
      <c r="D68" s="65"/>
      <c r="E68" s="66"/>
      <c r="F68" s="36"/>
      <c r="G68" s="4"/>
      <c r="H68" s="4"/>
      <c r="I68" s="36"/>
      <c r="J68" s="36"/>
      <c r="K68" s="238">
        <f t="shared" si="3"/>
        <v>0</v>
      </c>
      <c r="L68" s="239">
        <f t="shared" si="1"/>
        <v>0</v>
      </c>
      <c r="M68" s="37"/>
    </row>
    <row r="69" spans="2:13" ht="24.5" hidden="1" customHeight="1" x14ac:dyDescent="0.25">
      <c r="B69" s="293">
        <v>1</v>
      </c>
      <c r="C69" s="277" t="s">
        <v>101</v>
      </c>
      <c r="D69" s="70"/>
      <c r="E69" s="226"/>
      <c r="F69" s="227"/>
      <c r="G69" s="71"/>
      <c r="H69" s="228"/>
      <c r="I69" s="71"/>
      <c r="J69" s="67">
        <f t="shared" ref="J69:J125" si="4">I69*G69</f>
        <v>0</v>
      </c>
      <c r="K69" s="238">
        <f t="shared" si="3"/>
        <v>0</v>
      </c>
      <c r="L69" s="239">
        <f t="shared" si="1"/>
        <v>0</v>
      </c>
      <c r="M69" s="245">
        <f t="shared" ref="M69:M124" si="5">L69/480</f>
        <v>0</v>
      </c>
    </row>
    <row r="70" spans="2:13" ht="24.75" hidden="1" customHeight="1" x14ac:dyDescent="0.25">
      <c r="B70" s="284"/>
      <c r="C70" s="272"/>
      <c r="D70" s="44"/>
      <c r="E70" s="39"/>
      <c r="F70" s="57"/>
      <c r="G70" s="41"/>
      <c r="H70" s="56"/>
      <c r="I70" s="41"/>
      <c r="J70" s="43">
        <f t="shared" si="4"/>
        <v>0</v>
      </c>
      <c r="K70" s="238">
        <f t="shared" si="3"/>
        <v>0</v>
      </c>
      <c r="L70" s="239">
        <f t="shared" si="1"/>
        <v>0</v>
      </c>
      <c r="M70" s="241">
        <f t="shared" si="5"/>
        <v>0</v>
      </c>
    </row>
    <row r="71" spans="2:13" ht="24.75" hidden="1" customHeight="1" x14ac:dyDescent="0.25">
      <c r="B71" s="284"/>
      <c r="C71" s="272"/>
      <c r="D71" s="44"/>
      <c r="E71" s="45"/>
      <c r="F71" s="40"/>
      <c r="G71" s="41"/>
      <c r="H71" s="56"/>
      <c r="I71" s="41"/>
      <c r="J71" s="43">
        <f t="shared" si="4"/>
        <v>0</v>
      </c>
      <c r="K71" s="238">
        <f t="shared" si="3"/>
        <v>0</v>
      </c>
      <c r="L71" s="239">
        <f t="shared" si="1"/>
        <v>0</v>
      </c>
      <c r="M71" s="241">
        <f t="shared" si="5"/>
        <v>0</v>
      </c>
    </row>
    <row r="72" spans="2:13" ht="24.75" hidden="1" customHeight="1" x14ac:dyDescent="0.25">
      <c r="B72" s="285"/>
      <c r="C72" s="278"/>
      <c r="D72" s="44"/>
      <c r="E72" s="45"/>
      <c r="F72" s="46"/>
      <c r="G72" s="41"/>
      <c r="H72" s="56"/>
      <c r="I72" s="41"/>
      <c r="J72" s="43">
        <f t="shared" si="4"/>
        <v>0</v>
      </c>
      <c r="K72" s="238">
        <f t="shared" si="3"/>
        <v>0</v>
      </c>
      <c r="L72" s="239">
        <f t="shared" si="1"/>
        <v>0</v>
      </c>
      <c r="M72" s="241">
        <f t="shared" si="5"/>
        <v>0</v>
      </c>
    </row>
    <row r="73" spans="2:13" ht="24.75" hidden="1" customHeight="1" x14ac:dyDescent="0.25">
      <c r="B73" s="283">
        <v>2</v>
      </c>
      <c r="C73" s="272" t="s">
        <v>102</v>
      </c>
      <c r="D73" s="38"/>
      <c r="E73" s="45"/>
      <c r="F73" s="46"/>
      <c r="G73" s="41"/>
      <c r="H73" s="56"/>
      <c r="I73" s="41"/>
      <c r="J73" s="43">
        <f t="shared" ref="J73:J76" si="6">I73*G73</f>
        <v>0</v>
      </c>
      <c r="K73" s="238">
        <f t="shared" si="3"/>
        <v>0</v>
      </c>
      <c r="L73" s="239">
        <f t="shared" si="1"/>
        <v>0</v>
      </c>
      <c r="M73" s="241">
        <f t="shared" si="5"/>
        <v>0</v>
      </c>
    </row>
    <row r="74" spans="2:13" ht="24.75" hidden="1" customHeight="1" x14ac:dyDescent="0.25">
      <c r="B74" s="284"/>
      <c r="C74" s="272"/>
      <c r="D74" s="44"/>
      <c r="E74" s="45"/>
      <c r="F74" s="46"/>
      <c r="G74" s="41"/>
      <c r="H74" s="56"/>
      <c r="I74" s="41"/>
      <c r="J74" s="43">
        <f t="shared" si="6"/>
        <v>0</v>
      </c>
      <c r="K74" s="238">
        <f t="shared" si="3"/>
        <v>0</v>
      </c>
      <c r="L74" s="239">
        <f t="shared" si="1"/>
        <v>0</v>
      </c>
      <c r="M74" s="241">
        <f t="shared" si="5"/>
        <v>0</v>
      </c>
    </row>
    <row r="75" spans="2:13" ht="24.75" hidden="1" customHeight="1" x14ac:dyDescent="0.25">
      <c r="B75" s="284"/>
      <c r="C75" s="272"/>
      <c r="D75" s="44"/>
      <c r="E75" s="45"/>
      <c r="F75" s="46"/>
      <c r="G75" s="41"/>
      <c r="H75" s="56"/>
      <c r="I75" s="41"/>
      <c r="J75" s="43">
        <f t="shared" si="6"/>
        <v>0</v>
      </c>
      <c r="K75" s="238">
        <f t="shared" ref="K75:K125" si="7">IF(RIGHT(H75,7)="5 TAHUN",J75/5,IF(RIGHT(H75,7)="3 TAHUN",J75/3,IF(RIGHT(H75,7)="2 TAHUN",J75/2,IF(RIGHT(H75,5)="TAHUN",J75*1,IF(RIGHT(H75,7)="6 BULAN",J75*2,IF(RIGHT(H75,7)="3 BULAN",J75*4,IF(RIGHT(H75,5)="BULAN",J75*12,IF(RIGHT(H75,6)="MINGGU",J75*52,IF(RIGHT(H75,4)="HARI",J75*235,0)))))))))</f>
        <v>0</v>
      </c>
      <c r="L75" s="239">
        <f t="shared" ref="L75:L125" si="8">IF(RIGHT(H75,7)="5 TAHUN",J75/1175,IF(RIGHT(H75,7)="3 TAHUN",J75/705,IF(RIGHT(H75,7)="2 TAHUN",J75/470,IF(RIGHT(H75,5)="TAHUN",J75/235,IF(RIGHT(H75,7)="6 BULAN",J75/132,IF(RIGHT(H75,7)="3 BULAN",J75/66,IF(RIGHT(H75,5)="BULAN",J75/22,IF(RIGHT(H75,6)="MINGGU",J75/5,IF(RIGHT(H75,4)="HARI",J75*1,0)))))))))</f>
        <v>0</v>
      </c>
      <c r="M75" s="241">
        <f t="shared" si="5"/>
        <v>0</v>
      </c>
    </row>
    <row r="76" spans="2:13" ht="24.75" hidden="1" customHeight="1" x14ac:dyDescent="0.25">
      <c r="B76" s="285"/>
      <c r="C76" s="278"/>
      <c r="D76" s="44"/>
      <c r="E76" s="45"/>
      <c r="F76" s="46"/>
      <c r="G76" s="41"/>
      <c r="H76" s="56"/>
      <c r="I76" s="41"/>
      <c r="J76" s="43">
        <f t="shared" si="6"/>
        <v>0</v>
      </c>
      <c r="K76" s="238">
        <f t="shared" si="7"/>
        <v>0</v>
      </c>
      <c r="L76" s="239">
        <f t="shared" si="8"/>
        <v>0</v>
      </c>
      <c r="M76" s="241">
        <f t="shared" si="5"/>
        <v>0</v>
      </c>
    </row>
    <row r="77" spans="2:13" ht="24.75" hidden="1" customHeight="1" x14ac:dyDescent="0.25">
      <c r="B77" s="283">
        <v>3</v>
      </c>
      <c r="C77" s="272" t="s">
        <v>103</v>
      </c>
      <c r="D77" s="38"/>
      <c r="E77" s="45"/>
      <c r="F77" s="46"/>
      <c r="G77" s="41"/>
      <c r="H77" s="56"/>
      <c r="I77" s="41"/>
      <c r="J77" s="43">
        <f t="shared" si="4"/>
        <v>0</v>
      </c>
      <c r="K77" s="238">
        <f t="shared" si="7"/>
        <v>0</v>
      </c>
      <c r="L77" s="239">
        <f t="shared" si="8"/>
        <v>0</v>
      </c>
      <c r="M77" s="241">
        <f t="shared" si="5"/>
        <v>0</v>
      </c>
    </row>
    <row r="78" spans="2:13" ht="24.75" hidden="1" customHeight="1" x14ac:dyDescent="0.25">
      <c r="B78" s="284"/>
      <c r="C78" s="272"/>
      <c r="D78" s="44"/>
      <c r="E78" s="45"/>
      <c r="F78" s="46"/>
      <c r="G78" s="41"/>
      <c r="H78" s="56"/>
      <c r="I78" s="41"/>
      <c r="J78" s="43">
        <f t="shared" si="4"/>
        <v>0</v>
      </c>
      <c r="K78" s="238">
        <f t="shared" si="7"/>
        <v>0</v>
      </c>
      <c r="L78" s="239">
        <f t="shared" si="8"/>
        <v>0</v>
      </c>
      <c r="M78" s="241">
        <f t="shared" si="5"/>
        <v>0</v>
      </c>
    </row>
    <row r="79" spans="2:13" ht="24.75" hidden="1" customHeight="1" x14ac:dyDescent="0.25">
      <c r="B79" s="284"/>
      <c r="C79" s="272"/>
      <c r="D79" s="44"/>
      <c r="E79" s="45"/>
      <c r="F79" s="46"/>
      <c r="G79" s="41"/>
      <c r="H79" s="56"/>
      <c r="I79" s="41"/>
      <c r="J79" s="43">
        <f t="shared" si="4"/>
        <v>0</v>
      </c>
      <c r="K79" s="238">
        <f t="shared" si="7"/>
        <v>0</v>
      </c>
      <c r="L79" s="239">
        <f t="shared" si="8"/>
        <v>0</v>
      </c>
      <c r="M79" s="241">
        <f t="shared" si="5"/>
        <v>0</v>
      </c>
    </row>
    <row r="80" spans="2:13" ht="24.75" hidden="1" customHeight="1" x14ac:dyDescent="0.25">
      <c r="B80" s="285"/>
      <c r="C80" s="273"/>
      <c r="D80" s="44"/>
      <c r="E80" s="45"/>
      <c r="F80" s="46"/>
      <c r="G80" s="41"/>
      <c r="H80" s="56"/>
      <c r="I80" s="41"/>
      <c r="J80" s="43">
        <f t="shared" si="4"/>
        <v>0</v>
      </c>
      <c r="K80" s="238">
        <f t="shared" si="7"/>
        <v>0</v>
      </c>
      <c r="L80" s="239">
        <f t="shared" si="8"/>
        <v>0</v>
      </c>
      <c r="M80" s="241">
        <f t="shared" si="5"/>
        <v>0</v>
      </c>
    </row>
    <row r="81" spans="2:13" ht="24.75" hidden="1" customHeight="1" x14ac:dyDescent="0.25">
      <c r="B81" s="283">
        <v>4</v>
      </c>
      <c r="C81" s="271" t="s">
        <v>104</v>
      </c>
      <c r="D81" s="44"/>
      <c r="E81" s="45"/>
      <c r="F81" s="46"/>
      <c r="G81" s="41"/>
      <c r="H81" s="56"/>
      <c r="I81" s="41"/>
      <c r="J81" s="43">
        <f t="shared" si="4"/>
        <v>0</v>
      </c>
      <c r="K81" s="238">
        <f t="shared" si="7"/>
        <v>0</v>
      </c>
      <c r="L81" s="239">
        <f t="shared" si="8"/>
        <v>0</v>
      </c>
      <c r="M81" s="241">
        <f t="shared" si="5"/>
        <v>0</v>
      </c>
    </row>
    <row r="82" spans="2:13" ht="24.75" hidden="1" customHeight="1" x14ac:dyDescent="0.25">
      <c r="B82" s="284"/>
      <c r="C82" s="272"/>
      <c r="D82" s="44"/>
      <c r="E82" s="45"/>
      <c r="F82" s="46"/>
      <c r="G82" s="41"/>
      <c r="H82" s="56"/>
      <c r="I82" s="41"/>
      <c r="J82" s="43">
        <f t="shared" si="4"/>
        <v>0</v>
      </c>
      <c r="K82" s="238">
        <f t="shared" si="7"/>
        <v>0</v>
      </c>
      <c r="L82" s="239">
        <f t="shared" si="8"/>
        <v>0</v>
      </c>
      <c r="M82" s="241">
        <f t="shared" si="5"/>
        <v>0</v>
      </c>
    </row>
    <row r="83" spans="2:13" ht="24.75" hidden="1" customHeight="1" x14ac:dyDescent="0.25">
      <c r="B83" s="284"/>
      <c r="C83" s="272"/>
      <c r="D83" s="44"/>
      <c r="E83" s="45"/>
      <c r="F83" s="46"/>
      <c r="G83" s="41"/>
      <c r="H83" s="50"/>
      <c r="I83" s="41"/>
      <c r="J83" s="43">
        <f t="shared" si="4"/>
        <v>0</v>
      </c>
      <c r="K83" s="238">
        <f t="shared" si="7"/>
        <v>0</v>
      </c>
      <c r="L83" s="239">
        <f t="shared" si="8"/>
        <v>0</v>
      </c>
      <c r="M83" s="241">
        <f t="shared" si="5"/>
        <v>0</v>
      </c>
    </row>
    <row r="84" spans="2:13" ht="24.75" hidden="1" customHeight="1" x14ac:dyDescent="0.25">
      <c r="B84" s="285"/>
      <c r="C84" s="273"/>
      <c r="D84" s="44"/>
      <c r="E84" s="45"/>
      <c r="F84" s="46"/>
      <c r="G84" s="41"/>
      <c r="H84" s="58"/>
      <c r="I84" s="41"/>
      <c r="J84" s="43">
        <f t="shared" si="4"/>
        <v>0</v>
      </c>
      <c r="K84" s="238">
        <f t="shared" si="7"/>
        <v>0</v>
      </c>
      <c r="L84" s="239">
        <f t="shared" si="8"/>
        <v>0</v>
      </c>
      <c r="M84" s="241">
        <f t="shared" si="5"/>
        <v>0</v>
      </c>
    </row>
    <row r="85" spans="2:13" ht="24.75" hidden="1" customHeight="1" x14ac:dyDescent="0.25">
      <c r="B85" s="283">
        <v>5</v>
      </c>
      <c r="C85" s="271" t="s">
        <v>105</v>
      </c>
      <c r="D85" s="44"/>
      <c r="E85" s="45"/>
      <c r="F85" s="46"/>
      <c r="G85" s="41"/>
      <c r="H85" s="56"/>
      <c r="I85" s="41"/>
      <c r="J85" s="43">
        <v>0</v>
      </c>
      <c r="K85" s="238">
        <f t="shared" si="7"/>
        <v>0</v>
      </c>
      <c r="L85" s="239">
        <f t="shared" si="8"/>
        <v>0</v>
      </c>
      <c r="M85" s="241">
        <f t="shared" si="5"/>
        <v>0</v>
      </c>
    </row>
    <row r="86" spans="2:13" ht="24.75" hidden="1" customHeight="1" x14ac:dyDescent="0.25">
      <c r="B86" s="284"/>
      <c r="C86" s="272"/>
      <c r="D86" s="44"/>
      <c r="E86" s="59"/>
      <c r="F86" s="57"/>
      <c r="G86" s="41"/>
      <c r="H86" s="56"/>
      <c r="I86" s="41"/>
      <c r="J86" s="43">
        <v>0</v>
      </c>
      <c r="K86" s="238">
        <f t="shared" si="7"/>
        <v>0</v>
      </c>
      <c r="L86" s="239">
        <f t="shared" si="8"/>
        <v>0</v>
      </c>
      <c r="M86" s="241">
        <f t="shared" si="5"/>
        <v>0</v>
      </c>
    </row>
    <row r="87" spans="2:13" ht="24.75" hidden="1" customHeight="1" x14ac:dyDescent="0.25">
      <c r="B87" s="284"/>
      <c r="C87" s="272"/>
      <c r="D87" s="44"/>
      <c r="E87" s="59"/>
      <c r="F87" s="57"/>
      <c r="G87" s="41"/>
      <c r="H87" s="56"/>
      <c r="I87" s="41"/>
      <c r="J87" s="43">
        <v>0</v>
      </c>
      <c r="K87" s="238">
        <f t="shared" si="7"/>
        <v>0</v>
      </c>
      <c r="L87" s="239">
        <f t="shared" si="8"/>
        <v>0</v>
      </c>
      <c r="M87" s="241">
        <f t="shared" si="5"/>
        <v>0</v>
      </c>
    </row>
    <row r="88" spans="2:13" ht="24.75" hidden="1" customHeight="1" x14ac:dyDescent="0.25">
      <c r="B88" s="285"/>
      <c r="C88" s="273"/>
      <c r="D88" s="44"/>
      <c r="E88" s="59"/>
      <c r="F88" s="57"/>
      <c r="G88" s="41"/>
      <c r="H88" s="50"/>
      <c r="I88" s="41"/>
      <c r="J88" s="43">
        <v>0</v>
      </c>
      <c r="K88" s="238">
        <f t="shared" si="7"/>
        <v>0</v>
      </c>
      <c r="L88" s="239">
        <f t="shared" si="8"/>
        <v>0</v>
      </c>
      <c r="M88" s="241">
        <f t="shared" si="5"/>
        <v>0</v>
      </c>
    </row>
    <row r="89" spans="2:13" ht="24.75" hidden="1" customHeight="1" x14ac:dyDescent="0.25">
      <c r="B89" s="283">
        <v>6</v>
      </c>
      <c r="C89" s="271" t="s">
        <v>106</v>
      </c>
      <c r="D89" s="44"/>
      <c r="E89" s="59"/>
      <c r="F89" s="57"/>
      <c r="G89" s="41"/>
      <c r="H89" s="50"/>
      <c r="I89" s="41"/>
      <c r="J89" s="43">
        <v>0</v>
      </c>
      <c r="K89" s="238">
        <f t="shared" si="7"/>
        <v>0</v>
      </c>
      <c r="L89" s="239">
        <f t="shared" si="8"/>
        <v>0</v>
      </c>
      <c r="M89" s="241">
        <f t="shared" si="5"/>
        <v>0</v>
      </c>
    </row>
    <row r="90" spans="2:13" ht="24.75" hidden="1" customHeight="1" x14ac:dyDescent="0.25">
      <c r="B90" s="284"/>
      <c r="C90" s="272"/>
      <c r="D90" s="44"/>
      <c r="E90" s="59"/>
      <c r="F90" s="57"/>
      <c r="G90" s="41"/>
      <c r="H90" s="58"/>
      <c r="I90" s="41"/>
      <c r="J90" s="43">
        <v>0</v>
      </c>
      <c r="K90" s="238">
        <f t="shared" si="7"/>
        <v>0</v>
      </c>
      <c r="L90" s="239">
        <f t="shared" si="8"/>
        <v>0</v>
      </c>
      <c r="M90" s="241">
        <f t="shared" si="5"/>
        <v>0</v>
      </c>
    </row>
    <row r="91" spans="2:13" ht="24.75" hidden="1" customHeight="1" x14ac:dyDescent="0.25">
      <c r="B91" s="284"/>
      <c r="C91" s="272"/>
      <c r="D91" s="44"/>
      <c r="E91" s="59"/>
      <c r="F91" s="57"/>
      <c r="G91" s="41"/>
      <c r="H91" s="50"/>
      <c r="I91" s="41"/>
      <c r="J91" s="43">
        <v>0</v>
      </c>
      <c r="K91" s="238">
        <f t="shared" si="7"/>
        <v>0</v>
      </c>
      <c r="L91" s="239">
        <f t="shared" si="8"/>
        <v>0</v>
      </c>
      <c r="M91" s="241">
        <f t="shared" si="5"/>
        <v>0</v>
      </c>
    </row>
    <row r="92" spans="2:13" ht="24.75" hidden="1" customHeight="1" x14ac:dyDescent="0.25">
      <c r="B92" s="285"/>
      <c r="C92" s="273"/>
      <c r="D92" s="44"/>
      <c r="E92" s="59"/>
      <c r="F92" s="40"/>
      <c r="G92" s="41"/>
      <c r="H92" s="50"/>
      <c r="I92" s="41"/>
      <c r="J92" s="43">
        <v>0</v>
      </c>
      <c r="K92" s="238">
        <f t="shared" si="7"/>
        <v>0</v>
      </c>
      <c r="L92" s="239">
        <f t="shared" si="8"/>
        <v>0</v>
      </c>
      <c r="M92" s="241">
        <f t="shared" si="5"/>
        <v>0</v>
      </c>
    </row>
    <row r="93" spans="2:13" ht="24.75" hidden="1" customHeight="1" x14ac:dyDescent="0.25">
      <c r="B93" s="283">
        <v>7</v>
      </c>
      <c r="C93" s="271" t="s">
        <v>107</v>
      </c>
      <c r="D93" s="44"/>
      <c r="E93" s="59"/>
      <c r="F93" s="57"/>
      <c r="G93" s="41"/>
      <c r="H93" s="50"/>
      <c r="I93" s="41"/>
      <c r="J93" s="43">
        <v>0</v>
      </c>
      <c r="K93" s="238">
        <f t="shared" si="7"/>
        <v>0</v>
      </c>
      <c r="L93" s="239">
        <f t="shared" si="8"/>
        <v>0</v>
      </c>
      <c r="M93" s="241">
        <f t="shared" si="5"/>
        <v>0</v>
      </c>
    </row>
    <row r="94" spans="2:13" ht="24.75" hidden="1" customHeight="1" x14ac:dyDescent="0.25">
      <c r="B94" s="284"/>
      <c r="C94" s="272"/>
      <c r="D94" s="44"/>
      <c r="E94" s="59"/>
      <c r="F94" s="57"/>
      <c r="G94" s="41"/>
      <c r="H94" s="58"/>
      <c r="I94" s="41"/>
      <c r="J94" s="43">
        <v>0</v>
      </c>
      <c r="K94" s="238">
        <f t="shared" si="7"/>
        <v>0</v>
      </c>
      <c r="L94" s="239">
        <f t="shared" si="8"/>
        <v>0</v>
      </c>
      <c r="M94" s="241">
        <f t="shared" si="5"/>
        <v>0</v>
      </c>
    </row>
    <row r="95" spans="2:13" ht="24.75" hidden="1" customHeight="1" x14ac:dyDescent="0.25">
      <c r="B95" s="284"/>
      <c r="C95" s="272"/>
      <c r="D95" s="44"/>
      <c r="E95" s="59"/>
      <c r="F95" s="57"/>
      <c r="G95" s="41"/>
      <c r="H95" s="50"/>
      <c r="I95" s="41"/>
      <c r="J95" s="43">
        <v>0</v>
      </c>
      <c r="K95" s="238">
        <f t="shared" si="7"/>
        <v>0</v>
      </c>
      <c r="L95" s="239">
        <f t="shared" si="8"/>
        <v>0</v>
      </c>
      <c r="M95" s="241">
        <f t="shared" si="5"/>
        <v>0</v>
      </c>
    </row>
    <row r="96" spans="2:13" ht="24.75" hidden="1" customHeight="1" x14ac:dyDescent="0.25">
      <c r="B96" s="285"/>
      <c r="C96" s="273"/>
      <c r="D96" s="44"/>
      <c r="E96" s="59"/>
      <c r="F96" s="40"/>
      <c r="G96" s="41"/>
      <c r="H96" s="50"/>
      <c r="I96" s="41"/>
      <c r="J96" s="43">
        <v>0</v>
      </c>
      <c r="K96" s="238">
        <f t="shared" si="7"/>
        <v>0</v>
      </c>
      <c r="L96" s="239">
        <f t="shared" si="8"/>
        <v>0</v>
      </c>
      <c r="M96" s="241">
        <f t="shared" si="5"/>
        <v>0</v>
      </c>
    </row>
    <row r="97" spans="2:13" ht="24.75" hidden="1" customHeight="1" x14ac:dyDescent="0.25">
      <c r="B97" s="283">
        <v>8</v>
      </c>
      <c r="C97" s="271" t="s">
        <v>111</v>
      </c>
      <c r="D97" s="44"/>
      <c r="E97" s="59"/>
      <c r="F97" s="57"/>
      <c r="G97" s="41"/>
      <c r="H97" s="58"/>
      <c r="I97" s="41"/>
      <c r="J97" s="43">
        <f t="shared" si="4"/>
        <v>0</v>
      </c>
      <c r="K97" s="238">
        <f t="shared" si="7"/>
        <v>0</v>
      </c>
      <c r="L97" s="239">
        <f t="shared" si="8"/>
        <v>0</v>
      </c>
      <c r="M97" s="241">
        <f t="shared" si="5"/>
        <v>0</v>
      </c>
    </row>
    <row r="98" spans="2:13" ht="24.75" hidden="1" customHeight="1" x14ac:dyDescent="0.25">
      <c r="B98" s="284"/>
      <c r="C98" s="272"/>
      <c r="D98" s="44"/>
      <c r="E98" s="59"/>
      <c r="F98" s="57"/>
      <c r="G98" s="41"/>
      <c r="H98" s="56"/>
      <c r="I98" s="41"/>
      <c r="J98" s="43">
        <f t="shared" si="4"/>
        <v>0</v>
      </c>
      <c r="K98" s="238">
        <f t="shared" si="7"/>
        <v>0</v>
      </c>
      <c r="L98" s="239">
        <f t="shared" si="8"/>
        <v>0</v>
      </c>
      <c r="M98" s="241">
        <f t="shared" si="5"/>
        <v>0</v>
      </c>
    </row>
    <row r="99" spans="2:13" ht="24.75" hidden="1" customHeight="1" x14ac:dyDescent="0.25">
      <c r="B99" s="284"/>
      <c r="C99" s="272"/>
      <c r="D99" s="44"/>
      <c r="E99" s="59"/>
      <c r="F99" s="60"/>
      <c r="G99" s="41"/>
      <c r="H99" s="56"/>
      <c r="I99" s="41"/>
      <c r="J99" s="43">
        <f t="shared" si="4"/>
        <v>0</v>
      </c>
      <c r="K99" s="238">
        <f t="shared" si="7"/>
        <v>0</v>
      </c>
      <c r="L99" s="239">
        <f t="shared" si="8"/>
        <v>0</v>
      </c>
      <c r="M99" s="241">
        <f t="shared" si="5"/>
        <v>0</v>
      </c>
    </row>
    <row r="100" spans="2:13" ht="24.75" hidden="1" customHeight="1" thickBot="1" x14ac:dyDescent="0.3">
      <c r="B100" s="289"/>
      <c r="C100" s="282"/>
      <c r="D100" s="68"/>
      <c r="E100" s="229"/>
      <c r="F100" s="230"/>
      <c r="G100" s="231"/>
      <c r="H100" s="69"/>
      <c r="I100" s="231"/>
      <c r="J100" s="246">
        <f t="shared" si="4"/>
        <v>0</v>
      </c>
      <c r="K100" s="238">
        <f t="shared" si="7"/>
        <v>0</v>
      </c>
      <c r="L100" s="239">
        <f t="shared" si="8"/>
        <v>0</v>
      </c>
      <c r="M100" s="244">
        <f t="shared" si="5"/>
        <v>0</v>
      </c>
    </row>
    <row r="101" spans="2:13" ht="25" customHeight="1" thickBot="1" x14ac:dyDescent="0.3">
      <c r="B101" s="64" t="s">
        <v>108</v>
      </c>
      <c r="C101" s="65"/>
      <c r="D101" s="65"/>
      <c r="E101" s="4"/>
      <c r="F101" s="4"/>
      <c r="G101" s="4"/>
      <c r="H101" s="4"/>
      <c r="I101" s="4"/>
      <c r="J101" s="4"/>
      <c r="K101" s="238">
        <f t="shared" si="7"/>
        <v>0</v>
      </c>
      <c r="L101" s="239">
        <f t="shared" si="8"/>
        <v>0</v>
      </c>
      <c r="M101" s="5"/>
    </row>
    <row r="102" spans="2:13" ht="24.75" customHeight="1" thickBot="1" x14ac:dyDescent="0.3">
      <c r="B102" s="293">
        <v>1</v>
      </c>
      <c r="C102" s="286" t="s">
        <v>129</v>
      </c>
      <c r="D102" s="70" t="s">
        <v>134</v>
      </c>
      <c r="E102" s="226"/>
      <c r="F102" s="227"/>
      <c r="G102" s="71"/>
      <c r="H102" s="234"/>
      <c r="I102" s="71"/>
      <c r="J102" s="67">
        <f t="shared" ref="J102:J110" si="9">I102*G102</f>
        <v>0</v>
      </c>
      <c r="K102" s="238">
        <f t="shared" si="7"/>
        <v>0</v>
      </c>
      <c r="L102" s="239">
        <f t="shared" si="8"/>
        <v>0</v>
      </c>
      <c r="M102" s="245">
        <f t="shared" si="5"/>
        <v>0</v>
      </c>
    </row>
    <row r="103" spans="2:13" ht="24.75" customHeight="1" thickBot="1" x14ac:dyDescent="0.3">
      <c r="B103" s="284"/>
      <c r="C103" s="287"/>
      <c r="D103" s="44"/>
      <c r="E103" s="39"/>
      <c r="F103" s="57"/>
      <c r="G103" s="41"/>
      <c r="H103" s="48"/>
      <c r="I103" s="41"/>
      <c r="J103" s="43">
        <f t="shared" si="9"/>
        <v>0</v>
      </c>
      <c r="K103" s="238">
        <f t="shared" si="7"/>
        <v>0</v>
      </c>
      <c r="L103" s="239">
        <f t="shared" si="8"/>
        <v>0</v>
      </c>
      <c r="M103" s="241">
        <f t="shared" si="5"/>
        <v>0</v>
      </c>
    </row>
    <row r="104" spans="2:13" ht="24.75" customHeight="1" thickBot="1" x14ac:dyDescent="0.3">
      <c r="B104" s="285"/>
      <c r="C104" s="288"/>
      <c r="D104" s="44"/>
      <c r="E104" s="59"/>
      <c r="F104" s="46"/>
      <c r="G104" s="41"/>
      <c r="H104" s="48"/>
      <c r="I104" s="41"/>
      <c r="J104" s="43">
        <f t="shared" si="9"/>
        <v>0</v>
      </c>
      <c r="K104" s="238">
        <f t="shared" si="7"/>
        <v>0</v>
      </c>
      <c r="L104" s="239">
        <f t="shared" si="8"/>
        <v>0</v>
      </c>
      <c r="M104" s="241">
        <f t="shared" si="5"/>
        <v>0</v>
      </c>
    </row>
    <row r="105" spans="2:13" ht="24.75" customHeight="1" thickBot="1" x14ac:dyDescent="0.3">
      <c r="B105" s="283">
        <v>2</v>
      </c>
      <c r="C105" s="271"/>
      <c r="D105" s="38"/>
      <c r="E105" s="39"/>
      <c r="F105" s="57"/>
      <c r="G105" s="41"/>
      <c r="H105" s="48"/>
      <c r="I105" s="41"/>
      <c r="J105" s="43">
        <f t="shared" si="9"/>
        <v>0</v>
      </c>
      <c r="K105" s="238">
        <f t="shared" si="7"/>
        <v>0</v>
      </c>
      <c r="L105" s="239">
        <f t="shared" si="8"/>
        <v>0</v>
      </c>
      <c r="M105" s="241">
        <f t="shared" si="5"/>
        <v>0</v>
      </c>
    </row>
    <row r="106" spans="2:13" ht="24.75" customHeight="1" thickBot="1" x14ac:dyDescent="0.3">
      <c r="B106" s="284"/>
      <c r="C106" s="272"/>
      <c r="D106" s="44"/>
      <c r="E106" s="45"/>
      <c r="F106" s="40"/>
      <c r="G106" s="41"/>
      <c r="H106" s="48"/>
      <c r="I106" s="41"/>
      <c r="J106" s="43">
        <f t="shared" si="9"/>
        <v>0</v>
      </c>
      <c r="K106" s="238">
        <f t="shared" si="7"/>
        <v>0</v>
      </c>
      <c r="L106" s="239">
        <f t="shared" si="8"/>
        <v>0</v>
      </c>
      <c r="M106" s="241">
        <f t="shared" si="5"/>
        <v>0</v>
      </c>
    </row>
    <row r="107" spans="2:13" ht="24.75" customHeight="1" thickBot="1" x14ac:dyDescent="0.3">
      <c r="B107" s="285"/>
      <c r="C107" s="273"/>
      <c r="D107" s="44"/>
      <c r="E107" s="45"/>
      <c r="F107" s="46"/>
      <c r="G107" s="41"/>
      <c r="H107" s="48"/>
      <c r="I107" s="41"/>
      <c r="J107" s="43">
        <f t="shared" si="9"/>
        <v>0</v>
      </c>
      <c r="K107" s="238">
        <f t="shared" si="7"/>
        <v>0</v>
      </c>
      <c r="L107" s="239">
        <f t="shared" si="8"/>
        <v>0</v>
      </c>
      <c r="M107" s="241">
        <f t="shared" si="5"/>
        <v>0</v>
      </c>
    </row>
    <row r="108" spans="2:13" ht="24.75" customHeight="1" thickBot="1" x14ac:dyDescent="0.3">
      <c r="B108" s="283">
        <v>3</v>
      </c>
      <c r="C108" s="271"/>
      <c r="D108" s="44"/>
      <c r="E108" s="45"/>
      <c r="F108" s="46"/>
      <c r="G108" s="41"/>
      <c r="H108" s="48"/>
      <c r="I108" s="41"/>
      <c r="J108" s="43">
        <f t="shared" si="9"/>
        <v>0</v>
      </c>
      <c r="K108" s="238">
        <f t="shared" si="7"/>
        <v>0</v>
      </c>
      <c r="L108" s="239">
        <f t="shared" si="8"/>
        <v>0</v>
      </c>
      <c r="M108" s="241">
        <f t="shared" si="5"/>
        <v>0</v>
      </c>
    </row>
    <row r="109" spans="2:13" ht="24.75" customHeight="1" thickBot="1" x14ac:dyDescent="0.3">
      <c r="B109" s="284"/>
      <c r="C109" s="272"/>
      <c r="D109" s="44"/>
      <c r="E109" s="45"/>
      <c r="F109" s="40"/>
      <c r="G109" s="41"/>
      <c r="H109" s="72"/>
      <c r="I109" s="41"/>
      <c r="J109" s="43">
        <f t="shared" si="9"/>
        <v>0</v>
      </c>
      <c r="K109" s="238">
        <f t="shared" si="7"/>
        <v>0</v>
      </c>
      <c r="L109" s="239">
        <f t="shared" si="8"/>
        <v>0</v>
      </c>
      <c r="M109" s="241">
        <f t="shared" si="5"/>
        <v>0</v>
      </c>
    </row>
    <row r="110" spans="2:13" ht="24.75" customHeight="1" thickBot="1" x14ac:dyDescent="0.3">
      <c r="B110" s="289"/>
      <c r="C110" s="282"/>
      <c r="D110" s="68"/>
      <c r="E110" s="73"/>
      <c r="F110" s="74"/>
      <c r="G110" s="231"/>
      <c r="H110" s="232"/>
      <c r="I110" s="231"/>
      <c r="J110" s="246">
        <f t="shared" si="9"/>
        <v>0</v>
      </c>
      <c r="K110" s="238">
        <f t="shared" si="7"/>
        <v>0</v>
      </c>
      <c r="L110" s="239">
        <f t="shared" si="8"/>
        <v>0</v>
      </c>
      <c r="M110" s="244">
        <f t="shared" si="5"/>
        <v>0</v>
      </c>
    </row>
    <row r="111" spans="2:13" ht="25" customHeight="1" thickBot="1" x14ac:dyDescent="0.3">
      <c r="B111" s="64" t="s">
        <v>109</v>
      </c>
      <c r="C111" s="65"/>
      <c r="D111" s="65"/>
      <c r="E111" s="4"/>
      <c r="F111" s="4"/>
      <c r="G111" s="4"/>
      <c r="H111" s="4"/>
      <c r="I111" s="4"/>
      <c r="J111" s="4"/>
      <c r="K111" s="238">
        <f t="shared" si="7"/>
        <v>0</v>
      </c>
      <c r="L111" s="239">
        <f t="shared" si="8"/>
        <v>0</v>
      </c>
      <c r="M111" s="5"/>
    </row>
    <row r="112" spans="2:13" ht="36.75" customHeight="1" thickBot="1" x14ac:dyDescent="0.3">
      <c r="B112" s="75">
        <v>1</v>
      </c>
      <c r="C112" s="250"/>
      <c r="D112" s="70"/>
      <c r="E112" s="233"/>
      <c r="F112" s="77"/>
      <c r="G112" s="78"/>
      <c r="H112" s="234"/>
      <c r="I112" s="71"/>
      <c r="J112" s="67">
        <f t="shared" si="4"/>
        <v>0</v>
      </c>
      <c r="K112" s="238">
        <f t="shared" si="7"/>
        <v>0</v>
      </c>
      <c r="L112" s="239">
        <f t="shared" si="8"/>
        <v>0</v>
      </c>
      <c r="M112" s="245">
        <f t="shared" si="5"/>
        <v>0</v>
      </c>
    </row>
    <row r="113" spans="2:14" ht="32.25" customHeight="1" thickBot="1" x14ac:dyDescent="0.3">
      <c r="B113" s="236">
        <v>2</v>
      </c>
      <c r="C113" s="251"/>
      <c r="D113" s="38"/>
      <c r="E113" s="59"/>
      <c r="F113" s="46"/>
      <c r="G113" s="41"/>
      <c r="H113" s="48"/>
      <c r="I113" s="41"/>
      <c r="J113" s="43">
        <f t="shared" si="4"/>
        <v>0</v>
      </c>
      <c r="K113" s="238">
        <f t="shared" si="7"/>
        <v>0</v>
      </c>
      <c r="L113" s="239">
        <f t="shared" si="8"/>
        <v>0</v>
      </c>
      <c r="M113" s="241">
        <f t="shared" si="5"/>
        <v>0</v>
      </c>
    </row>
    <row r="114" spans="2:14" ht="24.75" customHeight="1" thickBot="1" x14ac:dyDescent="0.3">
      <c r="B114" s="237">
        <v>3</v>
      </c>
      <c r="C114" s="79"/>
      <c r="D114" s="235"/>
      <c r="E114" s="73"/>
      <c r="F114" s="74"/>
      <c r="G114" s="231"/>
      <c r="H114" s="80"/>
      <c r="I114" s="231"/>
      <c r="J114" s="246">
        <f t="shared" si="4"/>
        <v>0</v>
      </c>
      <c r="K114" s="238">
        <f t="shared" si="7"/>
        <v>0</v>
      </c>
      <c r="L114" s="239">
        <f t="shared" si="8"/>
        <v>0</v>
      </c>
      <c r="M114" s="244">
        <f t="shared" si="5"/>
        <v>0</v>
      </c>
    </row>
    <row r="115" spans="2:14" ht="25" customHeight="1" thickBot="1" x14ac:dyDescent="0.3">
      <c r="B115" s="81" t="s">
        <v>110</v>
      </c>
      <c r="C115" s="82"/>
      <c r="D115" s="82"/>
      <c r="E115" s="8"/>
      <c r="F115" s="8"/>
      <c r="G115" s="8"/>
      <c r="H115" s="8"/>
      <c r="I115" s="8"/>
      <c r="J115" s="8"/>
      <c r="K115" s="238">
        <f t="shared" si="7"/>
        <v>0</v>
      </c>
      <c r="L115" s="239">
        <f t="shared" si="8"/>
        <v>0</v>
      </c>
      <c r="M115" s="9"/>
    </row>
    <row r="116" spans="2:14" ht="24.75" customHeight="1" thickBot="1" x14ac:dyDescent="0.3">
      <c r="B116" s="75">
        <v>1</v>
      </c>
      <c r="C116" s="252" t="s">
        <v>99</v>
      </c>
      <c r="D116" s="83"/>
      <c r="E116" s="71" t="s">
        <v>0</v>
      </c>
      <c r="F116" s="6"/>
      <c r="G116" s="71">
        <v>2</v>
      </c>
      <c r="H116" s="234" t="s">
        <v>3</v>
      </c>
      <c r="I116" s="71">
        <v>15</v>
      </c>
      <c r="J116" s="67">
        <f t="shared" si="4"/>
        <v>30</v>
      </c>
      <c r="K116" s="238">
        <f t="shared" si="7"/>
        <v>7050</v>
      </c>
      <c r="L116" s="239">
        <f t="shared" si="8"/>
        <v>30</v>
      </c>
      <c r="M116" s="245">
        <f t="shared" si="5"/>
        <v>6.25E-2</v>
      </c>
    </row>
    <row r="117" spans="2:14" ht="24.75" customHeight="1" thickBot="1" x14ac:dyDescent="0.3">
      <c r="B117" s="84">
        <v>2</v>
      </c>
      <c r="C117" s="253" t="s">
        <v>92</v>
      </c>
      <c r="D117" s="85"/>
      <c r="E117" s="47" t="s">
        <v>0</v>
      </c>
      <c r="F117" s="7"/>
      <c r="G117" s="47">
        <v>2</v>
      </c>
      <c r="H117" s="72" t="s">
        <v>3</v>
      </c>
      <c r="I117" s="47">
        <v>5</v>
      </c>
      <c r="J117" s="3">
        <f t="shared" si="4"/>
        <v>10</v>
      </c>
      <c r="K117" s="238">
        <f t="shared" si="7"/>
        <v>2350</v>
      </c>
      <c r="L117" s="239">
        <f t="shared" si="8"/>
        <v>10</v>
      </c>
      <c r="M117" s="241">
        <f t="shared" si="5"/>
        <v>2.0833333333333332E-2</v>
      </c>
    </row>
    <row r="118" spans="2:14" ht="24.75" customHeight="1" thickBot="1" x14ac:dyDescent="0.3">
      <c r="B118" s="84">
        <v>3</v>
      </c>
      <c r="C118" s="253" t="s">
        <v>93</v>
      </c>
      <c r="D118" s="85"/>
      <c r="E118" s="47" t="s">
        <v>0</v>
      </c>
      <c r="F118" s="7"/>
      <c r="G118" s="47">
        <v>0</v>
      </c>
      <c r="H118" s="42" t="s">
        <v>3</v>
      </c>
      <c r="I118" s="47">
        <v>0</v>
      </c>
      <c r="J118" s="3">
        <f t="shared" si="4"/>
        <v>0</v>
      </c>
      <c r="K118" s="238">
        <f t="shared" si="7"/>
        <v>0</v>
      </c>
      <c r="L118" s="239">
        <f t="shared" si="8"/>
        <v>0</v>
      </c>
      <c r="M118" s="241">
        <f t="shared" si="5"/>
        <v>0</v>
      </c>
    </row>
    <row r="119" spans="2:14" ht="24.75" customHeight="1" thickBot="1" x14ac:dyDescent="0.3">
      <c r="B119" s="84">
        <v>4</v>
      </c>
      <c r="C119" s="253" t="s">
        <v>94</v>
      </c>
      <c r="D119" s="85"/>
      <c r="E119" s="47" t="s">
        <v>0</v>
      </c>
      <c r="F119" s="7"/>
      <c r="G119" s="47">
        <v>2</v>
      </c>
      <c r="H119" s="48" t="s">
        <v>3</v>
      </c>
      <c r="I119" s="47">
        <v>10</v>
      </c>
      <c r="J119" s="3">
        <f t="shared" si="4"/>
        <v>20</v>
      </c>
      <c r="K119" s="238">
        <f t="shared" si="7"/>
        <v>4700</v>
      </c>
      <c r="L119" s="239">
        <f t="shared" si="8"/>
        <v>20</v>
      </c>
      <c r="M119" s="241">
        <f t="shared" si="5"/>
        <v>4.1666666666666664E-2</v>
      </c>
    </row>
    <row r="120" spans="2:14" ht="24.75" customHeight="1" thickBot="1" x14ac:dyDescent="0.3">
      <c r="B120" s="84">
        <v>5</v>
      </c>
      <c r="C120" s="253" t="s">
        <v>95</v>
      </c>
      <c r="D120" s="85"/>
      <c r="E120" s="47" t="s">
        <v>0</v>
      </c>
      <c r="F120" s="7"/>
      <c r="G120" s="47">
        <v>3</v>
      </c>
      <c r="H120" s="48" t="s">
        <v>3</v>
      </c>
      <c r="I120" s="47">
        <v>5</v>
      </c>
      <c r="J120" s="3">
        <f t="shared" si="4"/>
        <v>15</v>
      </c>
      <c r="K120" s="238">
        <f t="shared" si="7"/>
        <v>3525</v>
      </c>
      <c r="L120" s="239">
        <f t="shared" si="8"/>
        <v>15</v>
      </c>
      <c r="M120" s="241">
        <f t="shared" si="5"/>
        <v>3.125E-2</v>
      </c>
    </row>
    <row r="121" spans="2:14" ht="24.75" customHeight="1" thickBot="1" x14ac:dyDescent="0.3">
      <c r="B121" s="84">
        <v>6</v>
      </c>
      <c r="C121" s="253" t="s">
        <v>96</v>
      </c>
      <c r="D121" s="85"/>
      <c r="E121" s="47" t="s">
        <v>0</v>
      </c>
      <c r="F121" s="7"/>
      <c r="G121" s="47">
        <v>1</v>
      </c>
      <c r="H121" s="48" t="s">
        <v>3</v>
      </c>
      <c r="I121" s="47">
        <v>10</v>
      </c>
      <c r="J121" s="3">
        <f t="shared" si="4"/>
        <v>10</v>
      </c>
      <c r="K121" s="238">
        <f t="shared" si="7"/>
        <v>2350</v>
      </c>
      <c r="L121" s="239">
        <f t="shared" si="8"/>
        <v>10</v>
      </c>
      <c r="M121" s="241">
        <f t="shared" si="5"/>
        <v>2.0833333333333332E-2</v>
      </c>
    </row>
    <row r="122" spans="2:14" ht="24.75" customHeight="1" thickBot="1" x14ac:dyDescent="0.3">
      <c r="B122" s="84">
        <v>7</v>
      </c>
      <c r="C122" s="253" t="s">
        <v>97</v>
      </c>
      <c r="D122" s="85"/>
      <c r="E122" s="47" t="s">
        <v>0</v>
      </c>
      <c r="F122" s="7"/>
      <c r="G122" s="47">
        <v>2</v>
      </c>
      <c r="H122" s="48" t="s">
        <v>3</v>
      </c>
      <c r="I122" s="47">
        <v>10</v>
      </c>
      <c r="J122" s="3">
        <f t="shared" si="4"/>
        <v>20</v>
      </c>
      <c r="K122" s="238">
        <f t="shared" si="7"/>
        <v>4700</v>
      </c>
      <c r="L122" s="239">
        <f t="shared" si="8"/>
        <v>20</v>
      </c>
      <c r="M122" s="241">
        <f t="shared" si="5"/>
        <v>4.1666666666666664E-2</v>
      </c>
    </row>
    <row r="123" spans="2:14" ht="24.75" customHeight="1" thickBot="1" x14ac:dyDescent="0.3">
      <c r="B123" s="84">
        <v>8</v>
      </c>
      <c r="C123" s="253" t="s">
        <v>5</v>
      </c>
      <c r="D123" s="85"/>
      <c r="E123" s="47" t="s">
        <v>0</v>
      </c>
      <c r="F123" s="7"/>
      <c r="G123" s="47">
        <v>3</v>
      </c>
      <c r="H123" s="48" t="s">
        <v>24</v>
      </c>
      <c r="I123" s="47">
        <v>60</v>
      </c>
      <c r="J123" s="3">
        <f t="shared" si="4"/>
        <v>180</v>
      </c>
      <c r="K123" s="238">
        <f t="shared" si="7"/>
        <v>180</v>
      </c>
      <c r="L123" s="239">
        <f t="shared" si="8"/>
        <v>0.76595744680851063</v>
      </c>
      <c r="M123" s="241">
        <f t="shared" si="5"/>
        <v>1.5957446808510637E-3</v>
      </c>
    </row>
    <row r="124" spans="2:14" ht="24.75" customHeight="1" thickBot="1" x14ac:dyDescent="0.3">
      <c r="B124" s="84">
        <v>9</v>
      </c>
      <c r="C124" s="253" t="s">
        <v>98</v>
      </c>
      <c r="D124" s="85"/>
      <c r="E124" s="47" t="s">
        <v>0</v>
      </c>
      <c r="F124" s="7"/>
      <c r="G124" s="47">
        <v>2</v>
      </c>
      <c r="H124" s="48" t="s">
        <v>3</v>
      </c>
      <c r="I124" s="47">
        <v>20</v>
      </c>
      <c r="J124" s="3">
        <f t="shared" si="4"/>
        <v>40</v>
      </c>
      <c r="K124" s="238">
        <f t="shared" si="7"/>
        <v>9400</v>
      </c>
      <c r="L124" s="239">
        <f t="shared" si="8"/>
        <v>40</v>
      </c>
      <c r="M124" s="241">
        <f t="shared" si="5"/>
        <v>8.3333333333333329E-2</v>
      </c>
    </row>
    <row r="125" spans="2:14" ht="24.75" customHeight="1" x14ac:dyDescent="0.25">
      <c r="B125" s="84">
        <v>10</v>
      </c>
      <c r="C125" s="253" t="s">
        <v>6</v>
      </c>
      <c r="D125" s="85"/>
      <c r="E125" s="47" t="s">
        <v>11</v>
      </c>
      <c r="F125" s="7"/>
      <c r="G125" s="47">
        <v>0</v>
      </c>
      <c r="H125" s="48" t="s">
        <v>3</v>
      </c>
      <c r="I125" s="47">
        <v>0</v>
      </c>
      <c r="J125" s="3">
        <f t="shared" si="4"/>
        <v>0</v>
      </c>
      <c r="K125" s="238">
        <f t="shared" si="7"/>
        <v>0</v>
      </c>
      <c r="L125" s="239">
        <f t="shared" si="8"/>
        <v>0</v>
      </c>
      <c r="M125" s="241">
        <f t="shared" ref="M125" si="10">L125/480</f>
        <v>0</v>
      </c>
    </row>
    <row r="126" spans="2:14" ht="24.75" customHeight="1" thickBot="1" x14ac:dyDescent="0.3">
      <c r="B126" s="86"/>
      <c r="C126" s="87"/>
      <c r="D126" s="88"/>
      <c r="E126" s="89"/>
      <c r="F126" s="10"/>
      <c r="G126" s="89"/>
      <c r="H126" s="80"/>
      <c r="I126" s="89"/>
      <c r="J126" s="62"/>
      <c r="K126" s="243"/>
      <c r="L126" s="63"/>
      <c r="M126" s="242"/>
    </row>
    <row r="127" spans="2:14" ht="20.149999999999999" customHeight="1" thickBot="1" x14ac:dyDescent="0.3">
      <c r="B127" s="158"/>
      <c r="C127" s="159"/>
      <c r="D127" s="159"/>
      <c r="E127" s="160"/>
      <c r="F127" s="160"/>
      <c r="G127" s="159"/>
      <c r="H127" s="159"/>
      <c r="I127" s="160"/>
      <c r="J127" s="160"/>
      <c r="M127" s="12"/>
    </row>
    <row r="128" spans="2:14" ht="25" customHeight="1" x14ac:dyDescent="0.25">
      <c r="B128" s="158"/>
      <c r="E128" s="160"/>
      <c r="F128" s="260" t="s">
        <v>125</v>
      </c>
      <c r="G128" s="261"/>
      <c r="H128" s="261"/>
      <c r="I128" s="261"/>
      <c r="J128" s="262"/>
      <c r="K128" s="90">
        <f>SUM(K22:K126)</f>
        <v>41625</v>
      </c>
      <c r="L128" s="91">
        <f>SUM(L22:L126)</f>
        <v>176.53868471953578</v>
      </c>
      <c r="M128" s="92">
        <f>SUM(M22:M126)</f>
        <v>0.36778892649903283</v>
      </c>
      <c r="N128" s="1" t="s">
        <v>130</v>
      </c>
    </row>
    <row r="129" spans="2:14" ht="25" customHeight="1" x14ac:dyDescent="0.25">
      <c r="B129" s="158"/>
      <c r="D129" s="159"/>
      <c r="E129" s="160"/>
      <c r="F129" s="263" t="s">
        <v>61</v>
      </c>
      <c r="G129" s="264"/>
      <c r="H129" s="264"/>
      <c r="I129" s="264"/>
      <c r="J129" s="265"/>
      <c r="K129" s="93"/>
      <c r="L129" s="93"/>
      <c r="M129" s="94">
        <f>M128/100%</f>
        <v>0.36778892649903283</v>
      </c>
      <c r="N129" s="1" t="s">
        <v>131</v>
      </c>
    </row>
    <row r="130" spans="2:14" ht="25" customHeight="1" thickBot="1" x14ac:dyDescent="0.3">
      <c r="B130" s="161"/>
      <c r="C130" s="159"/>
      <c r="D130" s="159"/>
      <c r="E130" s="160"/>
      <c r="F130" s="266" t="s">
        <v>62</v>
      </c>
      <c r="G130" s="267"/>
      <c r="H130" s="267"/>
      <c r="I130" s="267"/>
      <c r="J130" s="268"/>
      <c r="K130" s="95"/>
      <c r="L130" s="95"/>
      <c r="M130" s="96">
        <f>M129</f>
        <v>0.36778892649903283</v>
      </c>
      <c r="N130" s="1" t="s">
        <v>132</v>
      </c>
    </row>
    <row r="131" spans="2:14" ht="25" customHeight="1" thickBot="1" x14ac:dyDescent="0.3">
      <c r="B131" s="161"/>
      <c r="C131" s="159"/>
      <c r="D131" s="159"/>
      <c r="E131" s="160"/>
      <c r="F131" s="247"/>
      <c r="G131" s="247"/>
      <c r="H131" s="247"/>
      <c r="I131" s="247"/>
      <c r="J131" s="247"/>
      <c r="K131" s="248">
        <f>L131*235</f>
        <v>33840</v>
      </c>
      <c r="L131" s="248">
        <f>M131*480</f>
        <v>144</v>
      </c>
      <c r="M131" s="257">
        <v>0.3</v>
      </c>
    </row>
    <row r="132" spans="2:14" ht="25" customHeight="1" x14ac:dyDescent="0.25">
      <c r="B132" s="161"/>
      <c r="C132" s="159"/>
      <c r="D132" s="159"/>
      <c r="E132" s="160"/>
      <c r="F132" s="260" t="s">
        <v>126</v>
      </c>
      <c r="G132" s="261"/>
      <c r="H132" s="261"/>
      <c r="I132" s="261"/>
      <c r="J132" s="262"/>
      <c r="K132" s="90">
        <f>SUM(K22:K67)+K131</f>
        <v>41210</v>
      </c>
      <c r="L132" s="91">
        <f>SUM(L22:L67)+L131</f>
        <v>174.77272727272728</v>
      </c>
      <c r="M132" s="92">
        <f>SUM(M22:M67)+M131</f>
        <v>0.36410984848484845</v>
      </c>
      <c r="N132" s="1" t="s">
        <v>133</v>
      </c>
    </row>
    <row r="133" spans="2:14" ht="25" customHeight="1" x14ac:dyDescent="0.25">
      <c r="B133" s="161"/>
      <c r="C133" s="159"/>
      <c r="D133" s="159"/>
      <c r="E133" s="160"/>
      <c r="F133" s="263" t="s">
        <v>61</v>
      </c>
      <c r="G133" s="264"/>
      <c r="H133" s="264"/>
      <c r="I133" s="264"/>
      <c r="J133" s="265"/>
      <c r="K133" s="93"/>
      <c r="L133" s="93"/>
      <c r="M133" s="94">
        <f>M132/100%</f>
        <v>0.36410984848484845</v>
      </c>
      <c r="N133" s="1" t="s">
        <v>131</v>
      </c>
    </row>
    <row r="134" spans="2:14" ht="25" customHeight="1" thickBot="1" x14ac:dyDescent="0.3">
      <c r="B134" s="161"/>
      <c r="C134" s="159"/>
      <c r="D134" s="159"/>
      <c r="E134" s="160"/>
      <c r="F134" s="266" t="s">
        <v>62</v>
      </c>
      <c r="G134" s="267"/>
      <c r="H134" s="267"/>
      <c r="I134" s="267"/>
      <c r="J134" s="268"/>
      <c r="K134" s="95"/>
      <c r="L134" s="95"/>
      <c r="M134" s="96">
        <f>M133</f>
        <v>0.36410984848484845</v>
      </c>
      <c r="N134" s="1" t="s">
        <v>132</v>
      </c>
    </row>
    <row r="135" spans="2:14" ht="25" customHeight="1" x14ac:dyDescent="0.25">
      <c r="B135" s="161"/>
      <c r="C135" s="167" t="s">
        <v>127</v>
      </c>
      <c r="D135" s="159"/>
      <c r="E135" s="160"/>
      <c r="F135" s="162"/>
      <c r="G135" s="163"/>
      <c r="H135" s="163"/>
      <c r="I135" s="162"/>
      <c r="J135" s="162"/>
      <c r="K135" s="164"/>
      <c r="L135" s="164"/>
      <c r="M135" s="165"/>
    </row>
    <row r="136" spans="2:14" ht="25" customHeight="1" x14ac:dyDescent="0.25">
      <c r="B136" s="161"/>
      <c r="D136" s="159"/>
      <c r="E136" s="160"/>
      <c r="F136" s="162"/>
      <c r="G136" s="163"/>
      <c r="H136" s="163"/>
      <c r="I136" s="162"/>
      <c r="J136" s="162"/>
      <c r="K136" s="164"/>
      <c r="L136" s="164"/>
      <c r="M136" s="165"/>
    </row>
    <row r="137" spans="2:14" ht="25" customHeight="1" x14ac:dyDescent="0.25">
      <c r="B137" s="161"/>
      <c r="D137" s="159"/>
      <c r="E137" s="160"/>
      <c r="F137" s="162"/>
      <c r="G137" s="163"/>
      <c r="H137" s="163"/>
      <c r="I137" s="162"/>
      <c r="J137" s="162"/>
      <c r="K137" s="164"/>
      <c r="L137" s="164"/>
      <c r="M137" s="165"/>
    </row>
    <row r="138" spans="2:14" ht="25" customHeight="1" x14ac:dyDescent="0.25">
      <c r="B138" s="161"/>
      <c r="D138" s="159"/>
      <c r="E138" s="160"/>
      <c r="F138" s="162"/>
      <c r="G138" s="163"/>
      <c r="H138" s="163"/>
      <c r="I138" s="162"/>
      <c r="J138" s="162"/>
      <c r="K138" s="164"/>
      <c r="L138" s="164"/>
      <c r="M138" s="165"/>
    </row>
    <row r="139" spans="2:14" ht="25" customHeight="1" x14ac:dyDescent="0.25">
      <c r="B139" s="161"/>
      <c r="D139" s="159"/>
      <c r="E139" s="160"/>
      <c r="M139" s="12"/>
    </row>
    <row r="140" spans="2:14" ht="20.149999999999999" customHeight="1" x14ac:dyDescent="0.25">
      <c r="B140" s="161"/>
      <c r="C140" s="146" t="s">
        <v>20</v>
      </c>
      <c r="D140" s="146" t="s">
        <v>20</v>
      </c>
      <c r="E140" s="160"/>
      <c r="F140" s="269" t="s">
        <v>20</v>
      </c>
      <c r="G140" s="269"/>
      <c r="H140" s="269"/>
      <c r="I140" s="269"/>
      <c r="M140" s="12"/>
    </row>
    <row r="141" spans="2:14" ht="20.149999999999999" customHeight="1" x14ac:dyDescent="0.25">
      <c r="B141" s="161"/>
      <c r="C141" s="97" t="s">
        <v>88</v>
      </c>
      <c r="D141" s="97" t="s">
        <v>69</v>
      </c>
      <c r="E141" s="1"/>
      <c r="F141" s="270" t="s">
        <v>122</v>
      </c>
      <c r="G141" s="270"/>
      <c r="H141" s="270"/>
      <c r="I141" s="270"/>
      <c r="M141" s="12"/>
    </row>
    <row r="142" spans="2:14" ht="20.149999999999999" customHeight="1" thickBot="1" x14ac:dyDescent="0.3">
      <c r="B142" s="166"/>
      <c r="C142" s="26"/>
      <c r="D142" s="26"/>
      <c r="E142" s="25"/>
      <c r="F142" s="25"/>
      <c r="G142" s="26"/>
      <c r="H142" s="26"/>
      <c r="I142" s="25"/>
      <c r="J142" s="25"/>
      <c r="K142" s="26"/>
      <c r="L142" s="26"/>
      <c r="M142" s="13"/>
    </row>
  </sheetData>
  <mergeCells count="58">
    <mergeCell ref="F129:J129"/>
    <mergeCell ref="C85:C88"/>
    <mergeCell ref="B102:B104"/>
    <mergeCell ref="B2:M2"/>
    <mergeCell ref="C40:C43"/>
    <mergeCell ref="B77:B80"/>
    <mergeCell ref="C77:C80"/>
    <mergeCell ref="B81:B84"/>
    <mergeCell ref="C81:C84"/>
    <mergeCell ref="B14:M16"/>
    <mergeCell ref="F128:J128"/>
    <mergeCell ref="C22:C27"/>
    <mergeCell ref="B52:B55"/>
    <mergeCell ref="B18:B19"/>
    <mergeCell ref="C97:C100"/>
    <mergeCell ref="B105:B107"/>
    <mergeCell ref="B3:M3"/>
    <mergeCell ref="C108:C110"/>
    <mergeCell ref="F130:J130"/>
    <mergeCell ref="B22:B27"/>
    <mergeCell ref="G18:H18"/>
    <mergeCell ref="C105:C107"/>
    <mergeCell ref="C60:C63"/>
    <mergeCell ref="B85:B88"/>
    <mergeCell ref="B69:B72"/>
    <mergeCell ref="B108:B110"/>
    <mergeCell ref="B4:M4"/>
    <mergeCell ref="B40:B43"/>
    <mergeCell ref="B28:B35"/>
    <mergeCell ref="C28:C35"/>
    <mergeCell ref="B36:B39"/>
    <mergeCell ref="C36:C39"/>
    <mergeCell ref="C102:C104"/>
    <mergeCell ref="C56:C59"/>
    <mergeCell ref="C93:C96"/>
    <mergeCell ref="B60:B63"/>
    <mergeCell ref="B97:B100"/>
    <mergeCell ref="B93:B96"/>
    <mergeCell ref="B64:B67"/>
    <mergeCell ref="B73:B76"/>
    <mergeCell ref="C73:C76"/>
    <mergeCell ref="B89:B92"/>
    <mergeCell ref="C89:C92"/>
    <mergeCell ref="C52:C55"/>
    <mergeCell ref="B13:M13"/>
    <mergeCell ref="C69:C72"/>
    <mergeCell ref="K18:M18"/>
    <mergeCell ref="C64:C67"/>
    <mergeCell ref="C48:C51"/>
    <mergeCell ref="B48:B51"/>
    <mergeCell ref="B56:B59"/>
    <mergeCell ref="B45:B47"/>
    <mergeCell ref="C44:C47"/>
    <mergeCell ref="F132:J132"/>
    <mergeCell ref="F133:J133"/>
    <mergeCell ref="F134:J134"/>
    <mergeCell ref="F140:I140"/>
    <mergeCell ref="F141:I141"/>
  </mergeCells>
  <dataValidations count="4">
    <dataValidation type="list" allowBlank="1" showInputMessage="1" showErrorMessage="1" sqref="H116:H126 H69:H100 H102:H110 H112:H114 H22:H67" xr:uid="{00000000-0002-0000-0300-000000000000}">
      <formula1>"kali/Hari, kali/Minggu, kali/Bulan, kali/3 Bulan, kali/6 Bulan, kali/Tahun, kali/2 Tahun, kali/3 Tahun, kali/5 Tahun"</formula1>
    </dataValidation>
    <dataValidation type="list" allowBlank="1" showInputMessage="1" showErrorMessage="1" sqref="F69:F100 F112:F114 F22:F67" xr:uid="{00000000-0002-0000-0300-000001000000}">
      <formula1>"Laporan,Dokumen,Berkas,Kegiatan,Orang,Barang,Keluhan,Alat"</formula1>
    </dataValidation>
    <dataValidation type="list" allowBlank="1" showInputMessage="1" showErrorMessage="1" sqref="E102:E110 E112:E114 E22:E100" xr:uid="{00000000-0002-0000-0300-000002000000}">
      <formula1>"TH, TB, TI"</formula1>
    </dataValidation>
    <dataValidation type="list" allowBlank="1" showInputMessage="1" showErrorMessage="1" sqref="F102:F110" xr:uid="{00000000-0002-0000-0300-000003000000}">
      <formula1>"Laporan,Dokumen,Kegiatan,Aktivitas,Orang,Barang,Alat,Keluhan"</formula1>
    </dataValidation>
  </dataValidations>
  <printOptions horizontalCentered="1"/>
  <pageMargins left="0.4" right="0.4" top="0.5" bottom="0.5" header="0.3" footer="0.3"/>
  <pageSetup paperSize="9" scale="51" fitToHeight="0" orientation="landscape" horizontalDpi="4294967293"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68"/>
  <sheetViews>
    <sheetView topLeftCell="A17" zoomScale="82" zoomScaleNormal="85" workbookViewId="0">
      <selection activeCell="G15" sqref="G15"/>
    </sheetView>
  </sheetViews>
  <sheetFormatPr defaultColWidth="9" defaultRowHeight="12.5" x14ac:dyDescent="0.25"/>
  <cols>
    <col min="1" max="1" width="3.7265625" style="1" customWidth="1"/>
    <col min="2" max="2" width="21.26953125" style="2" customWidth="1"/>
    <col min="3" max="3" width="10.26953125" style="1" customWidth="1"/>
    <col min="4" max="4" width="12.81640625" style="1" customWidth="1"/>
    <col min="5" max="5" width="12.1796875" style="2" customWidth="1"/>
    <col min="6" max="6" width="19.453125" style="2" customWidth="1"/>
    <col min="7" max="7" width="10.7265625" style="1" customWidth="1"/>
    <col min="8" max="8" width="12.7265625" style="1" customWidth="1"/>
    <col min="9" max="9" width="12.1796875" style="1" customWidth="1"/>
    <col min="10" max="10" width="5.7265625" style="1" hidden="1"/>
    <col min="11" max="11" width="14" style="1" hidden="1"/>
    <col min="12" max="12" width="4.1796875" style="1" customWidth="1"/>
    <col min="13" max="15" width="9.1796875" style="1" customWidth="1"/>
    <col min="16" max="16" width="8.1796875" style="1" customWidth="1"/>
    <col min="17" max="17" width="11.81640625" style="1" customWidth="1"/>
    <col min="18" max="18" width="13.453125" style="1" customWidth="1"/>
    <col min="19" max="19" width="12.54296875" style="1" customWidth="1"/>
    <col min="20" max="20" width="7.54296875" style="1" customWidth="1"/>
    <col min="21" max="21" width="14.453125" style="1" customWidth="1"/>
    <col min="22" max="22" width="9.1796875" style="1" customWidth="1"/>
    <col min="23" max="23" width="15.81640625" style="1" customWidth="1"/>
    <col min="24" max="25" width="9.1796875" style="1" customWidth="1"/>
    <col min="26" max="26" width="13.453125" style="1" customWidth="1"/>
    <col min="27" max="256" width="9.1796875" style="1" customWidth="1"/>
  </cols>
  <sheetData>
    <row r="1" spans="2:19" ht="15" customHeight="1" thickBot="1" x14ac:dyDescent="0.3"/>
    <row r="2" spans="2:19" ht="35.15" customHeight="1" x14ac:dyDescent="0.5">
      <c r="B2" s="352" t="s">
        <v>124</v>
      </c>
      <c r="C2" s="353"/>
      <c r="D2" s="353"/>
      <c r="E2" s="353"/>
      <c r="F2" s="353"/>
      <c r="G2" s="353"/>
      <c r="H2" s="353"/>
      <c r="I2" s="353"/>
      <c r="J2" s="353"/>
      <c r="K2" s="353"/>
      <c r="L2" s="353"/>
      <c r="M2" s="353"/>
      <c r="N2" s="353"/>
      <c r="O2" s="353"/>
      <c r="P2" s="353"/>
      <c r="Q2" s="353"/>
      <c r="R2" s="353"/>
      <c r="S2" s="354"/>
    </row>
    <row r="3" spans="2:19" ht="25" customHeight="1" x14ac:dyDescent="0.4">
      <c r="B3" s="355" t="s">
        <v>91</v>
      </c>
      <c r="C3" s="356"/>
      <c r="D3" s="356"/>
      <c r="E3" s="356"/>
      <c r="F3" s="356"/>
      <c r="G3" s="356"/>
      <c r="H3" s="356"/>
      <c r="I3" s="356"/>
      <c r="J3" s="356"/>
      <c r="K3" s="356"/>
      <c r="L3" s="356"/>
      <c r="M3" s="356"/>
      <c r="N3" s="356"/>
      <c r="O3" s="356"/>
      <c r="P3" s="356"/>
      <c r="Q3" s="356"/>
      <c r="R3" s="356"/>
      <c r="S3" s="357"/>
    </row>
    <row r="4" spans="2:19" ht="30" customHeight="1" x14ac:dyDescent="0.25">
      <c r="B4" s="358" t="s">
        <v>135</v>
      </c>
      <c r="C4" s="359"/>
      <c r="D4" s="359"/>
      <c r="E4" s="359"/>
      <c r="F4" s="359"/>
      <c r="G4" s="359"/>
      <c r="H4" s="359"/>
      <c r="I4" s="359"/>
      <c r="J4" s="359"/>
      <c r="K4" s="359"/>
      <c r="L4" s="359"/>
      <c r="M4" s="359"/>
      <c r="N4" s="359"/>
      <c r="O4" s="359"/>
      <c r="P4" s="359"/>
      <c r="Q4" s="359"/>
      <c r="R4" s="359"/>
      <c r="S4" s="360"/>
    </row>
    <row r="5" spans="2:19" ht="15" customHeight="1" thickBot="1" x14ac:dyDescent="0.3">
      <c r="B5" s="168"/>
      <c r="C5" s="163"/>
      <c r="D5" s="163"/>
      <c r="E5" s="162"/>
      <c r="F5" s="162"/>
      <c r="G5" s="164"/>
      <c r="H5" s="164"/>
      <c r="I5" s="164"/>
      <c r="J5" s="169"/>
      <c r="S5" s="12"/>
    </row>
    <row r="6" spans="2:19" ht="25" customHeight="1" thickBot="1" x14ac:dyDescent="0.3">
      <c r="B6" s="361" t="s">
        <v>44</v>
      </c>
      <c r="C6" s="362"/>
      <c r="D6" s="362"/>
      <c r="E6" s="362"/>
      <c r="F6" s="362"/>
      <c r="G6" s="362"/>
      <c r="H6" s="362"/>
      <c r="I6" s="363"/>
      <c r="J6" s="15"/>
      <c r="M6" s="364" t="s">
        <v>45</v>
      </c>
      <c r="N6" s="365"/>
      <c r="O6" s="365"/>
      <c r="P6" s="365"/>
      <c r="Q6" s="365"/>
      <c r="R6" s="365"/>
      <c r="S6" s="366"/>
    </row>
    <row r="7" spans="2:19" ht="20.149999999999999" customHeight="1" thickBot="1" x14ac:dyDescent="0.3">
      <c r="B7" s="324" t="s">
        <v>42</v>
      </c>
      <c r="C7" s="325"/>
      <c r="D7" s="325"/>
      <c r="E7" s="326"/>
      <c r="F7" s="324" t="s">
        <v>43</v>
      </c>
      <c r="G7" s="325"/>
      <c r="H7" s="325"/>
      <c r="I7" s="326"/>
      <c r="J7" s="16"/>
      <c r="K7" s="163"/>
      <c r="M7" s="317" t="s">
        <v>49</v>
      </c>
      <c r="N7" s="318"/>
      <c r="O7" s="318"/>
      <c r="P7" s="318"/>
      <c r="Q7" s="319"/>
      <c r="R7" s="98" t="s">
        <v>30</v>
      </c>
      <c r="S7" s="99" t="s">
        <v>31</v>
      </c>
    </row>
    <row r="8" spans="2:19" ht="20.149999999999999" customHeight="1" thickBot="1" x14ac:dyDescent="0.3">
      <c r="B8" s="327" t="s">
        <v>1</v>
      </c>
      <c r="C8" s="328"/>
      <c r="D8" s="100" t="s">
        <v>30</v>
      </c>
      <c r="E8" s="101" t="s">
        <v>31</v>
      </c>
      <c r="F8" s="345" t="s">
        <v>1</v>
      </c>
      <c r="G8" s="346"/>
      <c r="H8" s="102" t="s">
        <v>30</v>
      </c>
      <c r="I8" s="103" t="s">
        <v>31</v>
      </c>
      <c r="J8" s="16"/>
      <c r="K8" s="163"/>
      <c r="M8" s="349" t="s">
        <v>46</v>
      </c>
      <c r="N8" s="350"/>
      <c r="O8" s="350"/>
      <c r="P8" s="351"/>
      <c r="Q8" s="104" t="s">
        <v>39</v>
      </c>
      <c r="R8" s="105">
        <f ca="1">SUMIF('Data Wawancara WLA'!$E$22:$L$67,"TH",'Data Wawancara WLA'!$L$22:$L$67)</f>
        <v>29.40909090909091</v>
      </c>
      <c r="S8" s="106">
        <f ca="1">R8/480</f>
        <v>6.1268939393939396E-2</v>
      </c>
    </row>
    <row r="9" spans="2:19" ht="20.149999999999999" customHeight="1" x14ac:dyDescent="0.25">
      <c r="B9" s="107" t="s">
        <v>76</v>
      </c>
      <c r="C9" s="104" t="s">
        <v>32</v>
      </c>
      <c r="D9" s="108">
        <f>SUM('Data Wawancara WLA'!L22:L67)</f>
        <v>30.772727272727273</v>
      </c>
      <c r="E9" s="109">
        <f>D9/480</f>
        <v>6.4109848484848492E-2</v>
      </c>
      <c r="F9" s="110" t="s">
        <v>79</v>
      </c>
      <c r="G9" s="111" t="s">
        <v>82</v>
      </c>
      <c r="H9" s="105">
        <f ca="1">SUMIF('Data Wawancara WLA'!$E$22:$L$126,"TH",'Data Wawancara WLA'!$L$22:$L$126)</f>
        <v>29.40909090909091</v>
      </c>
      <c r="I9" s="106">
        <f ca="1">H9/480</f>
        <v>6.1268939393939396E-2</v>
      </c>
      <c r="J9" s="112"/>
      <c r="K9" s="163"/>
      <c r="M9" s="342" t="s">
        <v>50</v>
      </c>
      <c r="N9" s="343"/>
      <c r="O9" s="343"/>
      <c r="P9" s="344"/>
      <c r="Q9" s="113" t="s">
        <v>40</v>
      </c>
      <c r="R9" s="105">
        <f ca="1">SUMIF('Data Wawancara WLA'!$E$22:$L$67,"TB",'Data Wawancara WLA'!$L$22:$L$67)</f>
        <v>1.3636363636363635</v>
      </c>
      <c r="S9" s="114">
        <f ca="1">R9/480</f>
        <v>2.8409090909090906E-3</v>
      </c>
    </row>
    <row r="10" spans="2:19" ht="20.149999999999999" customHeight="1" x14ac:dyDescent="0.25">
      <c r="B10" s="115" t="s">
        <v>77</v>
      </c>
      <c r="C10" s="113" t="s">
        <v>33</v>
      </c>
      <c r="D10" s="108">
        <f>SUM('Data Wawancara WLA'!L102:L110)</f>
        <v>0</v>
      </c>
      <c r="E10" s="116">
        <f>D10/480</f>
        <v>0</v>
      </c>
      <c r="F10" s="117" t="s">
        <v>80</v>
      </c>
      <c r="G10" s="118" t="s">
        <v>83</v>
      </c>
      <c r="H10" s="105">
        <f ca="1">SUMIF('Data Wawancara WLA'!$E$22:$L$126,"TB",'Data Wawancara WLA'!$L$22:$L$126)</f>
        <v>1.3636363636363635</v>
      </c>
      <c r="I10" s="114">
        <f ca="1">H10/480</f>
        <v>2.8409090909090906E-3</v>
      </c>
      <c r="J10" s="112"/>
      <c r="K10" s="163"/>
      <c r="M10" s="342" t="s">
        <v>51</v>
      </c>
      <c r="N10" s="343"/>
      <c r="O10" s="343"/>
      <c r="P10" s="344"/>
      <c r="Q10" s="113" t="s">
        <v>41</v>
      </c>
      <c r="R10" s="105">
        <f ca="1">SUMIF('Data Wawancara WLA'!$E$22:$L$67,"TI",'Data Wawancara WLA'!$L$22:$L$67)</f>
        <v>0</v>
      </c>
      <c r="S10" s="114">
        <f ca="1">R10/480</f>
        <v>0</v>
      </c>
    </row>
    <row r="11" spans="2:19" ht="20.149999999999999" customHeight="1" x14ac:dyDescent="0.25">
      <c r="B11" s="115" t="s">
        <v>78</v>
      </c>
      <c r="C11" s="113" t="s">
        <v>34</v>
      </c>
      <c r="D11" s="108">
        <f>SUM('Data Wawancara WLA'!L112:L114)</f>
        <v>0</v>
      </c>
      <c r="E11" s="116">
        <f>D11/480</f>
        <v>0</v>
      </c>
      <c r="F11" s="117" t="s">
        <v>81</v>
      </c>
      <c r="G11" s="118" t="s">
        <v>84</v>
      </c>
      <c r="H11" s="105">
        <f ca="1">SUMIF('Data Wawancara WLA'!$E$22:$L$126,"TI",'Data Wawancara WLA'!$L$22:$L$126)</f>
        <v>0</v>
      </c>
      <c r="I11" s="114">
        <f ca="1">H11/480</f>
        <v>0</v>
      </c>
      <c r="J11" s="112"/>
      <c r="K11" s="163"/>
      <c r="M11" s="342" t="s">
        <v>52</v>
      </c>
      <c r="N11" s="343"/>
      <c r="O11" s="343"/>
      <c r="P11" s="344"/>
      <c r="Q11" s="113" t="s">
        <v>47</v>
      </c>
      <c r="R11" s="119">
        <f ca="1">SUM(R8:R10)</f>
        <v>30.772727272727273</v>
      </c>
      <c r="S11" s="114">
        <f ca="1">R11/480</f>
        <v>6.4109848484848492E-2</v>
      </c>
    </row>
    <row r="12" spans="2:19" ht="20.149999999999999" customHeight="1" thickBot="1" x14ac:dyDescent="0.3">
      <c r="B12" s="120" t="s">
        <v>48</v>
      </c>
      <c r="C12" s="121" t="s">
        <v>0</v>
      </c>
      <c r="D12" s="108">
        <f>SUM('Data Wawancara WLA'!L116:L126)</f>
        <v>145.7659574468085</v>
      </c>
      <c r="E12" s="122">
        <f>D12/480</f>
        <v>0.30367907801418437</v>
      </c>
      <c r="F12" s="123" t="s">
        <v>48</v>
      </c>
      <c r="G12" s="124" t="s">
        <v>85</v>
      </c>
      <c r="H12" s="105">
        <f ca="1">SUMIF('Data Wawancara WLA'!$E$22:$L$126,"AL",'Data Wawancara WLA'!$L$22:$L$126)</f>
        <v>145.7659574468085</v>
      </c>
      <c r="I12" s="125">
        <f ca="1">H12/480</f>
        <v>0.30367907801418437</v>
      </c>
      <c r="J12" s="112"/>
      <c r="K12" s="163"/>
      <c r="M12" s="342" t="s">
        <v>53</v>
      </c>
      <c r="N12" s="343"/>
      <c r="O12" s="343"/>
      <c r="P12" s="344"/>
      <c r="Q12" s="126">
        <v>0.3</v>
      </c>
      <c r="R12" s="127">
        <f>Q12*480</f>
        <v>144</v>
      </c>
      <c r="S12" s="128"/>
    </row>
    <row r="13" spans="2:19" ht="20.149999999999999" customHeight="1" thickBot="1" x14ac:dyDescent="0.3">
      <c r="B13" s="320" t="s">
        <v>35</v>
      </c>
      <c r="C13" s="129" t="s">
        <v>8</v>
      </c>
      <c r="D13" s="223">
        <f>SUM(D9:D12)</f>
        <v>176.53868471953578</v>
      </c>
      <c r="E13" s="329">
        <f>D13/480</f>
        <v>0.36778892649903289</v>
      </c>
      <c r="F13" s="347" t="s">
        <v>35</v>
      </c>
      <c r="G13" s="130" t="s">
        <v>8</v>
      </c>
      <c r="H13" s="225">
        <f ca="1">SUM(H9:H12)</f>
        <v>176.53868471953578</v>
      </c>
      <c r="I13" s="331">
        <f ca="1">H13/480</f>
        <v>0.36778892649903289</v>
      </c>
      <c r="J13" s="131"/>
      <c r="K13" s="163"/>
      <c r="M13" s="335" t="s">
        <v>54</v>
      </c>
      <c r="N13" s="336"/>
      <c r="O13" s="336"/>
      <c r="P13" s="337"/>
      <c r="Q13" s="121"/>
      <c r="R13" s="132">
        <f ca="1">R11+R12</f>
        <v>174.77272727272728</v>
      </c>
      <c r="S13" s="133"/>
    </row>
    <row r="14" spans="2:19" ht="20.149999999999999" customHeight="1" thickBot="1" x14ac:dyDescent="0.3">
      <c r="B14" s="321"/>
      <c r="C14" s="134" t="s">
        <v>37</v>
      </c>
      <c r="D14" s="224">
        <f>D13/60</f>
        <v>2.9423114119922631</v>
      </c>
      <c r="E14" s="330"/>
      <c r="F14" s="348"/>
      <c r="G14" s="135" t="s">
        <v>37</v>
      </c>
      <c r="H14" s="137">
        <f ca="1">H13/60</f>
        <v>2.9423114119922631</v>
      </c>
      <c r="I14" s="332"/>
      <c r="J14" s="131"/>
      <c r="K14" s="163"/>
      <c r="M14" s="338" t="s">
        <v>55</v>
      </c>
      <c r="N14" s="339"/>
      <c r="O14" s="339"/>
      <c r="P14" s="333" t="s">
        <v>36</v>
      </c>
      <c r="Q14" s="129" t="s">
        <v>8</v>
      </c>
      <c r="R14" s="136">
        <f ca="1">R13</f>
        <v>174.77272727272728</v>
      </c>
      <c r="S14" s="331">
        <f ca="1">R13/480</f>
        <v>0.36410984848484851</v>
      </c>
    </row>
    <row r="15" spans="2:19" ht="25" customHeight="1" thickBot="1" x14ac:dyDescent="0.3">
      <c r="B15" s="170"/>
      <c r="C15" s="171"/>
      <c r="D15" s="171"/>
      <c r="E15" s="171"/>
      <c r="F15" s="172"/>
      <c r="G15" s="172"/>
      <c r="H15" s="172"/>
      <c r="I15" s="171"/>
      <c r="J15" s="173"/>
      <c r="K15" s="163"/>
      <c r="M15" s="340"/>
      <c r="N15" s="341"/>
      <c r="O15" s="341"/>
      <c r="P15" s="334"/>
      <c r="Q15" s="134" t="s">
        <v>37</v>
      </c>
      <c r="R15" s="137">
        <f ca="1">R14/60</f>
        <v>2.9128787878787881</v>
      </c>
      <c r="S15" s="332"/>
    </row>
    <row r="16" spans="2:19" ht="25" customHeight="1" thickBot="1" x14ac:dyDescent="0.3">
      <c r="B16" s="174" t="s">
        <v>87</v>
      </c>
      <c r="C16" s="180"/>
      <c r="D16" s="180"/>
      <c r="E16" s="1"/>
      <c r="F16" s="181"/>
      <c r="G16" s="181"/>
      <c r="H16" s="181"/>
      <c r="I16" s="181"/>
      <c r="S16" s="12"/>
    </row>
    <row r="17" spans="2:19" ht="25" customHeight="1" x14ac:dyDescent="0.25">
      <c r="B17" s="182" t="s">
        <v>70</v>
      </c>
      <c r="C17" s="183"/>
      <c r="D17" s="184"/>
      <c r="E17" s="185"/>
      <c r="F17" s="186">
        <f ca="1">S14</f>
        <v>0.36410984848484851</v>
      </c>
      <c r="G17" s="187"/>
      <c r="H17" s="187"/>
      <c r="I17" s="188"/>
      <c r="J17" s="189"/>
      <c r="K17" s="189"/>
      <c r="L17" s="189"/>
      <c r="M17" s="189"/>
      <c r="N17" s="189"/>
      <c r="O17" s="189"/>
      <c r="P17" s="189"/>
      <c r="Q17" s="189"/>
      <c r="R17" s="189"/>
      <c r="S17" s="190"/>
    </row>
    <row r="18" spans="2:19" ht="25" customHeight="1" x14ac:dyDescent="0.25">
      <c r="B18" s="191" t="s">
        <v>71</v>
      </c>
      <c r="C18" s="192"/>
      <c r="D18" s="193"/>
      <c r="E18" s="139"/>
      <c r="F18" s="140" t="str">
        <f ca="1">IF(F17&lt;=49.99%,"Abnormal Underload",IF(F17&lt;=79.99%,"Very Underload",IF(F17&lt;=94.99%,"Underload",IF(F17&lt;=104.99%,"Normal",IF(F17&lt;=119.99%,"Overload",IF(F17&lt;=149.99%,"Very Overload","Abnormal Overload"))))))</f>
        <v>Abnormal Underload</v>
      </c>
      <c r="G18" s="141"/>
      <c r="H18" s="141"/>
      <c r="I18" s="194"/>
      <c r="J18" s="195"/>
      <c r="K18" s="195"/>
      <c r="L18" s="195"/>
      <c r="M18" s="195"/>
      <c r="N18" s="195"/>
      <c r="O18" s="195"/>
      <c r="P18" s="195"/>
      <c r="Q18" s="195"/>
      <c r="R18" s="195"/>
      <c r="S18" s="196"/>
    </row>
    <row r="19" spans="2:19" ht="25" customHeight="1" x14ac:dyDescent="0.25">
      <c r="B19" s="197" t="s">
        <v>74</v>
      </c>
      <c r="C19" s="198"/>
      <c r="D19" s="198"/>
      <c r="E19" s="198"/>
      <c r="F19" s="199"/>
      <c r="G19" s="199"/>
      <c r="H19" s="199"/>
      <c r="I19" s="199"/>
      <c r="J19" s="200"/>
      <c r="K19" s="200"/>
      <c r="L19" s="200"/>
      <c r="M19" s="200"/>
      <c r="N19" s="200"/>
      <c r="O19" s="200"/>
      <c r="P19" s="200"/>
      <c r="Q19" s="200"/>
      <c r="R19" s="200"/>
      <c r="S19" s="201"/>
    </row>
    <row r="20" spans="2:19" ht="40" customHeight="1" x14ac:dyDescent="0.25">
      <c r="B20" s="202" t="s">
        <v>72</v>
      </c>
      <c r="C20" s="203"/>
      <c r="D20" s="203"/>
      <c r="E20" s="142"/>
      <c r="F20" s="322" t="str">
        <f ca="1">IF(F18="Abnormal Underload","Perlu mengurangi jumlah SDM karena tidak diperlukan 1 orang penuh untuk mengerjakan tugas-tugas yang ada saat ini.",IF(F18="Very Underload","Belum diperlukan untuk mengurangi jumlah SDM, tetapi perlu dilakukan beberapa penambahan tugas atau proses kerja melalui job enlargement dan/atau job enrichment.",IF(F18="Underload","Belum diperlukan untuk mengurangi jumlah SDM, hanya perlu dilakukan sedikit penambahan tugas atau proses kerja melalui job enlargement dan/atau job enrichment.",IF(F18="Normal","Tidak diperlukan untuk menambah atau mengurangi jumlah SDM, jumlah yang ada saat ini sudah memadai.",IF(F18="Overload","Belum diperlukan untuk menambah jumlah SDM yang ada saat ini, hanya perlu sedikit pengurangan tugas atau proses kerja melalui job simplification atau lainnya.",IF(F18="Very Overload","Beban kerja saat ini memang sudah optimum bahkan sudah maksimal tetapi masih belum diperlukan untuk menambah jumlah SDM, kecuali dalam kondisi tertentu yang disepakati.","Sudah diperlukan untuk menambahkan jumlah SDM agar tidak berdampak negatif terhadap kesehatan dan kinerja karyawan/perusahaan serta dapat melanggar ketentuan yang berlaku."))))))</f>
        <v>Perlu mengurangi jumlah SDM karena tidak diperlukan 1 orang penuh untuk mengerjakan tugas-tugas yang ada saat ini.</v>
      </c>
      <c r="G20" s="322"/>
      <c r="H20" s="322"/>
      <c r="I20" s="322"/>
      <c r="J20" s="322"/>
      <c r="K20" s="322"/>
      <c r="L20" s="322"/>
      <c r="M20" s="322"/>
      <c r="N20" s="322"/>
      <c r="O20" s="322"/>
      <c r="P20" s="322"/>
      <c r="Q20" s="322"/>
      <c r="R20" s="322"/>
      <c r="S20" s="323"/>
    </row>
    <row r="21" spans="2:19" ht="55" customHeight="1" x14ac:dyDescent="0.25">
      <c r="B21" s="202" t="s">
        <v>86</v>
      </c>
      <c r="C21" s="203"/>
      <c r="D21" s="203"/>
      <c r="E21" s="142"/>
      <c r="F21" s="322" t="str">
        <f ca="1">IF(F18="Abnormal Underload","Perlu banyak penambahan tugas/proses kerja melalui job enlargement/job enrichment.",IF(F18="Very Underload","Perlu beberapa penambahan tugas/proses kerja melalui job enlargement/job enrichment.",IF(F18="Underload","Perlu sedikit penambahan tugas/proses kerja melalui job enlargement/job enrichment.",IF(F18="Normal","Tidak diperlukan penambahan/pengurangan tugas-tugas/proses kerja yang ada saat ini.",IF(F18="Overload","Perlu sedikit pengurangan tugas/proses kerja melalui job simplification atau lainnya.",IF(F18="Very Overload","Perlu beberapa pengurangan tugas/proses kerja melalui program otomasi/mekanisasi, perpendek waktu penyelesaian dan waktu tunggu, menggabung proses kerja, meniadakan proses kerja tidak perlu, memperbaiki ergonomi, atau lainnya.","Perlu dilakukan banyak pengurangan tugas/proses kerja melalui program otomasi/mekanisasi, perpendek waktu penyelesaian dan waktu tunggu, menggabung proses kerja, meniadakan proses kerja tidak perlu, memperbaiki ergonomi, atau lainnya."))))))</f>
        <v>Perlu banyak penambahan tugas/proses kerja melalui job enlargement/job enrichment.</v>
      </c>
      <c r="G21" s="322"/>
      <c r="H21" s="322"/>
      <c r="I21" s="322"/>
      <c r="J21" s="322"/>
      <c r="K21" s="322"/>
      <c r="L21" s="322"/>
      <c r="M21" s="322"/>
      <c r="N21" s="322"/>
      <c r="O21" s="322"/>
      <c r="P21" s="322"/>
      <c r="Q21" s="322"/>
      <c r="R21" s="322"/>
      <c r="S21" s="323"/>
    </row>
    <row r="22" spans="2:19" ht="40" customHeight="1" thickBot="1" x14ac:dyDescent="0.3">
      <c r="B22" s="204" t="s">
        <v>73</v>
      </c>
      <c r="C22" s="205"/>
      <c r="D22" s="206"/>
      <c r="E22" s="207"/>
      <c r="F22" s="315" t="str">
        <f ca="1">IF(F18="Abnormal Underload","Jabatan ini seharusnya digabung (merge) dengan jabatan lain yang berkategori beban kerja rendah atau kurang.",IF(F18="Very Underload","Jabatan ini sebaiknya digabung (merge) dengan jabatan lain yang berkategori beban kerja rendah.",IF(F18="Underload","Jabatan ini belum perlu digabung (merge) dengan jabatan lain yang berkategori beban kerja rendah atau kurang.",IF(F18="Normal","Jabatan ini tidak perlu digabung (merge) dengan jabatan lain ataupun dipecah (split) menjadi 2 jabatan berbeda.",IF(F18="Overload","Jabatan ini belum perlu dipecah (split) menjadi 2 jabatan berbeda kemudian digabung (merge) dengan jabatan lain yang berkategori beban kerja kurang atau dilakukan job enlargement dan/atau job enrichment yang cukup banyak agar beban kerja menjadi normal.",IF(F18="Very Overload","Jabatan ini sebaiknya dipecah (split) menjadi 2 jabatan berbeda kemudian digabung (merge) dengan jabatan lain yang berkategori beban kerja kurang atau dilakukan job enlargement dan/atau job enrichment yang cukup banyak agar beban kerja menjadi normal.","Jabatan ini seharusnya dipecah (split) menjadi 2 jabatan berbeda kemudian digabung (merge) dengan jabatan lain yang berkategori beban kerja rendah atau dilakukan sedikit job enlargement dan/atau job enrichment agar beban kerja menjadi normal."))))))</f>
        <v>Jabatan ini seharusnya digabung (merge) dengan jabatan lain yang berkategori beban kerja rendah atau kurang.</v>
      </c>
      <c r="G22" s="315"/>
      <c r="H22" s="315"/>
      <c r="I22" s="315"/>
      <c r="J22" s="315"/>
      <c r="K22" s="315"/>
      <c r="L22" s="315"/>
      <c r="M22" s="315"/>
      <c r="N22" s="315"/>
      <c r="O22" s="315"/>
      <c r="P22" s="315"/>
      <c r="Q22" s="315"/>
      <c r="R22" s="315"/>
      <c r="S22" s="316"/>
    </row>
    <row r="23" spans="2:19" ht="10" customHeight="1" x14ac:dyDescent="0.25">
      <c r="B23" s="179"/>
      <c r="C23" s="180"/>
      <c r="D23" s="180"/>
      <c r="E23" s="180"/>
      <c r="F23" s="180"/>
      <c r="G23" s="180"/>
      <c r="H23" s="180"/>
      <c r="I23" s="180"/>
      <c r="J23" s="208"/>
      <c r="K23" s="208"/>
      <c r="L23" s="208"/>
      <c r="M23" s="208"/>
      <c r="N23" s="208"/>
      <c r="O23" s="208"/>
      <c r="P23" s="208"/>
      <c r="Q23" s="208"/>
      <c r="R23" s="208"/>
      <c r="S23" s="209"/>
    </row>
    <row r="24" spans="2:19" ht="25" customHeight="1" thickBot="1" x14ac:dyDescent="0.3">
      <c r="B24" s="174" t="s">
        <v>120</v>
      </c>
      <c r="C24" s="180"/>
      <c r="D24" s="180"/>
      <c r="E24" s="1"/>
      <c r="F24" s="181"/>
      <c r="G24" s="181"/>
      <c r="H24" s="181"/>
      <c r="I24" s="181"/>
      <c r="S24" s="12"/>
    </row>
    <row r="25" spans="2:19" ht="25" customHeight="1" x14ac:dyDescent="0.25">
      <c r="B25" s="182" t="s">
        <v>75</v>
      </c>
      <c r="C25" s="183"/>
      <c r="D25" s="184"/>
      <c r="E25" s="185"/>
      <c r="F25" s="210">
        <f ca="1">I13</f>
        <v>0.36778892649903289</v>
      </c>
      <c r="G25" s="211" t="str">
        <f ca="1">IF(F25&lt;=49.99%,"Abnormal Underload",IF(F25&lt;=79.99%,"Very Underload",IF(F25&lt;=94.99%,"Underload",IF(F25&lt;=104.99%,"Normal",IF(F25&lt;=119.99%,"Overload",IF(F25&lt;=149.99%,"Very Overload","Abnormal Overload"))))))</f>
        <v>Abnormal Underload</v>
      </c>
      <c r="H25" s="187"/>
      <c r="I25" s="188"/>
      <c r="J25" s="189"/>
      <c r="K25" s="189"/>
      <c r="L25" s="189"/>
      <c r="M25" s="189"/>
      <c r="N25" s="189"/>
      <c r="O25" s="189"/>
      <c r="P25" s="189"/>
      <c r="Q25" s="189"/>
      <c r="R25" s="189"/>
      <c r="S25" s="190"/>
    </row>
    <row r="26" spans="2:19" ht="25" customHeight="1" x14ac:dyDescent="0.25">
      <c r="B26" s="191" t="s">
        <v>112</v>
      </c>
      <c r="C26" s="192"/>
      <c r="D26" s="193"/>
      <c r="E26" s="139"/>
      <c r="F26" s="212">
        <f>E9</f>
        <v>6.4109848484848492E-2</v>
      </c>
      <c r="G26" s="143" t="str">
        <f t="shared" ref="G26" si="0">IF(F26&lt;=49.99%,"Abnormal Underload",IF(F26&lt;=79.99%,"Very Underload",IF(F26&lt;=94.99%,"Underload",IF(F26&lt;=104.99%,"Normal",IF(F26&lt;=119.99%,"Overload",IF(F26&lt;=149.99%,"Very Overload","Abnormal Overload"))))))</f>
        <v>Abnormal Underload</v>
      </c>
      <c r="H26" s="141"/>
      <c r="I26" s="194"/>
      <c r="J26" s="195"/>
      <c r="K26" s="195"/>
      <c r="L26" s="195"/>
      <c r="M26" s="195"/>
      <c r="N26" s="195"/>
      <c r="O26" s="195"/>
      <c r="P26" s="195"/>
      <c r="Q26" s="195"/>
      <c r="R26" s="195"/>
      <c r="S26" s="196"/>
    </row>
    <row r="27" spans="2:19" ht="25" customHeight="1" x14ac:dyDescent="0.25">
      <c r="B27" s="191" t="s">
        <v>113</v>
      </c>
      <c r="C27" s="192"/>
      <c r="D27" s="193"/>
      <c r="E27" s="139"/>
      <c r="F27" s="212">
        <f>E10</f>
        <v>0</v>
      </c>
      <c r="G27" s="143" t="str">
        <f>IF(F27=0%,"Sangat Baik",IF(F27&lt;=5%,"Baik",IF(F27&lt;=20%,"Normal",IF(F27&lt;=50%,"Bermasalah","Sangat Bermasalah"))))</f>
        <v>Sangat Baik</v>
      </c>
      <c r="H27" s="141"/>
      <c r="I27" s="194"/>
      <c r="J27" s="195"/>
      <c r="K27" s="195"/>
      <c r="L27" s="195"/>
      <c r="M27" s="195"/>
      <c r="N27" s="195"/>
      <c r="O27" s="195"/>
      <c r="P27" s="195"/>
      <c r="Q27" s="195"/>
      <c r="R27" s="195"/>
      <c r="S27" s="196"/>
    </row>
    <row r="28" spans="2:19" ht="25" customHeight="1" x14ac:dyDescent="0.25">
      <c r="B28" s="191" t="s">
        <v>114</v>
      </c>
      <c r="C28" s="192"/>
      <c r="D28" s="193"/>
      <c r="E28" s="139"/>
      <c r="F28" s="212">
        <f>E11</f>
        <v>0</v>
      </c>
      <c r="G28" s="143" t="str">
        <f>IF(F28=0%,"Baik",IF(F28&lt;=1%,"Normal",IF(F28&lt;=2.5%,"Bermasalah","Sangat Bermasalah")))</f>
        <v>Baik</v>
      </c>
      <c r="H28" s="141"/>
      <c r="I28" s="194"/>
      <c r="J28" s="195"/>
      <c r="K28" s="195"/>
      <c r="L28" s="195"/>
      <c r="M28" s="195"/>
      <c r="N28" s="195"/>
      <c r="O28" s="195"/>
      <c r="P28" s="195"/>
      <c r="Q28" s="195"/>
      <c r="R28" s="195"/>
      <c r="S28" s="196"/>
    </row>
    <row r="29" spans="2:19" ht="25" customHeight="1" x14ac:dyDescent="0.25">
      <c r="B29" s="191" t="s">
        <v>115</v>
      </c>
      <c r="C29" s="192"/>
      <c r="D29" s="193"/>
      <c r="E29" s="139"/>
      <c r="F29" s="212">
        <f>E12</f>
        <v>0.30367907801418437</v>
      </c>
      <c r="G29" s="143" t="str">
        <f>IF(F29&lt;=10%,"Sangat Baik",IF(F29&lt;=20%,"Baik",IF(F29&lt;30%,"Normal",IF(F29&lt;=50%,"Bermasalah","Sangat Bermasalah"))))</f>
        <v>Bermasalah</v>
      </c>
      <c r="H29" s="141"/>
      <c r="I29" s="194"/>
      <c r="J29" s="195"/>
      <c r="K29" s="195"/>
      <c r="L29" s="195"/>
      <c r="M29" s="195"/>
      <c r="N29" s="195"/>
      <c r="O29" s="195"/>
      <c r="P29" s="195"/>
      <c r="Q29" s="195"/>
      <c r="R29" s="195"/>
      <c r="S29" s="196"/>
    </row>
    <row r="30" spans="2:19" ht="25" customHeight="1" x14ac:dyDescent="0.25">
      <c r="B30" s="191" t="s">
        <v>116</v>
      </c>
      <c r="C30" s="192"/>
      <c r="D30" s="193"/>
      <c r="E30" s="139"/>
      <c r="F30" s="212">
        <f ca="1">S8</f>
        <v>6.1268939393939396E-2</v>
      </c>
      <c r="G30" s="143" t="str">
        <f ca="1">IF(F30&lt;=10%,"Sangat Rendah",IF(F30&lt;=25%,"Rendah",IF(F30&lt;50%,"Normal",IF(F30&lt;=75%,"Dominan","Sangat Dominan"))))</f>
        <v>Sangat Rendah</v>
      </c>
      <c r="H30" s="141"/>
      <c r="I30" s="194"/>
      <c r="J30" s="195"/>
      <c r="K30" s="195"/>
      <c r="L30" s="195"/>
      <c r="M30" s="195"/>
      <c r="N30" s="195"/>
      <c r="O30" s="195"/>
      <c r="P30" s="195"/>
      <c r="Q30" s="195"/>
      <c r="R30" s="195"/>
      <c r="S30" s="196"/>
    </row>
    <row r="31" spans="2:19" ht="25" customHeight="1" x14ac:dyDescent="0.25">
      <c r="B31" s="191" t="s">
        <v>117</v>
      </c>
      <c r="C31" s="192"/>
      <c r="D31" s="193"/>
      <c r="E31" s="139"/>
      <c r="F31" s="212">
        <f ca="1">S9</f>
        <v>2.8409090909090906E-3</v>
      </c>
      <c r="G31" s="143" t="str">
        <f ca="1">IF(F31&lt;=10%,"Sangat Rendah",IF(F31&lt;=25%,"Rendah",IF(F31&lt;50%,"Normal",IF(F31&lt;=75%,"Dominan","Sangat Dominan"))))</f>
        <v>Sangat Rendah</v>
      </c>
      <c r="H31" s="141"/>
      <c r="I31" s="194"/>
      <c r="J31" s="195"/>
      <c r="K31" s="195"/>
      <c r="L31" s="195"/>
      <c r="M31" s="195"/>
      <c r="N31" s="195"/>
      <c r="O31" s="195"/>
      <c r="P31" s="195"/>
      <c r="Q31" s="195"/>
      <c r="R31" s="195"/>
      <c r="S31" s="196"/>
    </row>
    <row r="32" spans="2:19" ht="25" customHeight="1" x14ac:dyDescent="0.25">
      <c r="B32" s="191" t="s">
        <v>118</v>
      </c>
      <c r="C32" s="192"/>
      <c r="D32" s="193"/>
      <c r="E32" s="139"/>
      <c r="F32" s="212">
        <f ca="1">S10</f>
        <v>0</v>
      </c>
      <c r="G32" s="143" t="str">
        <f ca="1">IF(F32&lt;=10%,"Sangat Rendah",IF(F32&lt;=25%,"Rendah",IF(F32&lt;50%,"Normal",IF(F32&lt;=75%,"Dominan","Sangat Dominan"))))</f>
        <v>Sangat Rendah</v>
      </c>
      <c r="H32" s="141"/>
      <c r="I32" s="194"/>
      <c r="J32" s="195"/>
      <c r="K32" s="195"/>
      <c r="L32" s="195"/>
      <c r="M32" s="195"/>
      <c r="N32" s="195"/>
      <c r="O32" s="195"/>
      <c r="P32" s="195"/>
      <c r="Q32" s="195"/>
      <c r="R32" s="195"/>
      <c r="S32" s="196"/>
    </row>
    <row r="33" spans="2:19" ht="25" customHeight="1" thickBot="1" x14ac:dyDescent="0.3">
      <c r="B33" s="213" t="s">
        <v>119</v>
      </c>
      <c r="C33" s="214"/>
      <c r="D33" s="215"/>
      <c r="E33" s="175"/>
      <c r="F33" s="216">
        <f ca="1">E13-S14</f>
        <v>3.6790780141843782E-3</v>
      </c>
      <c r="G33" s="176" t="str">
        <f ca="1">IF(F33=0%,"Sangat Baik",IF(F33&lt;=5%,"Baik",IF(F33&lt;=20%,"Normal",IF(F33&lt;=50%,"Bermasalah","Sangat Bermasalah"))))</f>
        <v>Baik</v>
      </c>
      <c r="H33" s="177"/>
      <c r="I33" s="217"/>
      <c r="J33" s="218"/>
      <c r="K33" s="218"/>
      <c r="L33" s="218"/>
      <c r="M33" s="218"/>
      <c r="N33" s="218"/>
      <c r="O33" s="218"/>
      <c r="P33" s="218"/>
      <c r="Q33" s="218"/>
      <c r="R33" s="218"/>
      <c r="S33" s="219"/>
    </row>
    <row r="34" spans="2:19" ht="25" customHeight="1" x14ac:dyDescent="0.25">
      <c r="B34" s="309" t="s">
        <v>121</v>
      </c>
      <c r="C34" s="310"/>
      <c r="D34" s="310"/>
      <c r="E34" s="311"/>
      <c r="F34" s="220"/>
      <c r="G34" s="220"/>
      <c r="H34" s="220"/>
      <c r="I34" s="220"/>
      <c r="J34" s="221"/>
      <c r="K34" s="221"/>
      <c r="L34" s="221"/>
      <c r="M34" s="221"/>
      <c r="N34" s="221"/>
      <c r="O34" s="221"/>
      <c r="P34" s="221"/>
      <c r="Q34" s="221"/>
      <c r="R34" s="221"/>
      <c r="S34" s="222"/>
    </row>
    <row r="35" spans="2:19" ht="25" customHeight="1" x14ac:dyDescent="0.25">
      <c r="B35" s="309"/>
      <c r="C35" s="310"/>
      <c r="D35" s="310"/>
      <c r="E35" s="311"/>
      <c r="F35" s="199"/>
      <c r="G35" s="199"/>
      <c r="H35" s="199"/>
      <c r="I35" s="199"/>
      <c r="J35" s="200"/>
      <c r="K35" s="200"/>
      <c r="L35" s="200"/>
      <c r="M35" s="200"/>
      <c r="N35" s="200"/>
      <c r="O35" s="200"/>
      <c r="P35" s="200"/>
      <c r="Q35" s="200"/>
      <c r="R35" s="200"/>
      <c r="S35" s="201"/>
    </row>
    <row r="36" spans="2:19" ht="25" customHeight="1" x14ac:dyDescent="0.25">
      <c r="B36" s="309"/>
      <c r="C36" s="310"/>
      <c r="D36" s="310"/>
      <c r="E36" s="311"/>
      <c r="F36" s="199"/>
      <c r="G36" s="199"/>
      <c r="H36" s="199"/>
      <c r="I36" s="199"/>
      <c r="J36" s="200"/>
      <c r="K36" s="200"/>
      <c r="L36" s="200"/>
      <c r="M36" s="200"/>
      <c r="N36" s="200"/>
      <c r="O36" s="200"/>
      <c r="P36" s="200"/>
      <c r="Q36" s="200"/>
      <c r="R36" s="200"/>
      <c r="S36" s="201"/>
    </row>
    <row r="37" spans="2:19" ht="25" customHeight="1" x14ac:dyDescent="0.25">
      <c r="B37" s="309"/>
      <c r="C37" s="310"/>
      <c r="D37" s="310"/>
      <c r="E37" s="311"/>
      <c r="F37" s="199"/>
      <c r="G37" s="199"/>
      <c r="H37" s="199"/>
      <c r="I37" s="199"/>
      <c r="J37" s="200"/>
      <c r="K37" s="200"/>
      <c r="L37" s="200"/>
      <c r="M37" s="200"/>
      <c r="N37" s="200"/>
      <c r="O37" s="200"/>
      <c r="P37" s="200"/>
      <c r="Q37" s="200"/>
      <c r="R37" s="200"/>
      <c r="S37" s="201"/>
    </row>
    <row r="38" spans="2:19" ht="25" customHeight="1" x14ac:dyDescent="0.25">
      <c r="B38" s="309"/>
      <c r="C38" s="310"/>
      <c r="D38" s="310"/>
      <c r="E38" s="311"/>
      <c r="F38" s="199"/>
      <c r="G38" s="199"/>
      <c r="H38" s="199"/>
      <c r="I38" s="199"/>
      <c r="J38" s="200"/>
      <c r="K38" s="200"/>
      <c r="L38" s="200"/>
      <c r="M38" s="200"/>
      <c r="N38" s="200"/>
      <c r="O38" s="200"/>
      <c r="P38" s="200"/>
      <c r="Q38" s="200"/>
      <c r="R38" s="200"/>
      <c r="S38" s="201"/>
    </row>
    <row r="39" spans="2:19" ht="25" customHeight="1" x14ac:dyDescent="0.25">
      <c r="B39" s="309"/>
      <c r="C39" s="310"/>
      <c r="D39" s="310"/>
      <c r="E39" s="311"/>
      <c r="F39" s="199"/>
      <c r="G39" s="199"/>
      <c r="H39" s="199"/>
      <c r="I39" s="199"/>
      <c r="J39" s="200"/>
      <c r="K39" s="200"/>
      <c r="L39" s="200"/>
      <c r="M39" s="200"/>
      <c r="N39" s="200"/>
      <c r="O39" s="200"/>
      <c r="P39" s="200"/>
      <c r="Q39" s="200"/>
      <c r="R39" s="200"/>
      <c r="S39" s="201"/>
    </row>
    <row r="40" spans="2:19" ht="25" customHeight="1" x14ac:dyDescent="0.25">
      <c r="B40" s="309"/>
      <c r="C40" s="310"/>
      <c r="D40" s="310"/>
      <c r="E40" s="311"/>
      <c r="F40" s="199"/>
      <c r="G40" s="199"/>
      <c r="H40" s="199"/>
      <c r="I40" s="199"/>
      <c r="J40" s="200"/>
      <c r="K40" s="200"/>
      <c r="L40" s="200"/>
      <c r="M40" s="200"/>
      <c r="N40" s="200"/>
      <c r="O40" s="200"/>
      <c r="P40" s="200"/>
      <c r="Q40" s="200"/>
      <c r="R40" s="200"/>
      <c r="S40" s="201"/>
    </row>
    <row r="41" spans="2:19" ht="25" customHeight="1" x14ac:dyDescent="0.25">
      <c r="B41" s="309"/>
      <c r="C41" s="310"/>
      <c r="D41" s="310"/>
      <c r="E41" s="311"/>
      <c r="F41" s="199"/>
      <c r="G41" s="199"/>
      <c r="H41" s="199"/>
      <c r="I41" s="199"/>
      <c r="J41" s="200"/>
      <c r="K41" s="200"/>
      <c r="L41" s="200"/>
      <c r="M41" s="200"/>
      <c r="N41" s="200"/>
      <c r="O41" s="200"/>
      <c r="P41" s="200"/>
      <c r="Q41" s="200"/>
      <c r="R41" s="200"/>
      <c r="S41" s="201"/>
    </row>
    <row r="42" spans="2:19" ht="25" customHeight="1" x14ac:dyDescent="0.25">
      <c r="B42" s="309"/>
      <c r="C42" s="310"/>
      <c r="D42" s="310"/>
      <c r="E42" s="311"/>
      <c r="F42" s="199"/>
      <c r="G42" s="199"/>
      <c r="H42" s="199"/>
      <c r="I42" s="199"/>
      <c r="J42" s="200"/>
      <c r="K42" s="200"/>
      <c r="L42" s="200"/>
      <c r="M42" s="200"/>
      <c r="N42" s="200"/>
      <c r="O42" s="200"/>
      <c r="P42" s="200"/>
      <c r="Q42" s="200"/>
      <c r="R42" s="200"/>
      <c r="S42" s="201"/>
    </row>
    <row r="43" spans="2:19" ht="25" customHeight="1" thickBot="1" x14ac:dyDescent="0.3">
      <c r="B43" s="312"/>
      <c r="C43" s="313"/>
      <c r="D43" s="313"/>
      <c r="E43" s="314"/>
      <c r="F43" s="315"/>
      <c r="G43" s="315"/>
      <c r="H43" s="315"/>
      <c r="I43" s="315"/>
      <c r="J43" s="315"/>
      <c r="K43" s="315"/>
      <c r="L43" s="315"/>
      <c r="M43" s="315"/>
      <c r="N43" s="315"/>
      <c r="O43" s="315"/>
      <c r="P43" s="315"/>
      <c r="Q43" s="315"/>
      <c r="R43" s="315"/>
      <c r="S43" s="316"/>
    </row>
    <row r="44" spans="2:19" ht="20.149999999999999" customHeight="1" x14ac:dyDescent="0.25">
      <c r="B44" s="138"/>
      <c r="C44" s="138"/>
      <c r="D44" s="138"/>
      <c r="E44" s="138"/>
      <c r="F44" s="138"/>
      <c r="G44" s="138"/>
      <c r="H44" s="138"/>
      <c r="I44" s="138"/>
    </row>
    <row r="45" spans="2:19" ht="20.149999999999999" customHeight="1" x14ac:dyDescent="0.25">
      <c r="B45" s="138"/>
      <c r="C45" s="138"/>
      <c r="D45" s="138"/>
      <c r="E45" s="138"/>
      <c r="F45" s="138"/>
      <c r="G45" s="138"/>
      <c r="H45" s="138"/>
      <c r="I45" s="138"/>
    </row>
    <row r="46" spans="2:19" ht="20.149999999999999" customHeight="1" x14ac:dyDescent="0.25"/>
    <row r="47" spans="2:19" ht="20.149999999999999" customHeight="1" x14ac:dyDescent="0.25"/>
    <row r="48" spans="2:19" ht="20.149999999999999" customHeight="1" x14ac:dyDescent="0.25"/>
    <row r="49" ht="20.149999999999999" customHeight="1" x14ac:dyDescent="0.25"/>
    <row r="50" ht="20.149999999999999" customHeight="1" x14ac:dyDescent="0.25"/>
    <row r="51" ht="20.149999999999999" customHeight="1" x14ac:dyDescent="0.25"/>
    <row r="52" ht="20.149999999999999" customHeight="1" x14ac:dyDescent="0.25"/>
    <row r="53" ht="20.149999999999999" customHeight="1" x14ac:dyDescent="0.25"/>
    <row r="54" ht="20.149999999999999" customHeight="1" x14ac:dyDescent="0.25"/>
    <row r="55" ht="20.149999999999999" customHeight="1" x14ac:dyDescent="0.25"/>
    <row r="56" ht="20.149999999999999" customHeight="1" x14ac:dyDescent="0.25"/>
    <row r="57" ht="20.149999999999999" customHeight="1" x14ac:dyDescent="0.25"/>
    <row r="58" ht="20.149999999999999" customHeight="1" x14ac:dyDescent="0.25"/>
    <row r="59" ht="20.149999999999999" customHeight="1" x14ac:dyDescent="0.25"/>
    <row r="60" ht="20.149999999999999" customHeight="1" x14ac:dyDescent="0.25"/>
    <row r="61" ht="20.149999999999999" customHeight="1" x14ac:dyDescent="0.25"/>
    <row r="62" ht="20.149999999999999" customHeight="1" x14ac:dyDescent="0.25"/>
    <row r="63" ht="20.149999999999999" customHeight="1" x14ac:dyDescent="0.25"/>
    <row r="64" ht="20.149999999999999" customHeight="1" x14ac:dyDescent="0.25"/>
    <row r="65" ht="20.149999999999999" customHeight="1" x14ac:dyDescent="0.25"/>
    <row r="66" ht="20.149999999999999" customHeight="1" x14ac:dyDescent="0.25"/>
    <row r="67" ht="20.149999999999999" customHeight="1" x14ac:dyDescent="0.25"/>
    <row r="68" ht="20.149999999999999" customHeight="1" x14ac:dyDescent="0.25"/>
  </sheetData>
  <mergeCells count="28">
    <mergeCell ref="B2:S2"/>
    <mergeCell ref="B3:S3"/>
    <mergeCell ref="B4:S4"/>
    <mergeCell ref="B6:I6"/>
    <mergeCell ref="M6:S6"/>
    <mergeCell ref="F8:G8"/>
    <mergeCell ref="F13:F14"/>
    <mergeCell ref="M8:P8"/>
    <mergeCell ref="F7:I7"/>
    <mergeCell ref="M11:P11"/>
    <mergeCell ref="M9:P9"/>
    <mergeCell ref="M10:P10"/>
    <mergeCell ref="B34:E43"/>
    <mergeCell ref="F43:S43"/>
    <mergeCell ref="F22:S22"/>
    <mergeCell ref="M7:Q7"/>
    <mergeCell ref="B13:B14"/>
    <mergeCell ref="F21:S21"/>
    <mergeCell ref="B7:E7"/>
    <mergeCell ref="B8:C8"/>
    <mergeCell ref="E13:E14"/>
    <mergeCell ref="F20:S20"/>
    <mergeCell ref="I13:I14"/>
    <mergeCell ref="P14:P15"/>
    <mergeCell ref="S14:S15"/>
    <mergeCell ref="M13:P13"/>
    <mergeCell ref="M14:O15"/>
    <mergeCell ref="M12:P12"/>
  </mergeCells>
  <printOptions horizontalCentered="1"/>
  <pageMargins left="0.4" right="0.4" top="0.5" bottom="0.5" header="0.3" footer="0.3"/>
  <pageSetup paperSize="9" scale="50" orientation="portrait" r:id="rId1"/>
  <headerFoot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 Wawancara WLA</vt:lpstr>
      <vt:lpstr>Kesimpulan-Rekomendasi</vt:lpstr>
      <vt:lpstr>'Data Wawancara WLA'!Print_Titles</vt:lpstr>
    </vt:vector>
  </TitlesOfParts>
  <Company>Festo AG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id0wid</dc:creator>
  <cp:lastModifiedBy>PT PEMA</cp:lastModifiedBy>
  <cp:lastPrinted>2023-03-20T04:20:56Z</cp:lastPrinted>
  <dcterms:created xsi:type="dcterms:W3CDTF">2015-03-05T17:19:29Z</dcterms:created>
  <dcterms:modified xsi:type="dcterms:W3CDTF">2024-03-06T04:11:39Z</dcterms:modified>
</cp:coreProperties>
</file>