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MA\Departemen SDM PT PEMA\KPI\"/>
    </mc:Choice>
  </mc:AlternateContent>
  <xr:revisionPtr revIDLastSave="0" documentId="13_ncr:1_{22A3217D-144C-4EAA-A031-E698C69DDA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 KPI" sheetId="1" r:id="rId1"/>
  </sheets>
  <calcPr calcId="191029"/>
</workbook>
</file>

<file path=xl/calcChain.xml><?xml version="1.0" encoding="utf-8"?>
<calcChain xmlns="http://schemas.openxmlformats.org/spreadsheetml/2006/main">
  <c r="M50" i="1" l="1"/>
  <c r="M55" i="1"/>
  <c r="M54" i="1"/>
  <c r="M53" i="1"/>
  <c r="M52" i="1"/>
  <c r="M48" i="1"/>
  <c r="L53" i="1"/>
  <c r="L50" i="1" s="1"/>
  <c r="L52" i="1"/>
  <c r="J50" i="1"/>
  <c r="H50" i="1"/>
  <c r="F50" i="1"/>
  <c r="F53" i="1"/>
  <c r="F54" i="1"/>
  <c r="F55" i="1"/>
  <c r="F52" i="1"/>
  <c r="J30" i="1"/>
  <c r="H30" i="1"/>
  <c r="L48" i="1"/>
  <c r="L47" i="1"/>
  <c r="L43" i="1"/>
  <c r="M43" i="1" s="1"/>
  <c r="L44" i="1"/>
  <c r="M44" i="1" s="1"/>
  <c r="L45" i="1"/>
  <c r="M45" i="1" s="1"/>
  <c r="L42" i="1"/>
  <c r="M42" i="1" s="1"/>
  <c r="L38" i="1"/>
  <c r="L39" i="1"/>
  <c r="L40" i="1"/>
  <c r="L37" i="1"/>
  <c r="L33" i="1"/>
  <c r="L34" i="1"/>
  <c r="L35" i="1"/>
  <c r="L32" i="1"/>
  <c r="L29" i="1"/>
  <c r="M29" i="1"/>
  <c r="F48" i="1"/>
  <c r="F47" i="1"/>
  <c r="F43" i="1"/>
  <c r="F44" i="1"/>
  <c r="F45" i="1"/>
  <c r="F42" i="1"/>
  <c r="F38" i="1"/>
  <c r="F39" i="1"/>
  <c r="F40" i="1"/>
  <c r="F37" i="1"/>
  <c r="F33" i="1"/>
  <c r="F34" i="1"/>
  <c r="F35" i="1"/>
  <c r="F32" i="1"/>
  <c r="F30" i="1" s="1"/>
  <c r="L26" i="1"/>
  <c r="M26" i="1" s="1"/>
  <c r="L24" i="1"/>
  <c r="L25" i="1"/>
  <c r="J21" i="1"/>
  <c r="H21" i="1"/>
  <c r="F29" i="1"/>
  <c r="F28" i="1"/>
  <c r="F24" i="1"/>
  <c r="F21" i="1" s="1"/>
  <c r="F25" i="1"/>
  <c r="F26" i="1"/>
  <c r="F23" i="1"/>
  <c r="F17" i="1"/>
  <c r="L19" i="1"/>
  <c r="M19" i="1" s="1"/>
  <c r="L18" i="1"/>
  <c r="M18" i="1" s="1"/>
  <c r="J17" i="1"/>
  <c r="H17" i="1"/>
  <c r="F56" i="1" l="1"/>
  <c r="M32" i="1"/>
  <c r="M47" i="1"/>
  <c r="M35" i="1"/>
  <c r="M34" i="1"/>
  <c r="M25" i="1"/>
  <c r="M33" i="1"/>
  <c r="M30" i="1" s="1"/>
  <c r="M24" i="1"/>
  <c r="M37" i="1"/>
  <c r="M40" i="1"/>
  <c r="M39" i="1"/>
  <c r="M38" i="1"/>
  <c r="L30" i="1"/>
  <c r="M17" i="1"/>
  <c r="L17" i="1"/>
  <c r="L28" i="1"/>
  <c r="L23" i="1"/>
  <c r="M23" i="1" l="1"/>
  <c r="L21" i="1"/>
  <c r="M28" i="1"/>
  <c r="M21" i="1" l="1"/>
  <c r="M57" i="1" s="1"/>
  <c r="M11" i="1" s="1"/>
</calcChain>
</file>

<file path=xl/sharedStrings.xml><?xml version="1.0" encoding="utf-8"?>
<sst xmlns="http://schemas.openxmlformats.org/spreadsheetml/2006/main" count="219" uniqueCount="117">
  <si>
    <t>Area Kinerja Utama</t>
  </si>
  <si>
    <t>Key Performance Indicator (KPI)</t>
  </si>
  <si>
    <t>Bobot KPI</t>
  </si>
  <si>
    <t>Target</t>
  </si>
  <si>
    <t>Keterangan Pencapaian</t>
  </si>
  <si>
    <t>Skor</t>
  </si>
  <si>
    <t>No.</t>
  </si>
  <si>
    <t>Planning</t>
  </si>
  <si>
    <t>Execution</t>
  </si>
  <si>
    <t>Control &amp; Monitoring</t>
  </si>
  <si>
    <t>Closing</t>
  </si>
  <si>
    <t>1.</t>
  </si>
  <si>
    <t>Membuat:</t>
  </si>
  <si>
    <t>2.</t>
  </si>
  <si>
    <t>Kualitas</t>
  </si>
  <si>
    <t>Satuan Target</t>
  </si>
  <si>
    <t>Total = (1) + (2) + (3) + (4) =</t>
  </si>
  <si>
    <t>(1).</t>
  </si>
  <si>
    <t>(2).</t>
  </si>
  <si>
    <t>Nilai = (Skor x Bobot KPI) x 100</t>
  </si>
  <si>
    <t>G o a l</t>
  </si>
  <si>
    <t>Phases</t>
  </si>
  <si>
    <t>Key Performance Indicator</t>
  </si>
  <si>
    <t>Nilai (%)</t>
  </si>
  <si>
    <t>Pencapaian
Target</t>
  </si>
  <si>
    <t>a.1</t>
  </si>
  <si>
    <t>a.</t>
  </si>
  <si>
    <t xml:space="preserve">: </t>
  </si>
  <si>
    <t/>
  </si>
  <si>
    <t>Nama</t>
  </si>
  <si>
    <t>Jabatan</t>
  </si>
  <si>
    <t>Direktorat</t>
  </si>
  <si>
    <t>:</t>
  </si>
  <si>
    <t>Muhammad Suhendra Rizky Suni</t>
  </si>
  <si>
    <t>Staf Teknikal &amp; Operasi</t>
  </si>
  <si>
    <t>Komersial</t>
  </si>
  <si>
    <t>Nilai (Skor Akhir) KPI =</t>
  </si>
  <si>
    <t>Komersialisasi Sulfur Wilayah Kerja "A" Aceh</t>
  </si>
  <si>
    <t>Skor = Kuantitas Target / Pencapaian Target</t>
  </si>
  <si>
    <t>Penanggung Jawab Bidang Operasi</t>
  </si>
  <si>
    <t>PI 10% WK NSO</t>
  </si>
  <si>
    <t>a.1.1</t>
  </si>
  <si>
    <t>a.1.2</t>
  </si>
  <si>
    <t>a.1.3</t>
  </si>
  <si>
    <t>a.1.4</t>
  </si>
  <si>
    <t>Sesuai Waktu Yang Ditentukan</t>
  </si>
  <si>
    <t>Sesuai Target</t>
  </si>
  <si>
    <t>Hari</t>
  </si>
  <si>
    <t>Lebih Cepat</t>
  </si>
  <si>
    <t>Keterangan / Catatan :</t>
  </si>
  <si>
    <t>Goal Untuk Setiap Tahapan Proyek:</t>
  </si>
  <si>
    <t>Kuantitas 
(Per Proyek)</t>
  </si>
  <si>
    <t>Mempersiapkan Kajian PI 10% Wilayah Kerja NSO</t>
  </si>
  <si>
    <t>a.2</t>
  </si>
  <si>
    <t>Melakukan Pemaparan PI 10% Kepada Dewan Direksi</t>
  </si>
  <si>
    <t>b.</t>
  </si>
  <si>
    <t>Revitalisasi Tangki Kondensat F-6104 Eks Arun LNG</t>
  </si>
  <si>
    <t>b.1</t>
  </si>
  <si>
    <t>b.1.1</t>
  </si>
  <si>
    <t>Menyelesaikan Kesepakatan Sementara Sewa Guna Tangki Kondensat F-6104</t>
  </si>
  <si>
    <t>b.1.2</t>
  </si>
  <si>
    <t>b.1.3</t>
  </si>
  <si>
    <r>
      <t xml:space="preserve">Mengurus Pembayaran </t>
    </r>
    <r>
      <rPr>
        <i/>
        <sz val="9"/>
        <color theme="1"/>
        <rFont val="Segoe UI"/>
        <family val="2"/>
      </rPr>
      <t xml:space="preserve">Down Payment </t>
    </r>
    <r>
      <rPr>
        <sz val="9"/>
        <color theme="1"/>
        <rFont val="Segoe UI"/>
        <family val="2"/>
      </rPr>
      <t xml:space="preserve">Sewa Tangki Kondensat F-6104  </t>
    </r>
  </si>
  <si>
    <t>Menyelesaikan Perjanjian Kesepakatan Sewa Guna Tangki Kondensat F-6104 Antara PEMA dan LMAN</t>
  </si>
  <si>
    <t>b.2</t>
  </si>
  <si>
    <t>b.2.1</t>
  </si>
  <si>
    <t>Membahas Kerja Sama Operasi (KSO) antara PEMA dan Petraco</t>
  </si>
  <si>
    <t>PEMA - Petra Parama Corporindo (Petraco)</t>
  </si>
  <si>
    <t>b.3</t>
  </si>
  <si>
    <t>PEMA - Lembaga Manajemen Aset Negara (LMAN)</t>
  </si>
  <si>
    <t xml:space="preserve">Pembersihan Limbah Tangki Kondensat F-6104 </t>
  </si>
  <si>
    <t>Membuat Harga Perkiraan Sendiri (HPS) Pekerjaan Pembersihan Limbah Tangki Kondensat F-6104</t>
  </si>
  <si>
    <t>b.3.1</t>
  </si>
  <si>
    <t>b.3.2</t>
  </si>
  <si>
    <t>b.3.3</t>
  </si>
  <si>
    <t>b.4</t>
  </si>
  <si>
    <t>Membuat Harga Perkiraan Sendiri (HPS) Jasa Konsultansi Inspeksi &amp; Engineering Tangki Kondensat F-6104</t>
  </si>
  <si>
    <t>Bertanggung Jawab Sebagai Engineering Coordinator Pada Jasa Konsultansi Inspeksi &amp; Engineering Tangki Kondensat F-6104</t>
  </si>
  <si>
    <t>Bertanggung Jawab Sebagai Quality Control &amp; Quality Assurance Pada Pekerjaan Pembersihan Limbah Tangki Kondensat F-6104</t>
  </si>
  <si>
    <t>b.2.2</t>
  </si>
  <si>
    <t>Finalisasi Biaya Investasi Untuk Proyek Revitalisasi Tangki Kondensat F-6104</t>
  </si>
  <si>
    <t>b.2.3</t>
  </si>
  <si>
    <t>Finalisasi Sub-Mitra Pembiayaan</t>
  </si>
  <si>
    <t>b.2.4</t>
  </si>
  <si>
    <t>Jasa Konsultansi Inspeksi &amp; Engineering Tangki Kondensat F-6104</t>
  </si>
  <si>
    <t>Menganalisa Limbah B3 Di Dalam Tangki Kondensat F-6104</t>
  </si>
  <si>
    <t>(1)</t>
  </si>
  <si>
    <t>(2)</t>
  </si>
  <si>
    <t>(3)</t>
  </si>
  <si>
    <t>(4)</t>
  </si>
  <si>
    <t>Membuat Laporan Teknis Keserasian Alat Muat dan Alat Angkut Dalam Meningkatkan Produktivitas Bongkar Muat Sulfur</t>
  </si>
  <si>
    <t>Menyiapkan Lifting Sulfur Pelabuhan Blang Lancang Dari Segi Operasi</t>
  </si>
  <si>
    <t>3.</t>
  </si>
  <si>
    <t>1.1</t>
  </si>
  <si>
    <t>2.1</t>
  </si>
  <si>
    <t>2.2</t>
  </si>
  <si>
    <t>3.1</t>
  </si>
  <si>
    <t>b.4.1</t>
  </si>
  <si>
    <t>b.4.2</t>
  </si>
  <si>
    <t>Mengurus Perizinan UKL-UPL Dan Persetujuan Teknis Stockpile Sulfur PT PEMA di Pelabuhan Kuala Langsa</t>
  </si>
  <si>
    <t>Membangun Pagar Sementara dan Parit Stockpile Sulfur PT PEMA di Pelabuhan Kuala Langsa</t>
  </si>
  <si>
    <t>b.3.4</t>
  </si>
  <si>
    <t>Membuat Kontrak Pekerjaan Pembersihan Limbah Tangki Kondensat F-6104</t>
  </si>
  <si>
    <t>Membahas dan Menentukan Tarif Operasi Kegiatan Sulfur PT PEMA di Pelabuhan Kuala Langsa Dengan PT Pelabuhan Kota Langsa (PEKOLA)</t>
  </si>
  <si>
    <t>Membuat Perjanjian Kerja Sama Antara PT Pelabuhan Kota Langsa (PEKOLA) Tentang Kegiatan Operasi Sulfur PT PEMA di Pelabuhan Kuala Langsa</t>
  </si>
  <si>
    <t>Membahas dan Menentukan Tarif TKBM Untuk Lifting Sulfur di Pelabuhan Kuala Langsa Bersama PT Pelindo dan Kantor Kesyahbandaran dan Otoritas Pelabuhan (KSOP) Kuala Langsa</t>
  </si>
  <si>
    <t>b.1.4</t>
  </si>
  <si>
    <t>Memberikan Pemaparan Kepada Tim Penilai Dari KPKNL Lhokseumawe Terhadap Kondisi Tangki Kondensat F-6104</t>
  </si>
  <si>
    <t>Lifting Sulfur Pelabuhan Blang Lancang</t>
  </si>
  <si>
    <t>a.2.1</t>
  </si>
  <si>
    <t>a.2.2</t>
  </si>
  <si>
    <t>Melakukan Studi, Pengambilan Data, dan Observasi Lapangan Terkait Aktivitas Bongkar Muat Sulfur (Studi Kasus di Pelabuhan Buatan RAPP, Kabupaten Siak, Provinsi Riau)</t>
  </si>
  <si>
    <r>
      <t xml:space="preserve">Mempersiapkan Mitra Pekerjaan </t>
    </r>
    <r>
      <rPr>
        <i/>
        <sz val="9"/>
        <color theme="1"/>
        <rFont val="Segoe UI"/>
        <family val="2"/>
      </rPr>
      <t>Engineering</t>
    </r>
    <r>
      <rPr>
        <sz val="9"/>
        <color theme="1"/>
        <rFont val="Segoe UI"/>
        <family val="2"/>
      </rPr>
      <t xml:space="preserve">, </t>
    </r>
    <r>
      <rPr>
        <i/>
        <sz val="9"/>
        <color theme="1"/>
        <rFont val="Segoe UI"/>
        <family val="2"/>
      </rPr>
      <t>Procurement</t>
    </r>
    <r>
      <rPr>
        <sz val="9"/>
        <color theme="1"/>
        <rFont val="Segoe UI"/>
        <family val="2"/>
      </rPr>
      <t xml:space="preserve">, &amp; </t>
    </r>
    <r>
      <rPr>
        <i/>
        <sz val="9"/>
        <color theme="1"/>
        <rFont val="Segoe UI"/>
        <family val="2"/>
      </rPr>
      <t>Construction</t>
    </r>
    <r>
      <rPr>
        <sz val="9"/>
        <color theme="1"/>
        <rFont val="Segoe UI"/>
        <family val="2"/>
      </rPr>
      <t xml:space="preserve"> (EPC) Revitalisasi Tangki Kondensat F-6104</t>
    </r>
  </si>
  <si>
    <t>Mengawasi Kegiatan Operasi Sulfur di Pelabuhan Kuala Langsa</t>
  </si>
  <si>
    <t>Supervisi Kegiatan Operasi Sulfur di Pelabuhan Kuala Langsa</t>
  </si>
  <si>
    <t>Sepanjang Kegiatan Berlangsung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</si>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</sst>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43" formatCode="_-* #,##0.00_-;\-* #,##0.00_-;_-* &quot;-&quot;??_-;_-@_-"/>
  </numFmts>
  <fonts count="13" x14ac:knownFonts="1">
    <font>
      <sz val="8"/>
      <color theme="1"/>
      <name val="Segoe UI"/>
      <family val="2"/>
    </font>
    <font>
      <sz val="8"/>
      <color theme="1"/>
      <name val="Segoe UI"/>
      <family val="2"/>
    </font>
    <font>
      <sz val="9"/>
      <color theme="1"/>
      <name val="Segoe UI"/>
      <family val="2"/>
    </font>
    <font>
      <b/>
      <sz val="12"/>
      <color theme="1"/>
      <name val="Segoe UI"/>
      <family val="2"/>
    </font>
    <font>
      <b/>
      <sz val="9"/>
      <color theme="1"/>
      <name val="Segoe UI"/>
      <family val="2"/>
    </font>
    <font>
      <b/>
      <sz val="9"/>
      <color theme="0"/>
      <name val="Segoe UI"/>
      <family val="2"/>
    </font>
    <font>
      <i/>
      <sz val="9"/>
      <color rgb="FFC00000"/>
      <name val="Segoe UI"/>
      <family val="2"/>
    </font>
    <font>
      <sz val="9"/>
      <color rgb="FF0000FF"/>
      <name val="Segoe UI"/>
      <family val="2"/>
    </font>
    <font>
      <sz val="9"/>
      <color rgb="FFFF0000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i/>
      <sz val="9"/>
      <color theme="1"/>
      <name val="Segoe UI"/>
      <family val="2"/>
    </font>
    <font>
      <sz val="9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/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59996337778862885"/>
      </left>
      <right/>
      <top/>
      <bottom style="thin">
        <color theme="3" tint="0.59996337778862885"/>
      </bottom>
      <diagonal/>
    </border>
    <border>
      <left/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4" tint="0.39997558519241921"/>
      </top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4" tint="0.39997558519241921"/>
      </top>
      <bottom style="thin">
        <color theme="3" tint="0.59996337778862885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3" tint="0.5999633777886288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3" tint="0.59996337778862885"/>
      </right>
      <top/>
      <bottom/>
      <diagonal/>
    </border>
    <border>
      <left style="thin">
        <color theme="4" tint="0.39997558519241921"/>
      </left>
      <right/>
      <top style="thin">
        <color theme="3" tint="0.59996337778862885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59996337778862885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43" fontId="3" fillId="0" borderId="0" xfId="1" applyFont="1"/>
    <xf numFmtId="43" fontId="2" fillId="0" borderId="0" xfId="1" applyFont="1"/>
    <xf numFmtId="0" fontId="2" fillId="0" borderId="0" xfId="0" applyFont="1" applyAlignment="1">
      <alignment horizontal="center"/>
    </xf>
    <xf numFmtId="43" fontId="4" fillId="0" borderId="0" xfId="1" applyFont="1"/>
    <xf numFmtId="0" fontId="2" fillId="0" borderId="0" xfId="0" quotePrefix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/>
    <xf numFmtId="0" fontId="2" fillId="4" borderId="4" xfId="0" applyFont="1" applyFill="1" applyBorder="1" applyAlignment="1">
      <alignment horizontal="center"/>
    </xf>
    <xf numFmtId="43" fontId="4" fillId="0" borderId="0" xfId="1" applyFont="1" applyAlignment="1">
      <alignment horizontal="left"/>
    </xf>
    <xf numFmtId="0" fontId="2" fillId="3" borderId="4" xfId="0" applyFont="1" applyFill="1" applyBorder="1" applyAlignment="1">
      <alignment horizontal="center"/>
    </xf>
    <xf numFmtId="43" fontId="4" fillId="4" borderId="3" xfId="1" applyFont="1" applyFill="1" applyBorder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center"/>
    </xf>
    <xf numFmtId="43" fontId="2" fillId="0" borderId="0" xfId="1" quotePrefix="1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9" fontId="2" fillId="0" borderId="0" xfId="2" applyFont="1"/>
    <xf numFmtId="0" fontId="2" fillId="4" borderId="11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12" xfId="0" applyFont="1" applyFill="1" applyBorder="1"/>
    <xf numFmtId="0" fontId="5" fillId="2" borderId="10" xfId="0" applyFont="1" applyFill="1" applyBorder="1" applyAlignment="1">
      <alignment horizontal="center" vertical="center" wrapText="1"/>
    </xf>
    <xf numFmtId="0" fontId="6" fillId="0" borderId="0" xfId="0" quotePrefix="1" applyFont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10" fontId="2" fillId="6" borderId="1" xfId="0" applyNumberFormat="1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0" fontId="4" fillId="6" borderId="1" xfId="1" applyNumberFormat="1" applyFont="1" applyFill="1" applyBorder="1" applyAlignment="1">
      <alignment horizontal="left" vertical="center" wrapText="1"/>
    </xf>
    <xf numFmtId="0" fontId="2" fillId="3" borderId="1" xfId="1" applyNumberFormat="1" applyFont="1" applyFill="1" applyBorder="1" applyAlignment="1">
      <alignment wrapText="1"/>
    </xf>
    <xf numFmtId="0" fontId="2" fillId="3" borderId="1" xfId="1" applyNumberFormat="1" applyFont="1" applyFill="1" applyBorder="1" applyAlignment="1">
      <alignment vertical="center"/>
    </xf>
    <xf numFmtId="0" fontId="2" fillId="3" borderId="1" xfId="1" applyNumberFormat="1" applyFont="1" applyFill="1" applyBorder="1" applyAlignment="1">
      <alignment vertical="center" wrapText="1"/>
    </xf>
    <xf numFmtId="0" fontId="2" fillId="3" borderId="1" xfId="1" applyNumberFormat="1" applyFont="1" applyFill="1" applyBorder="1" applyAlignment="1">
      <alignment horizontal="left" vertical="center"/>
    </xf>
    <xf numFmtId="0" fontId="2" fillId="6" borderId="19" xfId="1" applyNumberFormat="1" applyFont="1" applyFill="1" applyBorder="1" applyAlignment="1">
      <alignment vertical="center" wrapText="1"/>
    </xf>
    <xf numFmtId="0" fontId="2" fillId="3" borderId="20" xfId="1" applyNumberFormat="1" applyFont="1" applyFill="1" applyBorder="1" applyAlignment="1">
      <alignment vertical="center"/>
    </xf>
    <xf numFmtId="0" fontId="2" fillId="6" borderId="1" xfId="1" applyNumberFormat="1" applyFont="1" applyFill="1" applyBorder="1" applyAlignment="1">
      <alignment horizontal="left"/>
    </xf>
    <xf numFmtId="0" fontId="2" fillId="3" borderId="1" xfId="1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/>
    </xf>
    <xf numFmtId="2" fontId="2" fillId="6" borderId="5" xfId="0" applyNumberFormat="1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2" fillId="6" borderId="6" xfId="1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2" fillId="3" borderId="20" xfId="1" applyNumberFormat="1" applyFont="1" applyFill="1" applyBorder="1" applyAlignment="1">
      <alignment horizontal="center" vertical="center"/>
    </xf>
    <xf numFmtId="0" fontId="2" fillId="6" borderId="20" xfId="1" applyNumberFormat="1" applyFont="1" applyFill="1" applyBorder="1" applyAlignment="1">
      <alignment horizontal="center" vertical="center"/>
    </xf>
    <xf numFmtId="43" fontId="2" fillId="6" borderId="20" xfId="1" applyFont="1" applyFill="1" applyBorder="1" applyAlignment="1">
      <alignment horizontal="center" vertical="center"/>
    </xf>
    <xf numFmtId="9" fontId="2" fillId="3" borderId="1" xfId="2" applyFont="1" applyFill="1" applyBorder="1" applyAlignment="1">
      <alignment horizontal="center" vertical="center"/>
    </xf>
    <xf numFmtId="9" fontId="2" fillId="6" borderId="1" xfId="2" applyFont="1" applyFill="1" applyBorder="1" applyAlignment="1">
      <alignment horizontal="center"/>
    </xf>
    <xf numFmtId="9" fontId="4" fillId="7" borderId="6" xfId="2" applyFont="1" applyFill="1" applyBorder="1" applyAlignment="1">
      <alignment horizontal="center"/>
    </xf>
    <xf numFmtId="9" fontId="4" fillId="7" borderId="8" xfId="2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2" fillId="0" borderId="21" xfId="1" applyNumberFormat="1" applyFont="1" applyFill="1" applyBorder="1" applyAlignment="1">
      <alignment horizontal="center" vertical="center" wrapText="1"/>
    </xf>
    <xf numFmtId="0" fontId="2" fillId="0" borderId="22" xfId="1" applyNumberFormat="1" applyFont="1" applyFill="1" applyBorder="1" applyAlignment="1">
      <alignment horizontal="center" vertical="center" wrapText="1"/>
    </xf>
    <xf numFmtId="0" fontId="2" fillId="3" borderId="23" xfId="1" applyNumberFormat="1" applyFont="1" applyFill="1" applyBorder="1" applyAlignment="1">
      <alignment horizontal="center" vertical="center"/>
    </xf>
    <xf numFmtId="10" fontId="2" fillId="3" borderId="6" xfId="0" applyNumberFormat="1" applyFont="1" applyFill="1" applyBorder="1" applyAlignment="1">
      <alignment horizontal="center" vertical="center"/>
    </xf>
    <xf numFmtId="9" fontId="2" fillId="4" borderId="2" xfId="2" applyFont="1" applyFill="1" applyBorder="1"/>
    <xf numFmtId="0" fontId="7" fillId="3" borderId="24" xfId="0" applyFont="1" applyFill="1" applyBorder="1" applyAlignment="1">
      <alignment horizontal="center" vertical="center"/>
    </xf>
    <xf numFmtId="0" fontId="2" fillId="3" borderId="25" xfId="1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2" fontId="2" fillId="6" borderId="5" xfId="0" applyNumberFormat="1" applyFont="1" applyFill="1" applyBorder="1" applyAlignment="1">
      <alignment horizontal="center" vertical="center"/>
    </xf>
    <xf numFmtId="9" fontId="2" fillId="6" borderId="1" xfId="2" applyFont="1" applyFill="1" applyBorder="1" applyAlignment="1">
      <alignment horizontal="center" vertical="center"/>
    </xf>
    <xf numFmtId="2" fontId="2" fillId="3" borderId="8" xfId="0" applyNumberFormat="1" applyFont="1" applyFill="1" applyBorder="1" applyAlignment="1">
      <alignment horizontal="center" vertical="center"/>
    </xf>
    <xf numFmtId="9" fontId="2" fillId="3" borderId="6" xfId="2" applyFont="1" applyFill="1" applyBorder="1" applyAlignment="1">
      <alignment horizontal="center" vertical="center"/>
    </xf>
    <xf numFmtId="0" fontId="4" fillId="6" borderId="25" xfId="1" applyNumberFormat="1" applyFont="1" applyFill="1" applyBorder="1" applyAlignment="1">
      <alignment wrapText="1"/>
    </xf>
    <xf numFmtId="10" fontId="2" fillId="6" borderId="25" xfId="0" applyNumberFormat="1" applyFont="1" applyFill="1" applyBorder="1" applyAlignment="1">
      <alignment horizontal="center" vertical="center"/>
    </xf>
    <xf numFmtId="0" fontId="2" fillId="6" borderId="25" xfId="1" applyNumberFormat="1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2" fontId="2" fillId="6" borderId="25" xfId="0" applyNumberFormat="1" applyFont="1" applyFill="1" applyBorder="1" applyAlignment="1">
      <alignment horizontal="center"/>
    </xf>
    <xf numFmtId="9" fontId="2" fillId="6" borderId="25" xfId="2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0" borderId="20" xfId="1" applyNumberFormat="1" applyFont="1" applyFill="1" applyBorder="1" applyAlignment="1">
      <alignment vertical="center"/>
    </xf>
    <xf numFmtId="0" fontId="4" fillId="0" borderId="20" xfId="1" applyNumberFormat="1" applyFont="1" applyFill="1" applyBorder="1" applyAlignment="1">
      <alignment wrapText="1"/>
    </xf>
    <xf numFmtId="10" fontId="2" fillId="0" borderId="20" xfId="0" applyNumberFormat="1" applyFont="1" applyBorder="1" applyAlignment="1">
      <alignment horizontal="center" vertical="center"/>
    </xf>
    <xf numFmtId="0" fontId="2" fillId="0" borderId="20" xfId="1" applyNumberFormat="1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" fillId="0" borderId="20" xfId="1" applyNumberFormat="1" applyFont="1" applyFill="1" applyBorder="1" applyAlignment="1">
      <alignment wrapText="1"/>
    </xf>
    <xf numFmtId="0" fontId="4" fillId="6" borderId="1" xfId="1" applyNumberFormat="1" applyFont="1" applyFill="1" applyBorder="1" applyAlignment="1">
      <alignment vertical="center"/>
    </xf>
    <xf numFmtId="0" fontId="4" fillId="6" borderId="1" xfId="1" applyNumberFormat="1" applyFont="1" applyFill="1" applyBorder="1" applyAlignment="1">
      <alignment horizontal="left" vertical="center"/>
    </xf>
    <xf numFmtId="0" fontId="4" fillId="0" borderId="20" xfId="1" applyNumberFormat="1" applyFont="1" applyFill="1" applyBorder="1" applyAlignment="1">
      <alignment vertical="center"/>
    </xf>
    <xf numFmtId="0" fontId="4" fillId="3" borderId="1" xfId="1" applyNumberFormat="1" applyFont="1" applyFill="1" applyBorder="1" applyAlignment="1">
      <alignment vertical="center"/>
    </xf>
    <xf numFmtId="0" fontId="4" fillId="3" borderId="1" xfId="1" applyNumberFormat="1" applyFont="1" applyFill="1" applyBorder="1" applyAlignment="1">
      <alignment vertical="center" wrapText="1"/>
    </xf>
    <xf numFmtId="0" fontId="4" fillId="0" borderId="20" xfId="1" applyNumberFormat="1" applyFont="1" applyFill="1" applyBorder="1" applyAlignment="1">
      <alignment vertical="center" wrapText="1"/>
    </xf>
    <xf numFmtId="0" fontId="2" fillId="3" borderId="25" xfId="0" quotePrefix="1" applyFont="1" applyFill="1" applyBorder="1" applyAlignment="1">
      <alignment horizontal="center" vertical="top"/>
    </xf>
    <xf numFmtId="43" fontId="2" fillId="3" borderId="36" xfId="1" applyFont="1" applyFill="1" applyBorder="1" applyAlignment="1">
      <alignment horizontal="left" vertical="center"/>
    </xf>
    <xf numFmtId="43" fontId="2" fillId="3" borderId="26" xfId="1" applyFont="1" applyFill="1" applyBorder="1" applyAlignment="1">
      <alignment horizontal="left" vertical="center"/>
    </xf>
    <xf numFmtId="43" fontId="2" fillId="3" borderId="8" xfId="1" applyFont="1" applyFill="1" applyBorder="1" applyAlignment="1">
      <alignment horizontal="left" vertical="center"/>
    </xf>
    <xf numFmtId="43" fontId="2" fillId="3" borderId="24" xfId="1" quotePrefix="1" applyFont="1" applyFill="1" applyBorder="1" applyAlignment="1">
      <alignment horizontal="left" vertical="center"/>
    </xf>
    <xf numFmtId="43" fontId="2" fillId="3" borderId="26" xfId="1" quotePrefix="1" applyFont="1" applyFill="1" applyBorder="1" applyAlignment="1">
      <alignment horizontal="left" vertical="center"/>
    </xf>
    <xf numFmtId="43" fontId="2" fillId="3" borderId="8" xfId="1" quotePrefix="1" applyFont="1" applyFill="1" applyBorder="1" applyAlignment="1">
      <alignment horizontal="left" vertical="center"/>
    </xf>
    <xf numFmtId="43" fontId="4" fillId="3" borderId="0" xfId="1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2" fillId="3" borderId="6" xfId="1" applyNumberFormat="1" applyFont="1" applyFill="1" applyBorder="1" applyAlignment="1">
      <alignment horizontal="left" vertical="top" wrapText="1"/>
    </xf>
    <xf numFmtId="0" fontId="2" fillId="3" borderId="18" xfId="1" applyNumberFormat="1" applyFont="1" applyFill="1" applyBorder="1" applyAlignment="1">
      <alignment horizontal="left" vertical="top" wrapText="1"/>
    </xf>
    <xf numFmtId="0" fontId="4" fillId="3" borderId="18" xfId="0" quotePrefix="1" applyFont="1" applyFill="1" applyBorder="1" applyAlignment="1">
      <alignment horizontal="center" vertical="top"/>
    </xf>
    <xf numFmtId="0" fontId="4" fillId="3" borderId="7" xfId="0" quotePrefix="1" applyFont="1" applyFill="1" applyBorder="1" applyAlignment="1">
      <alignment horizontal="center" vertical="top"/>
    </xf>
    <xf numFmtId="0" fontId="4" fillId="3" borderId="35" xfId="0" applyFont="1" applyFill="1" applyBorder="1" applyAlignment="1">
      <alignment horizontal="center" vertical="top"/>
    </xf>
    <xf numFmtId="0" fontId="5" fillId="2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2" fillId="3" borderId="6" xfId="0" quotePrefix="1" applyFont="1" applyFill="1" applyBorder="1" applyAlignment="1">
      <alignment horizontal="center" vertical="top"/>
    </xf>
    <xf numFmtId="0" fontId="2" fillId="3" borderId="18" xfId="0" quotePrefix="1" applyFont="1" applyFill="1" applyBorder="1" applyAlignment="1">
      <alignment horizontal="center" vertical="top"/>
    </xf>
    <xf numFmtId="0" fontId="4" fillId="3" borderId="31" xfId="0" applyFont="1" applyFill="1" applyBorder="1" applyAlignment="1">
      <alignment horizontal="center" vertical="top"/>
    </xf>
    <xf numFmtId="0" fontId="4" fillId="3" borderId="32" xfId="0" applyFont="1" applyFill="1" applyBorder="1" applyAlignment="1">
      <alignment horizontal="center" vertical="top"/>
    </xf>
    <xf numFmtId="0" fontId="2" fillId="3" borderId="25" xfId="0" quotePrefix="1" applyFont="1" applyFill="1" applyBorder="1" applyAlignment="1">
      <alignment horizontal="center" vertical="top"/>
    </xf>
    <xf numFmtId="0" fontId="2" fillId="3" borderId="33" xfId="0" quotePrefix="1" applyFont="1" applyFill="1" applyBorder="1" applyAlignment="1">
      <alignment horizontal="center" vertical="top"/>
    </xf>
    <xf numFmtId="0" fontId="2" fillId="3" borderId="25" xfId="1" applyNumberFormat="1" applyFont="1" applyFill="1" applyBorder="1" applyAlignment="1">
      <alignment horizontal="left" vertical="top" wrapText="1"/>
    </xf>
    <xf numFmtId="0" fontId="2" fillId="3" borderId="33" xfId="1" applyNumberFormat="1" applyFont="1" applyFill="1" applyBorder="1" applyAlignment="1">
      <alignment horizontal="left" vertical="top" wrapText="1"/>
    </xf>
    <xf numFmtId="0" fontId="2" fillId="3" borderId="34" xfId="1" applyNumberFormat="1" applyFont="1" applyFill="1" applyBorder="1" applyAlignment="1">
      <alignment horizontal="left" vertical="top" wrapText="1"/>
    </xf>
    <xf numFmtId="0" fontId="2" fillId="3" borderId="20" xfId="0" quotePrefix="1" applyFont="1" applyFill="1" applyBorder="1" applyAlignment="1">
      <alignment horizontal="center" vertical="top"/>
    </xf>
    <xf numFmtId="0" fontId="2" fillId="3" borderId="20" xfId="0" quotePrefix="1" applyNumberFormat="1" applyFont="1" applyFill="1" applyBorder="1" applyAlignment="1">
      <alignment horizontal="center" vertical="top"/>
    </xf>
    <xf numFmtId="0" fontId="2" fillId="3" borderId="20" xfId="1" applyNumberFormat="1" applyFont="1" applyFill="1" applyBorder="1" applyAlignment="1">
      <alignment vertical="top" wrapText="1"/>
    </xf>
    <xf numFmtId="44" fontId="2" fillId="3" borderId="27" xfId="0" applyNumberFormat="1" applyFont="1" applyFill="1" applyBorder="1" applyAlignment="1">
      <alignment horizontal="left" vertical="center"/>
    </xf>
    <xf numFmtId="44" fontId="2" fillId="3" borderId="28" xfId="0" applyNumberFormat="1" applyFont="1" applyFill="1" applyBorder="1" applyAlignment="1">
      <alignment horizontal="left" vertical="center"/>
    </xf>
    <xf numFmtId="44" fontId="2" fillId="3" borderId="29" xfId="0" applyNumberFormat="1" applyFont="1" applyFill="1" applyBorder="1" applyAlignment="1">
      <alignment horizontal="left" vertical="center"/>
    </xf>
    <xf numFmtId="20" fontId="4" fillId="3" borderId="6" xfId="0" quotePrefix="1" applyNumberFormat="1" applyFont="1" applyFill="1" applyBorder="1" applyAlignment="1">
      <alignment horizontal="center" vertical="top"/>
    </xf>
    <xf numFmtId="0" fontId="4" fillId="3" borderId="8" xfId="0" quotePrefix="1" applyFont="1" applyFill="1" applyBorder="1" applyAlignment="1">
      <alignment horizontal="center" vertical="top"/>
    </xf>
    <xf numFmtId="0" fontId="4" fillId="3" borderId="30" xfId="0" quotePrefix="1" applyFont="1" applyFill="1" applyBorder="1" applyAlignment="1">
      <alignment horizontal="center" vertical="top"/>
    </xf>
    <xf numFmtId="0" fontId="4" fillId="3" borderId="20" xfId="0" quotePrefix="1" applyFont="1" applyFill="1" applyBorder="1" applyAlignment="1">
      <alignment horizontal="center" vertical="top"/>
    </xf>
    <xf numFmtId="0" fontId="2" fillId="3" borderId="37" xfId="1" applyNumberFormat="1" applyFont="1" applyFill="1" applyBorder="1" applyAlignment="1">
      <alignment vertical="top" wrapText="1"/>
    </xf>
    <xf numFmtId="0" fontId="4" fillId="3" borderId="25" xfId="0" quotePrefix="1" applyFont="1" applyFill="1" applyBorder="1" applyAlignment="1">
      <alignment horizontal="center" vertical="top"/>
    </xf>
    <xf numFmtId="0" fontId="4" fillId="6" borderId="6" xfId="1" applyNumberFormat="1" applyFont="1" applyFill="1" applyBorder="1" applyAlignment="1">
      <alignment horizontal="left" vertical="center" wrapText="1"/>
    </xf>
    <xf numFmtId="0" fontId="4" fillId="0" borderId="20" xfId="1" applyNumberFormat="1" applyFont="1" applyFill="1" applyBorder="1" applyAlignment="1">
      <alignment horizontal="left" vertical="center" wrapText="1"/>
    </xf>
    <xf numFmtId="10" fontId="2" fillId="0" borderId="20" xfId="0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4" fillId="6" borderId="25" xfId="1" applyNumberFormat="1" applyFont="1" applyFill="1" applyBorder="1" applyAlignment="1">
      <alignment horizontal="left" vertical="top"/>
    </xf>
    <xf numFmtId="0" fontId="4" fillId="6" borderId="1" xfId="1" applyNumberFormat="1" applyFont="1" applyFill="1" applyBorder="1" applyAlignment="1">
      <alignment horizontal="left" vertical="top"/>
    </xf>
    <xf numFmtId="0" fontId="4" fillId="0" borderId="20" xfId="1" applyNumberFormat="1" applyFont="1" applyFill="1" applyBorder="1" applyAlignment="1">
      <alignment horizontal="left" vertical="top"/>
    </xf>
    <xf numFmtId="0" fontId="4" fillId="3" borderId="1" xfId="1" applyNumberFormat="1" applyFont="1" applyFill="1" applyBorder="1" applyAlignment="1">
      <alignment horizontal="left" vertical="top"/>
    </xf>
    <xf numFmtId="0" fontId="2" fillId="0" borderId="20" xfId="1" applyNumberFormat="1" applyFont="1" applyFill="1" applyBorder="1" applyAlignment="1">
      <alignment horizontal="left" vertical="center" wrapText="1"/>
    </xf>
    <xf numFmtId="0" fontId="2" fillId="0" borderId="20" xfId="1" applyNumberFormat="1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center" vertical="top"/>
    </xf>
    <xf numFmtId="0" fontId="2" fillId="3" borderId="6" xfId="1" applyNumberFormat="1" applyFont="1" applyFill="1" applyBorder="1" applyAlignment="1">
      <alignment vertical="center"/>
    </xf>
    <xf numFmtId="0" fontId="4" fillId="6" borderId="0" xfId="1" applyNumberFormat="1" applyFont="1" applyFill="1" applyBorder="1" applyAlignment="1">
      <alignment horizontal="left" vertical="top"/>
    </xf>
    <xf numFmtId="0" fontId="7" fillId="3" borderId="20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2" fillId="3" borderId="20" xfId="1" applyNumberFormat="1" applyFont="1" applyFill="1" applyBorder="1" applyAlignment="1">
      <alignment vertical="center" wrapText="1"/>
    </xf>
    <xf numFmtId="0" fontId="2" fillId="3" borderId="6" xfId="1" applyNumberFormat="1" applyFont="1" applyFill="1" applyBorder="1" applyAlignment="1">
      <alignment vertical="center" wrapText="1"/>
    </xf>
    <xf numFmtId="10" fontId="2" fillId="0" borderId="27" xfId="0" applyNumberFormat="1" applyFont="1" applyFill="1" applyBorder="1" applyAlignment="1">
      <alignment horizontal="center" vertical="center"/>
    </xf>
    <xf numFmtId="10" fontId="2" fillId="0" borderId="28" xfId="0" applyNumberFormat="1" applyFont="1" applyFill="1" applyBorder="1" applyAlignment="1">
      <alignment horizontal="center" vertical="center"/>
    </xf>
    <xf numFmtId="10" fontId="2" fillId="0" borderId="29" xfId="0" applyNumberFormat="1" applyFont="1" applyFill="1" applyBorder="1" applyAlignment="1">
      <alignment horizontal="center" vertical="center"/>
    </xf>
    <xf numFmtId="1" fontId="7" fillId="6" borderId="4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/>
    </xf>
    <xf numFmtId="0" fontId="2" fillId="3" borderId="38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3" borderId="35" xfId="0" applyNumberFormat="1" applyFont="1" applyFill="1" applyBorder="1" applyAlignment="1">
      <alignment horizontal="center" vertical="center"/>
    </xf>
    <xf numFmtId="2" fontId="2" fillId="3" borderId="38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 vertical="center"/>
    </xf>
    <xf numFmtId="2" fontId="2" fillId="3" borderId="35" xfId="0" applyNumberFormat="1" applyFont="1" applyFill="1" applyBorder="1" applyAlignment="1">
      <alignment horizontal="center" vertical="center"/>
    </xf>
    <xf numFmtId="1" fontId="8" fillId="6" borderId="3" xfId="0" applyNumberFormat="1" applyFont="1" applyFill="1" applyBorder="1" applyAlignment="1">
      <alignment horizontal="center" vertical="center"/>
    </xf>
    <xf numFmtId="0" fontId="2" fillId="0" borderId="27" xfId="0" applyNumberFormat="1" applyFont="1" applyBorder="1" applyAlignment="1">
      <alignment horizontal="center" vertical="center"/>
    </xf>
    <xf numFmtId="0" fontId="2" fillId="0" borderId="28" xfId="0" applyNumberFormat="1" applyFont="1" applyBorder="1" applyAlignment="1">
      <alignment horizontal="center" vertical="center"/>
    </xf>
    <xf numFmtId="0" fontId="2" fillId="0" borderId="29" xfId="0" applyNumberFormat="1" applyFont="1" applyBorder="1" applyAlignment="1">
      <alignment horizontal="center" vertical="center"/>
    </xf>
    <xf numFmtId="9" fontId="2" fillId="0" borderId="20" xfId="2" applyFont="1" applyFill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1" fontId="7" fillId="6" borderId="1" xfId="0" applyNumberFormat="1" applyFont="1" applyFill="1" applyBorder="1" applyAlignment="1">
      <alignment horizontal="center"/>
    </xf>
    <xf numFmtId="0" fontId="12" fillId="0" borderId="20" xfId="1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2" fillId="0" borderId="20" xfId="1" applyNumberFormat="1" applyFont="1" applyFill="1" applyBorder="1" applyAlignment="1">
      <alignment horizontal="center" vertical="center" wrapText="1"/>
    </xf>
    <xf numFmtId="2" fontId="2" fillId="6" borderId="37" xfId="0" applyNumberFormat="1" applyFont="1" applyFill="1" applyBorder="1" applyAlignment="1">
      <alignment horizontal="center" vertical="center"/>
    </xf>
    <xf numFmtId="2" fontId="2" fillId="0" borderId="20" xfId="0" applyNumberFormat="1" applyFont="1" applyFill="1" applyBorder="1" applyAlignment="1">
      <alignment horizontal="center" vertical="center"/>
    </xf>
    <xf numFmtId="9" fontId="2" fillId="6" borderId="25" xfId="2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107674</xdr:rowOff>
    </xdr:from>
    <xdr:to>
      <xdr:col>1</xdr:col>
      <xdr:colOff>684569</xdr:colOff>
      <xdr:row>4</xdr:row>
      <xdr:rowOff>126384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2ABFF5-7605-40BC-9F6E-FE9649C7F1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1562"/>
        <a:stretch/>
      </xdr:blipFill>
      <xdr:spPr>
        <a:xfrm>
          <a:off x="74544" y="107674"/>
          <a:ext cx="858503" cy="717177"/>
        </a:xfrm>
        <a:prstGeom prst="rect">
          <a:avLst/>
        </a:prstGeom>
      </xdr:spPr>
    </xdr:pic>
    <xdr:clientData/>
  </xdr:twoCellAnchor>
  <xdr:twoCellAnchor editAs="oneCell">
    <xdr:from>
      <xdr:col>1</xdr:col>
      <xdr:colOff>758394</xdr:colOff>
      <xdr:row>0</xdr:row>
      <xdr:rowOff>161461</xdr:rowOff>
    </xdr:from>
    <xdr:to>
      <xdr:col>4</xdr:col>
      <xdr:colOff>627558</xdr:colOff>
      <xdr:row>4</xdr:row>
      <xdr:rowOff>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171FD6-DEF4-469C-9BEB-83B8ED3B61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40" t="-4313" r="53157" b="47156"/>
        <a:stretch/>
      </xdr:blipFill>
      <xdr:spPr>
        <a:xfrm>
          <a:off x="1006872" y="161461"/>
          <a:ext cx="1765882" cy="5378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GridLines="0" tabSelected="1" view="pageBreakPreview" zoomScale="92" zoomScaleNormal="115" zoomScaleSheetLayoutView="92" workbookViewId="0">
      <selection activeCell="K54" sqref="K54"/>
    </sheetView>
  </sheetViews>
  <sheetFormatPr defaultColWidth="9.28515625" defaultRowHeight="13.2" x14ac:dyDescent="0.3"/>
  <cols>
    <col min="1" max="1" width="4.7109375" style="1" customWidth="1"/>
    <col min="2" max="2" width="24.140625" style="1" customWidth="1"/>
    <col min="3" max="3" width="5.28515625" style="1" customWidth="1"/>
    <col min="4" max="4" width="6.28515625" style="1" customWidth="1"/>
    <col min="5" max="5" width="40.7109375" style="1" customWidth="1"/>
    <col min="6" max="6" width="10.42578125" style="1" customWidth="1"/>
    <col min="7" max="7" width="26.42578125" style="19" customWidth="1"/>
    <col min="8" max="8" width="14.85546875" style="5" customWidth="1"/>
    <col min="9" max="9" width="18.42578125" style="5" customWidth="1"/>
    <col min="10" max="10" width="15.42578125" style="1" customWidth="1"/>
    <col min="11" max="11" width="28.42578125" style="1" customWidth="1"/>
    <col min="12" max="12" width="9.28515625" style="1"/>
    <col min="13" max="13" width="15.7109375" style="1" customWidth="1"/>
    <col min="14" max="14" width="9.28515625" style="1" customWidth="1"/>
    <col min="15" max="15" width="26.85546875" style="1" customWidth="1"/>
    <col min="16" max="16384" width="9.28515625" style="1"/>
  </cols>
  <sheetData>
    <row r="1" spans="1:13" ht="13.95" customHeight="1" x14ac:dyDescent="0.3"/>
    <row r="2" spans="1:13" ht="13.95" customHeight="1" x14ac:dyDescent="0.3"/>
    <row r="3" spans="1:13" ht="13.95" customHeight="1" x14ac:dyDescent="0.3"/>
    <row r="4" spans="1:13" ht="13.95" customHeight="1" x14ac:dyDescent="0.3"/>
    <row r="5" spans="1:13" ht="13.95" customHeight="1" x14ac:dyDescent="0.3"/>
    <row r="6" spans="1:13" ht="16.95" customHeight="1" x14ac:dyDescent="0.45">
      <c r="A6" s="3" t="s">
        <v>22</v>
      </c>
    </row>
    <row r="7" spans="1:13" x14ac:dyDescent="0.3">
      <c r="A7" s="4"/>
    </row>
    <row r="8" spans="1:13" x14ac:dyDescent="0.3">
      <c r="A8" s="6" t="s">
        <v>29</v>
      </c>
      <c r="B8" s="5"/>
      <c r="C8" s="38" t="s">
        <v>32</v>
      </c>
      <c r="D8" s="39" t="s">
        <v>33</v>
      </c>
    </row>
    <row r="9" spans="1:13" x14ac:dyDescent="0.3">
      <c r="A9" s="6" t="s">
        <v>30</v>
      </c>
      <c r="B9" s="5"/>
      <c r="C9" s="38" t="s">
        <v>32</v>
      </c>
      <c r="D9" s="39" t="s">
        <v>34</v>
      </c>
    </row>
    <row r="10" spans="1:13" x14ac:dyDescent="0.3">
      <c r="A10" s="6" t="s">
        <v>31</v>
      </c>
      <c r="B10" s="5"/>
      <c r="C10" s="38" t="s">
        <v>32</v>
      </c>
      <c r="D10" s="39" t="s">
        <v>35</v>
      </c>
    </row>
    <row r="11" spans="1:13" x14ac:dyDescent="0.3">
      <c r="A11" s="6"/>
      <c r="B11" s="5"/>
      <c r="C11" s="38"/>
      <c r="K11" s="105" t="s">
        <v>36</v>
      </c>
      <c r="L11" s="105"/>
      <c r="M11" s="63">
        <f>M57</f>
        <v>1.8196428571428569</v>
      </c>
    </row>
    <row r="12" spans="1:13" x14ac:dyDescent="0.3">
      <c r="D12" s="23"/>
    </row>
    <row r="13" spans="1:13" s="2" customFormat="1" ht="16.5" customHeight="1" x14ac:dyDescent="0.25">
      <c r="A13" s="118" t="s">
        <v>6</v>
      </c>
      <c r="B13" s="118" t="s">
        <v>0</v>
      </c>
      <c r="C13" s="107" t="s">
        <v>1</v>
      </c>
      <c r="D13" s="108"/>
      <c r="E13" s="109"/>
      <c r="F13" s="118" t="s">
        <v>2</v>
      </c>
      <c r="G13" s="119" t="s">
        <v>3</v>
      </c>
      <c r="H13" s="119"/>
      <c r="I13" s="119"/>
      <c r="J13" s="106" t="s">
        <v>24</v>
      </c>
      <c r="K13" s="106" t="s">
        <v>4</v>
      </c>
      <c r="L13" s="106" t="s">
        <v>5</v>
      </c>
      <c r="M13" s="106" t="s">
        <v>23</v>
      </c>
    </row>
    <row r="14" spans="1:13" ht="24" customHeight="1" x14ac:dyDescent="0.3">
      <c r="A14" s="118"/>
      <c r="B14" s="118"/>
      <c r="C14" s="110"/>
      <c r="D14" s="111"/>
      <c r="E14" s="112"/>
      <c r="F14" s="118"/>
      <c r="G14" s="33" t="s">
        <v>14</v>
      </c>
      <c r="H14" s="31" t="s">
        <v>51</v>
      </c>
      <c r="I14" s="31" t="s">
        <v>15</v>
      </c>
      <c r="J14" s="106"/>
      <c r="K14" s="106"/>
      <c r="L14" s="106"/>
      <c r="M14" s="106"/>
    </row>
    <row r="15" spans="1:13" x14ac:dyDescent="0.3">
      <c r="A15" s="27"/>
      <c r="B15" s="28"/>
      <c r="C15" s="28"/>
      <c r="D15" s="28"/>
      <c r="E15" s="28"/>
      <c r="F15" s="28"/>
      <c r="G15" s="34"/>
      <c r="H15" s="29"/>
      <c r="I15" s="29"/>
      <c r="J15" s="28"/>
      <c r="K15" s="28"/>
      <c r="L15" s="28"/>
      <c r="M15" s="30"/>
    </row>
    <row r="16" spans="1:13" x14ac:dyDescent="0.3">
      <c r="A16" s="120" t="s">
        <v>11</v>
      </c>
      <c r="B16" s="113" t="s">
        <v>7</v>
      </c>
      <c r="C16" s="102" t="s">
        <v>12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4"/>
    </row>
    <row r="17" spans="1:16" ht="12" customHeight="1" x14ac:dyDescent="0.3">
      <c r="A17" s="121"/>
      <c r="B17" s="114"/>
      <c r="C17" s="135" t="s">
        <v>93</v>
      </c>
      <c r="D17" s="93" t="s">
        <v>26</v>
      </c>
      <c r="E17" s="92" t="s">
        <v>40</v>
      </c>
      <c r="F17" s="40">
        <f>SUM(F18:F19)</f>
        <v>0.05</v>
      </c>
      <c r="G17" s="47"/>
      <c r="H17" s="176">
        <f>SUM(H18:H19)</f>
        <v>37</v>
      </c>
      <c r="I17" s="55" t="s">
        <v>47</v>
      </c>
      <c r="J17" s="51">
        <f>SUM(J18:J19)</f>
        <v>16</v>
      </c>
      <c r="K17" s="58"/>
      <c r="L17" s="52">
        <f>SUM(L18:L19)</f>
        <v>9</v>
      </c>
      <c r="M17" s="61">
        <f>SUM(M18:M19)</f>
        <v>0.22500000000000003</v>
      </c>
      <c r="P17" s="26"/>
    </row>
    <row r="18" spans="1:16" ht="26.4" x14ac:dyDescent="0.3">
      <c r="A18" s="121"/>
      <c r="B18" s="114"/>
      <c r="C18" s="115"/>
      <c r="D18" s="44" t="s">
        <v>25</v>
      </c>
      <c r="E18" s="43" t="s">
        <v>52</v>
      </c>
      <c r="F18" s="41">
        <v>2.5000000000000001E-2</v>
      </c>
      <c r="G18" s="65" t="s">
        <v>45</v>
      </c>
      <c r="H18" s="56">
        <v>30</v>
      </c>
      <c r="I18" s="57" t="s">
        <v>47</v>
      </c>
      <c r="J18" s="54">
        <v>15</v>
      </c>
      <c r="K18" s="57" t="s">
        <v>46</v>
      </c>
      <c r="L18" s="53">
        <f>H18/J18</f>
        <v>2</v>
      </c>
      <c r="M18" s="60">
        <f>L18*F18*100%</f>
        <v>0.05</v>
      </c>
      <c r="P18" s="26"/>
    </row>
    <row r="19" spans="1:16" ht="26.4" x14ac:dyDescent="0.3">
      <c r="A19" s="121"/>
      <c r="B19" s="114"/>
      <c r="C19" s="116"/>
      <c r="D19" s="44" t="s">
        <v>53</v>
      </c>
      <c r="E19" s="43" t="s">
        <v>54</v>
      </c>
      <c r="F19" s="41">
        <v>2.5000000000000001E-2</v>
      </c>
      <c r="G19" s="66" t="s">
        <v>45</v>
      </c>
      <c r="H19" s="64">
        <v>7</v>
      </c>
      <c r="I19" s="67" t="s">
        <v>47</v>
      </c>
      <c r="J19" s="54">
        <v>1</v>
      </c>
      <c r="K19" s="67" t="s">
        <v>48</v>
      </c>
      <c r="L19" s="53">
        <f>H19/J19</f>
        <v>7</v>
      </c>
      <c r="M19" s="60">
        <f>L19*F19*100%</f>
        <v>0.17500000000000002</v>
      </c>
      <c r="P19" s="26"/>
    </row>
    <row r="20" spans="1:16" x14ac:dyDescent="0.3">
      <c r="A20" s="124" t="s">
        <v>13</v>
      </c>
      <c r="B20" s="126" t="s">
        <v>8</v>
      </c>
      <c r="C20" s="99" t="s">
        <v>12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1"/>
    </row>
    <row r="21" spans="1:16" ht="26.4" x14ac:dyDescent="0.3">
      <c r="A21" s="125"/>
      <c r="B21" s="127"/>
      <c r="C21" s="136" t="s">
        <v>94</v>
      </c>
      <c r="D21" s="147" t="s">
        <v>26</v>
      </c>
      <c r="E21" s="42" t="s">
        <v>37</v>
      </c>
      <c r="F21" s="40">
        <f>SUM(F22:F29)</f>
        <v>0.3</v>
      </c>
      <c r="G21" s="49"/>
      <c r="H21" s="162">
        <f>SUM(H22:H29)</f>
        <v>53</v>
      </c>
      <c r="I21" s="58" t="s">
        <v>47</v>
      </c>
      <c r="J21" s="170">
        <f>SUM(J22:J29)</f>
        <v>32</v>
      </c>
      <c r="K21" s="59"/>
      <c r="L21" s="73">
        <f>SUM(L22:L29)</f>
        <v>14.142857142857142</v>
      </c>
      <c r="M21" s="74">
        <f>SUM(M23:M26,M28:M29)</f>
        <v>0.70714285714285707</v>
      </c>
    </row>
    <row r="22" spans="1:16" x14ac:dyDescent="0.3">
      <c r="A22" s="125"/>
      <c r="B22" s="127"/>
      <c r="C22" s="117"/>
      <c r="D22" s="149" t="s">
        <v>25</v>
      </c>
      <c r="E22" s="96" t="s">
        <v>39</v>
      </c>
      <c r="F22" s="167"/>
      <c r="G22" s="168"/>
      <c r="H22" s="168"/>
      <c r="I22" s="168"/>
      <c r="J22" s="168"/>
      <c r="K22" s="168"/>
      <c r="L22" s="168"/>
      <c r="M22" s="169"/>
    </row>
    <row r="23" spans="1:16" ht="52.8" x14ac:dyDescent="0.3">
      <c r="A23" s="125"/>
      <c r="B23" s="127"/>
      <c r="C23" s="117"/>
      <c r="D23" s="46" t="s">
        <v>41</v>
      </c>
      <c r="E23" s="45" t="s">
        <v>90</v>
      </c>
      <c r="F23" s="41">
        <f>30%/6</f>
        <v>4.9999999999999996E-2</v>
      </c>
      <c r="G23" s="50" t="s">
        <v>46</v>
      </c>
      <c r="H23" s="163">
        <v>14</v>
      </c>
      <c r="I23" s="57" t="s">
        <v>47</v>
      </c>
      <c r="J23" s="54">
        <v>7</v>
      </c>
      <c r="K23" s="57" t="s">
        <v>48</v>
      </c>
      <c r="L23" s="53">
        <f>H23/J23</f>
        <v>2</v>
      </c>
      <c r="M23" s="60">
        <f>L23*F23*100%</f>
        <v>9.9999999999999992E-2</v>
      </c>
    </row>
    <row r="24" spans="1:16" ht="52.8" x14ac:dyDescent="0.3">
      <c r="A24" s="125"/>
      <c r="B24" s="127"/>
      <c r="C24" s="117"/>
      <c r="D24" s="44" t="s">
        <v>42</v>
      </c>
      <c r="E24" s="45" t="s">
        <v>103</v>
      </c>
      <c r="F24" s="41">
        <f t="shared" ref="F24:F26" si="0">30%/6</f>
        <v>4.9999999999999996E-2</v>
      </c>
      <c r="G24" s="50" t="s">
        <v>46</v>
      </c>
      <c r="H24" s="163">
        <v>7</v>
      </c>
      <c r="I24" s="57" t="s">
        <v>47</v>
      </c>
      <c r="J24" s="54">
        <v>7</v>
      </c>
      <c r="K24" s="57" t="s">
        <v>46</v>
      </c>
      <c r="L24" s="53">
        <f t="shared" ref="L24:L26" si="1">H24/J24</f>
        <v>1</v>
      </c>
      <c r="M24" s="60">
        <f t="shared" ref="M24:M26" si="2">L24*F24*100%</f>
        <v>4.9999999999999996E-2</v>
      </c>
    </row>
    <row r="25" spans="1:16" ht="52.8" x14ac:dyDescent="0.3">
      <c r="A25" s="125"/>
      <c r="B25" s="127"/>
      <c r="C25" s="117"/>
      <c r="D25" s="44" t="s">
        <v>43</v>
      </c>
      <c r="E25" s="45" t="s">
        <v>104</v>
      </c>
      <c r="F25" s="41">
        <f t="shared" si="0"/>
        <v>4.9999999999999996E-2</v>
      </c>
      <c r="G25" s="50" t="s">
        <v>46</v>
      </c>
      <c r="H25" s="163">
        <v>7</v>
      </c>
      <c r="I25" s="57" t="s">
        <v>47</v>
      </c>
      <c r="J25" s="54">
        <v>7</v>
      </c>
      <c r="K25" s="57" t="s">
        <v>46</v>
      </c>
      <c r="L25" s="53">
        <f t="shared" si="1"/>
        <v>1</v>
      </c>
      <c r="M25" s="60">
        <f t="shared" si="2"/>
        <v>4.9999999999999996E-2</v>
      </c>
    </row>
    <row r="26" spans="1:16" ht="66" x14ac:dyDescent="0.3">
      <c r="A26" s="125"/>
      <c r="B26" s="127"/>
      <c r="C26" s="117"/>
      <c r="D26" s="44" t="s">
        <v>44</v>
      </c>
      <c r="E26" s="45" t="s">
        <v>105</v>
      </c>
      <c r="F26" s="41">
        <f t="shared" si="0"/>
        <v>4.9999999999999996E-2</v>
      </c>
      <c r="G26" s="50" t="s">
        <v>46</v>
      </c>
      <c r="H26" s="163">
        <v>7</v>
      </c>
      <c r="I26" s="57" t="s">
        <v>47</v>
      </c>
      <c r="J26" s="54">
        <v>1</v>
      </c>
      <c r="K26" s="57" t="s">
        <v>48</v>
      </c>
      <c r="L26" s="53">
        <f>H26/J26</f>
        <v>7</v>
      </c>
      <c r="M26" s="60">
        <f t="shared" si="2"/>
        <v>0.35</v>
      </c>
    </row>
    <row r="27" spans="1:16" ht="26.4" x14ac:dyDescent="0.3">
      <c r="A27" s="125"/>
      <c r="B27" s="127"/>
      <c r="C27" s="117"/>
      <c r="D27" s="95" t="s">
        <v>53</v>
      </c>
      <c r="E27" s="96" t="s">
        <v>108</v>
      </c>
      <c r="F27" s="164"/>
      <c r="G27" s="165"/>
      <c r="H27" s="165"/>
      <c r="I27" s="165"/>
      <c r="J27" s="165"/>
      <c r="K27" s="165"/>
      <c r="L27" s="165"/>
      <c r="M27" s="166"/>
    </row>
    <row r="28" spans="1:16" ht="26.4" x14ac:dyDescent="0.3">
      <c r="A28" s="125"/>
      <c r="B28" s="127"/>
      <c r="C28" s="117"/>
      <c r="D28" s="153" t="s">
        <v>109</v>
      </c>
      <c r="E28" s="158" t="s">
        <v>91</v>
      </c>
      <c r="F28" s="68">
        <f>30%/6</f>
        <v>4.9999999999999996E-2</v>
      </c>
      <c r="G28" s="50" t="s">
        <v>46</v>
      </c>
      <c r="H28" s="70">
        <v>15</v>
      </c>
      <c r="I28" s="57" t="s">
        <v>47</v>
      </c>
      <c r="J28" s="72">
        <v>7</v>
      </c>
      <c r="K28" s="71" t="s">
        <v>48</v>
      </c>
      <c r="L28" s="75">
        <f>H28/J28</f>
        <v>2.1428571428571428</v>
      </c>
      <c r="M28" s="76">
        <f>L28*F28*100%</f>
        <v>0.10714285714285714</v>
      </c>
    </row>
    <row r="29" spans="1:16" ht="66" x14ac:dyDescent="0.3">
      <c r="A29" s="125"/>
      <c r="B29" s="127"/>
      <c r="C29" s="152"/>
      <c r="D29" s="48" t="s">
        <v>110</v>
      </c>
      <c r="E29" s="157" t="s">
        <v>111</v>
      </c>
      <c r="F29" s="68">
        <f>30%/6</f>
        <v>4.9999999999999996E-2</v>
      </c>
      <c r="G29" s="50" t="s">
        <v>46</v>
      </c>
      <c r="H29" s="155">
        <v>3</v>
      </c>
      <c r="I29" s="57" t="s">
        <v>47</v>
      </c>
      <c r="J29" s="156">
        <v>3</v>
      </c>
      <c r="K29" s="57" t="s">
        <v>46</v>
      </c>
      <c r="L29" s="75">
        <f>H29/J29</f>
        <v>1</v>
      </c>
      <c r="M29" s="76">
        <f>L29*F29*100%</f>
        <v>4.9999999999999996E-2</v>
      </c>
    </row>
    <row r="30" spans="1:16" ht="26.4" x14ac:dyDescent="0.3">
      <c r="A30" s="125"/>
      <c r="B30" s="127"/>
      <c r="C30" s="137" t="s">
        <v>95</v>
      </c>
      <c r="D30" s="154" t="s">
        <v>55</v>
      </c>
      <c r="E30" s="77" t="s">
        <v>56</v>
      </c>
      <c r="F30" s="78">
        <f>SUM(F32:F35,F37:F40,F42:F45,F47:F48)</f>
        <v>0.49999999999999983</v>
      </c>
      <c r="G30" s="79"/>
      <c r="H30" s="80">
        <f>SUM(H32:H35,H37:H40,H42:H45,H47:H48)</f>
        <v>274</v>
      </c>
      <c r="I30" s="79" t="s">
        <v>47</v>
      </c>
      <c r="J30" s="81">
        <f>SUM(J32:J35,J37:J40,J42:J45,J47:J48)</f>
        <v>246</v>
      </c>
      <c r="K30" s="79"/>
      <c r="L30" s="82">
        <f>SUM(L32:L35,L37:L40,L42:L45,L47:L48)</f>
        <v>17.5</v>
      </c>
      <c r="M30" s="83">
        <f>SUM(M32:M35,M37:M40,M42:M45,M47:M48)</f>
        <v>0.62499999999999989</v>
      </c>
    </row>
    <row r="31" spans="1:16" ht="26.4" x14ac:dyDescent="0.3">
      <c r="A31" s="125"/>
      <c r="B31" s="127"/>
      <c r="C31" s="122"/>
      <c r="D31" s="148" t="s">
        <v>57</v>
      </c>
      <c r="E31" s="86" t="s">
        <v>69</v>
      </c>
      <c r="F31" s="171"/>
      <c r="G31" s="172"/>
      <c r="H31" s="172"/>
      <c r="I31" s="172"/>
      <c r="J31" s="172"/>
      <c r="K31" s="172"/>
      <c r="L31" s="172"/>
      <c r="M31" s="173"/>
    </row>
    <row r="32" spans="1:16" ht="52.8" x14ac:dyDescent="0.3">
      <c r="A32" s="125"/>
      <c r="B32" s="127"/>
      <c r="C32" s="122"/>
      <c r="D32" s="151" t="s">
        <v>58</v>
      </c>
      <c r="E32" s="91" t="s">
        <v>107</v>
      </c>
      <c r="F32" s="87">
        <f>50%/14</f>
        <v>3.5714285714285712E-2</v>
      </c>
      <c r="G32" s="177" t="s">
        <v>46</v>
      </c>
      <c r="H32" s="89">
        <v>7</v>
      </c>
      <c r="I32" s="88" t="s">
        <v>47</v>
      </c>
      <c r="J32" s="90">
        <v>7</v>
      </c>
      <c r="K32" s="88" t="s">
        <v>46</v>
      </c>
      <c r="L32" s="175">
        <f>H32/J32</f>
        <v>1</v>
      </c>
      <c r="M32" s="174">
        <f>L32*F32*100%</f>
        <v>3.5714285714285712E-2</v>
      </c>
    </row>
    <row r="33" spans="1:13" ht="26.4" x14ac:dyDescent="0.3">
      <c r="A33" s="125"/>
      <c r="B33" s="127"/>
      <c r="C33" s="122"/>
      <c r="D33" s="85" t="s">
        <v>60</v>
      </c>
      <c r="E33" s="91" t="s">
        <v>59</v>
      </c>
      <c r="F33" s="87">
        <f t="shared" ref="F33:F48" si="3">50%/14</f>
        <v>3.5714285714285712E-2</v>
      </c>
      <c r="G33" s="177" t="s">
        <v>46</v>
      </c>
      <c r="H33" s="89">
        <v>30</v>
      </c>
      <c r="I33" s="88" t="s">
        <v>47</v>
      </c>
      <c r="J33" s="90">
        <v>30</v>
      </c>
      <c r="K33" s="88" t="s">
        <v>46</v>
      </c>
      <c r="L33" s="175">
        <f t="shared" ref="L33:L35" si="4">H33/J33</f>
        <v>1</v>
      </c>
      <c r="M33" s="174">
        <f t="shared" ref="M33:M35" si="5">L33*F33*100%</f>
        <v>3.5714285714285712E-2</v>
      </c>
    </row>
    <row r="34" spans="1:13" ht="26.4" x14ac:dyDescent="0.3">
      <c r="A34" s="125"/>
      <c r="B34" s="127"/>
      <c r="C34" s="122"/>
      <c r="D34" s="85" t="s">
        <v>61</v>
      </c>
      <c r="E34" s="91" t="s">
        <v>62</v>
      </c>
      <c r="F34" s="87">
        <f t="shared" si="3"/>
        <v>3.5714285714285712E-2</v>
      </c>
      <c r="G34" s="177" t="s">
        <v>46</v>
      </c>
      <c r="H34" s="89">
        <v>14</v>
      </c>
      <c r="I34" s="88" t="s">
        <v>47</v>
      </c>
      <c r="J34" s="90">
        <v>14</v>
      </c>
      <c r="K34" s="88" t="s">
        <v>46</v>
      </c>
      <c r="L34" s="175">
        <f t="shared" si="4"/>
        <v>1</v>
      </c>
      <c r="M34" s="174">
        <f t="shared" si="5"/>
        <v>3.5714285714285712E-2</v>
      </c>
    </row>
    <row r="35" spans="1:13" ht="39.6" x14ac:dyDescent="0.3">
      <c r="A35" s="125"/>
      <c r="B35" s="127"/>
      <c r="C35" s="122"/>
      <c r="D35" s="85" t="s">
        <v>106</v>
      </c>
      <c r="E35" s="91" t="s">
        <v>63</v>
      </c>
      <c r="F35" s="87">
        <f t="shared" si="3"/>
        <v>3.5714285714285712E-2</v>
      </c>
      <c r="G35" s="177" t="s">
        <v>46</v>
      </c>
      <c r="H35" s="89">
        <v>14</v>
      </c>
      <c r="I35" s="88" t="s">
        <v>47</v>
      </c>
      <c r="J35" s="90">
        <v>14</v>
      </c>
      <c r="K35" s="88" t="s">
        <v>46</v>
      </c>
      <c r="L35" s="175">
        <f t="shared" si="4"/>
        <v>1</v>
      </c>
      <c r="M35" s="174">
        <f t="shared" si="5"/>
        <v>3.5714285714285712E-2</v>
      </c>
    </row>
    <row r="36" spans="1:13" ht="26.4" x14ac:dyDescent="0.3">
      <c r="A36" s="125"/>
      <c r="B36" s="127"/>
      <c r="C36" s="122"/>
      <c r="D36" s="148" t="s">
        <v>64</v>
      </c>
      <c r="E36" s="86" t="s">
        <v>67</v>
      </c>
      <c r="F36" s="171"/>
      <c r="G36" s="172"/>
      <c r="H36" s="172"/>
      <c r="I36" s="172"/>
      <c r="J36" s="172"/>
      <c r="K36" s="172"/>
      <c r="L36" s="172"/>
      <c r="M36" s="173"/>
    </row>
    <row r="37" spans="1:13" ht="26.4" x14ac:dyDescent="0.3">
      <c r="A37" s="125"/>
      <c r="B37" s="127"/>
      <c r="C37" s="122"/>
      <c r="D37" s="85" t="s">
        <v>65</v>
      </c>
      <c r="E37" s="91" t="s">
        <v>66</v>
      </c>
      <c r="F37" s="87">
        <f t="shared" si="3"/>
        <v>3.5714285714285712E-2</v>
      </c>
      <c r="G37" s="177" t="s">
        <v>46</v>
      </c>
      <c r="H37" s="89">
        <v>30</v>
      </c>
      <c r="I37" s="88" t="s">
        <v>47</v>
      </c>
      <c r="J37" s="90">
        <v>30</v>
      </c>
      <c r="K37" s="88" t="s">
        <v>46</v>
      </c>
      <c r="L37" s="175">
        <f>H37/J37</f>
        <v>1</v>
      </c>
      <c r="M37" s="174">
        <f>L37*F37*100%</f>
        <v>3.5714285714285712E-2</v>
      </c>
    </row>
    <row r="38" spans="1:13" ht="26.4" x14ac:dyDescent="0.3">
      <c r="A38" s="125"/>
      <c r="B38" s="127"/>
      <c r="C38" s="122"/>
      <c r="D38" s="85" t="s">
        <v>79</v>
      </c>
      <c r="E38" s="91" t="s">
        <v>80</v>
      </c>
      <c r="F38" s="87">
        <f t="shared" si="3"/>
        <v>3.5714285714285712E-2</v>
      </c>
      <c r="G38" s="177" t="s">
        <v>46</v>
      </c>
      <c r="H38" s="89">
        <v>14</v>
      </c>
      <c r="I38" s="88" t="s">
        <v>47</v>
      </c>
      <c r="J38" s="90">
        <v>7</v>
      </c>
      <c r="K38" s="88" t="s">
        <v>46</v>
      </c>
      <c r="L38" s="175">
        <f t="shared" ref="L38:L40" si="6">H38/J38</f>
        <v>2</v>
      </c>
      <c r="M38" s="174">
        <f t="shared" ref="M38:M40" si="7">L38*F38*100%</f>
        <v>7.1428571428571425E-2</v>
      </c>
    </row>
    <row r="39" spans="1:13" x14ac:dyDescent="0.3">
      <c r="A39" s="125"/>
      <c r="B39" s="127"/>
      <c r="C39" s="122"/>
      <c r="D39" s="85" t="s">
        <v>81</v>
      </c>
      <c r="E39" s="91" t="s">
        <v>82</v>
      </c>
      <c r="F39" s="87">
        <f t="shared" si="3"/>
        <v>3.5714285714285712E-2</v>
      </c>
      <c r="G39" s="177" t="s">
        <v>46</v>
      </c>
      <c r="H39" s="89">
        <v>7</v>
      </c>
      <c r="I39" s="88" t="s">
        <v>47</v>
      </c>
      <c r="J39" s="90">
        <v>7</v>
      </c>
      <c r="K39" s="88" t="s">
        <v>46</v>
      </c>
      <c r="L39" s="175">
        <f t="shared" si="6"/>
        <v>1</v>
      </c>
      <c r="M39" s="174">
        <f t="shared" si="7"/>
        <v>3.5714285714285712E-2</v>
      </c>
    </row>
    <row r="40" spans="1:13" ht="52.8" x14ac:dyDescent="0.3">
      <c r="A40" s="125"/>
      <c r="B40" s="127"/>
      <c r="C40" s="122"/>
      <c r="D40" s="85" t="s">
        <v>83</v>
      </c>
      <c r="E40" s="91" t="s">
        <v>112</v>
      </c>
      <c r="F40" s="87">
        <f t="shared" si="3"/>
        <v>3.5714285714285712E-2</v>
      </c>
      <c r="G40" s="177" t="s">
        <v>46</v>
      </c>
      <c r="H40" s="89">
        <v>21</v>
      </c>
      <c r="I40" s="88" t="s">
        <v>47</v>
      </c>
      <c r="J40" s="90">
        <v>21</v>
      </c>
      <c r="K40" s="88" t="s">
        <v>46</v>
      </c>
      <c r="L40" s="175">
        <f t="shared" si="6"/>
        <v>1</v>
      </c>
      <c r="M40" s="174">
        <f t="shared" si="7"/>
        <v>3.5714285714285712E-2</v>
      </c>
    </row>
    <row r="41" spans="1:13" ht="26.4" x14ac:dyDescent="0.3">
      <c r="A41" s="125"/>
      <c r="B41" s="127"/>
      <c r="C41" s="122"/>
      <c r="D41" s="148" t="s">
        <v>68</v>
      </c>
      <c r="E41" s="86" t="s">
        <v>70</v>
      </c>
      <c r="F41" s="171"/>
      <c r="G41" s="172"/>
      <c r="H41" s="172"/>
      <c r="I41" s="172"/>
      <c r="J41" s="172"/>
      <c r="K41" s="172"/>
      <c r="L41" s="172"/>
      <c r="M41" s="173"/>
    </row>
    <row r="42" spans="1:13" ht="39.6" x14ac:dyDescent="0.3">
      <c r="A42" s="125"/>
      <c r="B42" s="127"/>
      <c r="C42" s="122"/>
      <c r="D42" s="85" t="s">
        <v>72</v>
      </c>
      <c r="E42" s="91" t="s">
        <v>71</v>
      </c>
      <c r="F42" s="87">
        <f t="shared" si="3"/>
        <v>3.5714285714285712E-2</v>
      </c>
      <c r="G42" s="177" t="s">
        <v>46</v>
      </c>
      <c r="H42" s="89">
        <v>14</v>
      </c>
      <c r="I42" s="88" t="s">
        <v>47</v>
      </c>
      <c r="J42" s="90">
        <v>7</v>
      </c>
      <c r="K42" s="88" t="s">
        <v>46</v>
      </c>
      <c r="L42" s="175">
        <f>H42/J42</f>
        <v>2</v>
      </c>
      <c r="M42" s="174">
        <f>L42*F42*100%</f>
        <v>7.1428571428571425E-2</v>
      </c>
    </row>
    <row r="43" spans="1:13" ht="39.6" x14ac:dyDescent="0.3">
      <c r="A43" s="125"/>
      <c r="B43" s="127"/>
      <c r="C43" s="122"/>
      <c r="D43" s="85" t="s">
        <v>73</v>
      </c>
      <c r="E43" s="91" t="s">
        <v>102</v>
      </c>
      <c r="F43" s="87">
        <f t="shared" si="3"/>
        <v>3.5714285714285712E-2</v>
      </c>
      <c r="G43" s="177" t="s">
        <v>46</v>
      </c>
      <c r="H43" s="89">
        <v>21</v>
      </c>
      <c r="I43" s="88" t="s">
        <v>47</v>
      </c>
      <c r="J43" s="90">
        <v>14</v>
      </c>
      <c r="K43" s="88" t="s">
        <v>48</v>
      </c>
      <c r="L43" s="175">
        <f t="shared" ref="L43:L45" si="8">H43/J43</f>
        <v>1.5</v>
      </c>
      <c r="M43" s="174">
        <f t="shared" ref="M43:M45" si="9">L43*F43*100%</f>
        <v>5.3571428571428568E-2</v>
      </c>
    </row>
    <row r="44" spans="1:13" ht="52.8" x14ac:dyDescent="0.3">
      <c r="A44" s="125"/>
      <c r="B44" s="127"/>
      <c r="C44" s="122"/>
      <c r="D44" s="85" t="s">
        <v>74</v>
      </c>
      <c r="E44" s="91" t="s">
        <v>78</v>
      </c>
      <c r="F44" s="87">
        <f t="shared" si="3"/>
        <v>3.5714285714285712E-2</v>
      </c>
      <c r="G44" s="177" t="s">
        <v>46</v>
      </c>
      <c r="H44" s="89">
        <v>60</v>
      </c>
      <c r="I44" s="88" t="s">
        <v>47</v>
      </c>
      <c r="J44" s="90">
        <v>60</v>
      </c>
      <c r="K44" s="88" t="s">
        <v>46</v>
      </c>
      <c r="L44" s="175">
        <f t="shared" si="8"/>
        <v>1</v>
      </c>
      <c r="M44" s="174">
        <f t="shared" si="9"/>
        <v>3.5714285714285712E-2</v>
      </c>
    </row>
    <row r="45" spans="1:13" ht="26.4" x14ac:dyDescent="0.3">
      <c r="A45" s="125"/>
      <c r="B45" s="127"/>
      <c r="C45" s="122"/>
      <c r="D45" s="85" t="s">
        <v>101</v>
      </c>
      <c r="E45" s="91" t="s">
        <v>85</v>
      </c>
      <c r="F45" s="87">
        <f t="shared" si="3"/>
        <v>3.5714285714285712E-2</v>
      </c>
      <c r="G45" s="177" t="s">
        <v>46</v>
      </c>
      <c r="H45" s="89">
        <v>14</v>
      </c>
      <c r="I45" s="88" t="s">
        <v>47</v>
      </c>
      <c r="J45" s="90">
        <v>14</v>
      </c>
      <c r="K45" s="88" t="s">
        <v>46</v>
      </c>
      <c r="L45" s="175">
        <f t="shared" si="8"/>
        <v>1</v>
      </c>
      <c r="M45" s="174">
        <f t="shared" si="9"/>
        <v>3.5714285714285712E-2</v>
      </c>
    </row>
    <row r="46" spans="1:13" ht="26.4" x14ac:dyDescent="0.3">
      <c r="A46" s="125"/>
      <c r="B46" s="127"/>
      <c r="C46" s="122"/>
      <c r="D46" s="148" t="s">
        <v>75</v>
      </c>
      <c r="E46" s="97" t="s">
        <v>84</v>
      </c>
      <c r="F46" s="171"/>
      <c r="G46" s="172"/>
      <c r="H46" s="172"/>
      <c r="I46" s="172"/>
      <c r="J46" s="172"/>
      <c r="K46" s="172"/>
      <c r="L46" s="172"/>
      <c r="M46" s="173"/>
    </row>
    <row r="47" spans="1:13" ht="39.6" x14ac:dyDescent="0.3">
      <c r="A47" s="125"/>
      <c r="B47" s="127"/>
      <c r="C47" s="122"/>
      <c r="D47" s="85" t="s">
        <v>97</v>
      </c>
      <c r="E47" s="91" t="s">
        <v>76</v>
      </c>
      <c r="F47" s="87">
        <f t="shared" si="3"/>
        <v>3.5714285714285712E-2</v>
      </c>
      <c r="G47" s="177" t="s">
        <v>46</v>
      </c>
      <c r="H47" s="89">
        <v>14</v>
      </c>
      <c r="I47" s="88" t="s">
        <v>47</v>
      </c>
      <c r="J47" s="90">
        <v>7</v>
      </c>
      <c r="K47" s="88" t="s">
        <v>46</v>
      </c>
      <c r="L47" s="175">
        <f>H47/J47</f>
        <v>2</v>
      </c>
      <c r="M47" s="174">
        <f>L47*F47*100%</f>
        <v>7.1428571428571425E-2</v>
      </c>
    </row>
    <row r="48" spans="1:13" ht="52.8" x14ac:dyDescent="0.3">
      <c r="A48" s="125"/>
      <c r="B48" s="128"/>
      <c r="C48" s="123"/>
      <c r="D48" s="85" t="s">
        <v>98</v>
      </c>
      <c r="E48" s="91" t="s">
        <v>77</v>
      </c>
      <c r="F48" s="87">
        <f t="shared" si="3"/>
        <v>3.5714285714285712E-2</v>
      </c>
      <c r="G48" s="177" t="s">
        <v>46</v>
      </c>
      <c r="H48" s="89">
        <v>14</v>
      </c>
      <c r="I48" s="88" t="s">
        <v>47</v>
      </c>
      <c r="J48" s="90">
        <v>14</v>
      </c>
      <c r="K48" s="88" t="s">
        <v>46</v>
      </c>
      <c r="L48" s="175">
        <f>H48/J48</f>
        <v>1</v>
      </c>
      <c r="M48" s="174">
        <f>L48*F48*100%</f>
        <v>3.5714285714285712E-2</v>
      </c>
    </row>
    <row r="49" spans="1:13" x14ac:dyDescent="0.3">
      <c r="A49" s="130" t="s">
        <v>92</v>
      </c>
      <c r="B49" s="131" t="s">
        <v>9</v>
      </c>
      <c r="C49" s="132" t="s">
        <v>12</v>
      </c>
      <c r="D49" s="133"/>
      <c r="E49" s="133"/>
      <c r="F49" s="133"/>
      <c r="G49" s="133"/>
      <c r="H49" s="133"/>
      <c r="I49" s="133"/>
      <c r="J49" s="133"/>
      <c r="K49" s="133"/>
      <c r="L49" s="133"/>
      <c r="M49" s="134"/>
    </row>
    <row r="50" spans="1:13" ht="26.4" x14ac:dyDescent="0.3">
      <c r="A50" s="98"/>
      <c r="B50" s="139"/>
      <c r="C50" s="140" t="s">
        <v>96</v>
      </c>
      <c r="D50" s="146" t="s">
        <v>26</v>
      </c>
      <c r="E50" s="141" t="s">
        <v>37</v>
      </c>
      <c r="F50" s="78">
        <f>SUM(F52:F55)</f>
        <v>0.15</v>
      </c>
      <c r="G50" s="79"/>
      <c r="H50" s="80">
        <f>SUM(H52:H55)</f>
        <v>60</v>
      </c>
      <c r="I50" s="79" t="s">
        <v>47</v>
      </c>
      <c r="J50" s="81">
        <f>SUM(J52:J55)</f>
        <v>45</v>
      </c>
      <c r="K50" s="79"/>
      <c r="L50" s="181">
        <f>SUM(L52:L55)</f>
        <v>7</v>
      </c>
      <c r="M50" s="183">
        <f>SUM(M52:M55)</f>
        <v>0.26250000000000001</v>
      </c>
    </row>
    <row r="51" spans="1:13" x14ac:dyDescent="0.3">
      <c r="A51" s="129"/>
      <c r="B51" s="131"/>
      <c r="C51" s="138"/>
      <c r="D51" s="94" t="s">
        <v>25</v>
      </c>
      <c r="E51" s="142" t="s">
        <v>39</v>
      </c>
      <c r="F51" s="159"/>
      <c r="G51" s="160"/>
      <c r="H51" s="160"/>
      <c r="I51" s="160"/>
      <c r="J51" s="160"/>
      <c r="K51" s="160"/>
      <c r="L51" s="160"/>
      <c r="M51" s="161"/>
    </row>
    <row r="52" spans="1:13" ht="39.6" x14ac:dyDescent="0.3">
      <c r="A52" s="129"/>
      <c r="B52" s="131"/>
      <c r="C52" s="138"/>
      <c r="D52" s="85" t="s">
        <v>41</v>
      </c>
      <c r="E52" s="150" t="s">
        <v>100</v>
      </c>
      <c r="F52" s="143">
        <f>15%/4</f>
        <v>3.7499999999999999E-2</v>
      </c>
      <c r="G52" s="88" t="s">
        <v>46</v>
      </c>
      <c r="H52" s="144">
        <v>30</v>
      </c>
      <c r="I52" s="88" t="s">
        <v>47</v>
      </c>
      <c r="J52" s="145">
        <v>30</v>
      </c>
      <c r="K52" s="88" t="s">
        <v>46</v>
      </c>
      <c r="L52" s="182">
        <f>H52/J52</f>
        <v>1</v>
      </c>
      <c r="M52" s="174">
        <f>F52*L52*100%</f>
        <v>3.7499999999999999E-2</v>
      </c>
    </row>
    <row r="53" spans="1:13" ht="39.6" x14ac:dyDescent="0.3">
      <c r="A53" s="129"/>
      <c r="B53" s="131"/>
      <c r="C53" s="138"/>
      <c r="D53" s="85" t="s">
        <v>42</v>
      </c>
      <c r="E53" s="150" t="s">
        <v>99</v>
      </c>
      <c r="F53" s="143">
        <f t="shared" ref="F53:F55" si="10">15%/4</f>
        <v>3.7499999999999999E-2</v>
      </c>
      <c r="G53" s="88" t="s">
        <v>46</v>
      </c>
      <c r="H53" s="144">
        <v>30</v>
      </c>
      <c r="I53" s="88" t="s">
        <v>47</v>
      </c>
      <c r="J53" s="145">
        <v>15</v>
      </c>
      <c r="K53" s="88" t="s">
        <v>48</v>
      </c>
      <c r="L53" s="182">
        <f>H53/J53</f>
        <v>2</v>
      </c>
      <c r="M53" s="174">
        <f>F53*L53*100%</f>
        <v>7.4999999999999997E-2</v>
      </c>
    </row>
    <row r="54" spans="1:13" ht="39.6" x14ac:dyDescent="0.3">
      <c r="A54" s="129"/>
      <c r="B54" s="131"/>
      <c r="C54" s="138"/>
      <c r="D54" s="85" t="s">
        <v>43</v>
      </c>
      <c r="E54" s="150" t="s">
        <v>113</v>
      </c>
      <c r="F54" s="143">
        <f t="shared" si="10"/>
        <v>3.7499999999999999E-2</v>
      </c>
      <c r="G54" s="180" t="s">
        <v>39</v>
      </c>
      <c r="H54" s="178" t="s">
        <v>115</v>
      </c>
      <c r="I54" s="88" t="s">
        <v>47</v>
      </c>
      <c r="J54" s="179" t="s">
        <v>115</v>
      </c>
      <c r="K54" s="180" t="s">
        <v>116</v>
      </c>
      <c r="L54" s="182">
        <v>2</v>
      </c>
      <c r="M54" s="174">
        <f>F54*L54*100%</f>
        <v>7.4999999999999997E-2</v>
      </c>
    </row>
    <row r="55" spans="1:13" ht="39.6" x14ac:dyDescent="0.3">
      <c r="A55" s="129"/>
      <c r="B55" s="131"/>
      <c r="C55" s="138"/>
      <c r="D55" s="85" t="s">
        <v>44</v>
      </c>
      <c r="E55" s="150" t="s">
        <v>114</v>
      </c>
      <c r="F55" s="143">
        <f t="shared" si="10"/>
        <v>3.7499999999999999E-2</v>
      </c>
      <c r="G55" s="180" t="s">
        <v>39</v>
      </c>
      <c r="H55" s="178" t="s">
        <v>115</v>
      </c>
      <c r="I55" s="88" t="s">
        <v>47</v>
      </c>
      <c r="J55" s="179" t="s">
        <v>115</v>
      </c>
      <c r="K55" s="180" t="s">
        <v>116</v>
      </c>
      <c r="L55" s="182">
        <v>2</v>
      </c>
      <c r="M55" s="174">
        <f>F55*L55*100%</f>
        <v>7.4999999999999997E-2</v>
      </c>
    </row>
    <row r="56" spans="1:13" x14ac:dyDescent="0.3">
      <c r="A56" s="84"/>
      <c r="B56" s="28"/>
      <c r="C56" s="28"/>
      <c r="D56" s="28"/>
      <c r="E56" s="28"/>
      <c r="F56" s="69">
        <f>SUM(F17,F21,F30,F50)</f>
        <v>0.99999999999999989</v>
      </c>
      <c r="G56" s="34"/>
      <c r="H56" s="29"/>
      <c r="I56" s="29"/>
      <c r="J56" s="28"/>
      <c r="K56" s="28"/>
      <c r="L56" s="28"/>
      <c r="M56" s="30"/>
    </row>
    <row r="57" spans="1:13" x14ac:dyDescent="0.3">
      <c r="A57" s="17"/>
      <c r="B57" s="10"/>
      <c r="C57" s="10"/>
      <c r="D57" s="10"/>
      <c r="E57" s="10"/>
      <c r="F57" s="10"/>
      <c r="G57" s="36"/>
      <c r="H57" s="11"/>
      <c r="I57" s="11"/>
      <c r="J57" s="10"/>
      <c r="K57" s="18" t="s">
        <v>16</v>
      </c>
      <c r="L57" s="18"/>
      <c r="M57" s="62">
        <f>SUM(M17,M21,M30,M50)</f>
        <v>1.8196428571428569</v>
      </c>
    </row>
    <row r="58" spans="1:13" x14ac:dyDescent="0.3">
      <c r="A58" s="15"/>
      <c r="B58" s="12"/>
      <c r="C58" s="12"/>
      <c r="D58" s="12"/>
      <c r="E58" s="12"/>
      <c r="F58" s="12"/>
      <c r="G58" s="35"/>
      <c r="H58" s="13"/>
      <c r="I58" s="13"/>
      <c r="J58" s="12"/>
      <c r="K58" s="12"/>
      <c r="L58" s="12"/>
      <c r="M58" s="14"/>
    </row>
    <row r="59" spans="1:13" x14ac:dyDescent="0.3">
      <c r="A59" s="8"/>
      <c r="B59" s="9"/>
      <c r="C59" s="9"/>
      <c r="D59" s="9"/>
      <c r="E59" s="9"/>
      <c r="F59" s="9"/>
      <c r="G59" s="37"/>
      <c r="H59" s="8"/>
      <c r="I59" s="8"/>
      <c r="J59" s="9"/>
      <c r="K59" s="9"/>
      <c r="L59" s="9"/>
      <c r="M59" s="9"/>
    </row>
    <row r="60" spans="1:13" ht="13.2" customHeight="1" x14ac:dyDescent="0.3">
      <c r="A60" s="5"/>
    </row>
    <row r="61" spans="1:13" ht="13.2" customHeight="1" x14ac:dyDescent="0.3">
      <c r="A61" s="16" t="s">
        <v>49</v>
      </c>
      <c r="C61" s="7"/>
      <c r="F61" s="22" t="s">
        <v>50</v>
      </c>
    </row>
    <row r="62" spans="1:13" ht="13.2" customHeight="1" x14ac:dyDescent="0.3">
      <c r="A62" s="21" t="s">
        <v>17</v>
      </c>
      <c r="B62" s="7" t="s">
        <v>38</v>
      </c>
      <c r="F62" s="24" t="s">
        <v>6</v>
      </c>
      <c r="G62" s="25" t="s">
        <v>21</v>
      </c>
      <c r="H62" s="24"/>
      <c r="I62" s="24" t="s">
        <v>20</v>
      </c>
      <c r="J62" s="23"/>
      <c r="K62" s="25"/>
      <c r="L62" s="25"/>
      <c r="M62" s="25"/>
    </row>
    <row r="63" spans="1:13" ht="13.2" customHeight="1" x14ac:dyDescent="0.3">
      <c r="A63" s="21" t="s">
        <v>18</v>
      </c>
      <c r="B63" s="7" t="s">
        <v>19</v>
      </c>
      <c r="F63" s="21" t="s">
        <v>86</v>
      </c>
      <c r="G63" s="19" t="s">
        <v>7</v>
      </c>
      <c r="I63" s="32" t="s">
        <v>27</v>
      </c>
      <c r="K63" s="19"/>
      <c r="L63" s="19"/>
      <c r="M63" s="19"/>
    </row>
    <row r="64" spans="1:13" ht="13.2" customHeight="1" x14ac:dyDescent="0.3">
      <c r="A64" s="21"/>
      <c r="B64" s="7"/>
      <c r="F64" s="21" t="s">
        <v>87</v>
      </c>
      <c r="G64" s="19" t="s">
        <v>8</v>
      </c>
      <c r="I64" s="32" t="s">
        <v>27</v>
      </c>
      <c r="J64" s="19"/>
      <c r="K64" s="19"/>
      <c r="L64" s="19"/>
      <c r="M64" s="19"/>
    </row>
    <row r="65" spans="1:13" ht="13.2" customHeight="1" x14ac:dyDescent="0.3">
      <c r="A65" s="20"/>
      <c r="B65" s="7" t="s">
        <v>28</v>
      </c>
      <c r="F65" s="21" t="s">
        <v>88</v>
      </c>
      <c r="G65" s="19" t="s">
        <v>9</v>
      </c>
      <c r="I65" s="32" t="s">
        <v>27</v>
      </c>
      <c r="J65" s="19"/>
      <c r="K65" s="19"/>
      <c r="L65" s="19"/>
      <c r="M65" s="19"/>
    </row>
    <row r="66" spans="1:13" ht="13.2" customHeight="1" x14ac:dyDescent="0.3">
      <c r="A66" s="20"/>
      <c r="B66" s="7"/>
      <c r="F66" s="21" t="s">
        <v>89</v>
      </c>
      <c r="G66" s="19" t="s">
        <v>10</v>
      </c>
      <c r="I66" s="32" t="s">
        <v>27</v>
      </c>
      <c r="K66" s="19"/>
      <c r="L66" s="19"/>
      <c r="M66" s="19"/>
    </row>
    <row r="67" spans="1:13" x14ac:dyDescent="0.3">
      <c r="C67" s="7"/>
      <c r="J67" s="19"/>
      <c r="K67" s="19"/>
      <c r="L67" s="19"/>
      <c r="M67" s="19"/>
    </row>
  </sheetData>
  <mergeCells count="27">
    <mergeCell ref="F51:M51"/>
    <mergeCell ref="C49:M49"/>
    <mergeCell ref="F27:M27"/>
    <mergeCell ref="F22:M22"/>
    <mergeCell ref="F31:M31"/>
    <mergeCell ref="F36:M36"/>
    <mergeCell ref="F41:M41"/>
    <mergeCell ref="F46:M46"/>
    <mergeCell ref="A13:A14"/>
    <mergeCell ref="G13:I13"/>
    <mergeCell ref="J13:J14"/>
    <mergeCell ref="A16:A19"/>
    <mergeCell ref="C30:C48"/>
    <mergeCell ref="A20:A48"/>
    <mergeCell ref="B20:B48"/>
    <mergeCell ref="B16:B19"/>
    <mergeCell ref="C17:C19"/>
    <mergeCell ref="C21:C28"/>
    <mergeCell ref="M13:M14"/>
    <mergeCell ref="F13:F14"/>
    <mergeCell ref="B13:B14"/>
    <mergeCell ref="C20:M20"/>
    <mergeCell ref="C16:M16"/>
    <mergeCell ref="K11:L11"/>
    <mergeCell ref="K13:K14"/>
    <mergeCell ref="L13:L14"/>
    <mergeCell ref="C13:E14"/>
  </mergeCells>
  <phoneticPr fontId="10" type="noConversion"/>
  <pageMargins left="0.7" right="0.7" top="0.75" bottom="0.75" header="0.3" footer="0.3"/>
  <pageSetup paperSize="9"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Hendra Rizky Suni</cp:lastModifiedBy>
  <cp:lastPrinted>2024-02-27T10:36:37Z</cp:lastPrinted>
  <dcterms:created xsi:type="dcterms:W3CDTF">2021-10-24T15:16:51Z</dcterms:created>
  <dcterms:modified xsi:type="dcterms:W3CDTF">2024-02-28T08:49:49Z</dcterms:modified>
</cp:coreProperties>
</file>