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IPIT\"/>
    </mc:Choice>
  </mc:AlternateContent>
  <xr:revisionPtr revIDLastSave="0" documentId="13_ncr:1_{B82F35AF-74A3-4F1F-82CC-A224D02E5238}" xr6:coauthVersionLast="45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Jan-Jun" sheetId="1" r:id="rId1"/>
    <sheet name="Jul-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2" l="1"/>
  <c r="L60" i="2"/>
  <c r="M60" i="2"/>
  <c r="L65" i="2"/>
  <c r="F60" i="2"/>
  <c r="H49" i="2"/>
  <c r="H28" i="2"/>
  <c r="I49" i="2"/>
  <c r="I57" i="2" s="1"/>
  <c r="I60" i="2" s="1"/>
  <c r="I28" i="2"/>
  <c r="M20" i="2"/>
  <c r="L46" i="2"/>
  <c r="M46" i="2" s="1"/>
  <c r="L62" i="2"/>
  <c r="M62" i="2" s="1"/>
  <c r="L63" i="2"/>
  <c r="M63" i="2" s="1"/>
  <c r="L64" i="2"/>
  <c r="M64" i="2" s="1"/>
  <c r="L61" i="2"/>
  <c r="M61" i="2" s="1"/>
  <c r="L59" i="2"/>
  <c r="M59" i="2" s="1"/>
  <c r="L58" i="2"/>
  <c r="M58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0" i="2"/>
  <c r="M50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30" i="2"/>
  <c r="M30" i="2" s="1"/>
  <c r="L31" i="2"/>
  <c r="M31" i="2" s="1"/>
  <c r="L32" i="2"/>
  <c r="M32" i="2" s="1"/>
  <c r="L33" i="2"/>
  <c r="M33" i="2" s="1"/>
  <c r="L29" i="2"/>
  <c r="M29" i="2" s="1"/>
  <c r="L18" i="2"/>
  <c r="M18" i="2" s="1"/>
  <c r="L19" i="2"/>
  <c r="M19" i="2" s="1"/>
  <c r="L21" i="2"/>
  <c r="M21" i="2" s="1"/>
  <c r="L22" i="2"/>
  <c r="M22" i="2" s="1"/>
  <c r="L23" i="2"/>
  <c r="M23" i="2" s="1"/>
  <c r="L17" i="2"/>
  <c r="M17" i="2" s="1"/>
  <c r="L26" i="2"/>
  <c r="M26" i="2" s="1"/>
  <c r="H16" i="2"/>
  <c r="J49" i="2"/>
  <c r="J24" i="2"/>
  <c r="J16" i="2"/>
  <c r="F57" i="2"/>
  <c r="F49" i="2"/>
  <c r="F36" i="2"/>
  <c r="F16" i="2"/>
  <c r="F28" i="2"/>
  <c r="E25" i="2"/>
  <c r="M16" i="2" l="1"/>
  <c r="M57" i="2"/>
  <c r="L57" i="2"/>
  <c r="M49" i="2"/>
  <c r="L49" i="2"/>
  <c r="M28" i="2"/>
  <c r="L16" i="2"/>
  <c r="L28" i="2"/>
  <c r="L48" i="2" l="1"/>
  <c r="M48" i="2" s="1"/>
  <c r="M47" i="2" s="1"/>
  <c r="L47" i="2"/>
  <c r="J47" i="2"/>
  <c r="H47" i="2"/>
  <c r="F47" i="2"/>
  <c r="F24" i="2"/>
  <c r="E32" i="2"/>
  <c r="F34" i="2" l="1"/>
  <c r="F67" i="2" s="1"/>
  <c r="L35" i="2"/>
  <c r="M35" i="2" s="1"/>
  <c r="M34" i="2" s="1"/>
  <c r="J34" i="2"/>
  <c r="H34" i="2"/>
  <c r="L39" i="2"/>
  <c r="M39" i="2" s="1"/>
  <c r="L38" i="2"/>
  <c r="J36" i="2"/>
  <c r="H36" i="2"/>
  <c r="L27" i="2"/>
  <c r="M27" i="2" s="1"/>
  <c r="M24" i="2" s="1"/>
  <c r="H24" i="2"/>
  <c r="F27" i="1"/>
  <c r="F28" i="1"/>
  <c r="F29" i="1"/>
  <c r="F26" i="1"/>
  <c r="H17" i="1"/>
  <c r="J20" i="1"/>
  <c r="H24" i="1"/>
  <c r="J24" i="1"/>
  <c r="L24" i="2" l="1"/>
  <c r="L34" i="2"/>
  <c r="L36" i="2"/>
  <c r="M38" i="2"/>
  <c r="M36" i="2" s="1"/>
  <c r="M68" i="2" s="1"/>
  <c r="L21" i="1"/>
  <c r="M21" i="1" s="1"/>
  <c r="M20" i="1" s="1"/>
  <c r="H20" i="1"/>
  <c r="M11" i="2" l="1"/>
  <c r="L20" i="1"/>
  <c r="L26" i="1"/>
  <c r="L18" i="1"/>
  <c r="M18" i="1" s="1"/>
  <c r="M17" i="1" l="1"/>
  <c r="L28" i="1" l="1"/>
  <c r="L29" i="1"/>
  <c r="L27" i="1"/>
  <c r="F17" i="1"/>
  <c r="F30" i="1" s="1"/>
  <c r="J17" i="1"/>
  <c r="L17" i="1"/>
  <c r="M26" i="1" l="1"/>
  <c r="L24" i="1"/>
  <c r="M27" i="1"/>
  <c r="M29" i="1"/>
  <c r="M28" i="1"/>
  <c r="M31" i="1" l="1"/>
  <c r="M11" i="1" s="1"/>
  <c r="M24" i="1"/>
</calcChain>
</file>

<file path=xl/sharedStrings.xml><?xml version="1.0" encoding="utf-8"?>
<sst xmlns="http://schemas.openxmlformats.org/spreadsheetml/2006/main" count="372" uniqueCount="152">
  <si>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</si>
  <si>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</si>
  <si>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</si>
  <si>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</si>
  <si>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</si>
  <si>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</si>
  <si>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</si>
  <si>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</si>
  <si>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</si>
  <si>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</si>
  <si>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</si>
  <si>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</si>
  <si>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</si>
  <si>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</si>
  <si>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</si>
  <si>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</si>
  <si>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Total = (1) + (2) + (3) + (4) =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</si>
  <si>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</si>
  <si>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</si>
  <si>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</si>
  <si>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</si>
  <si>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</si>
  <si>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</si>
  <si>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</si>
  <si>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</si>
  <si>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</si>
  <si>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</si>
  <si>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</si>
  <si>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</si>
  <si>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</si>
  <si>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</si>
  <si>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</si>
  <si>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</si>
  <si>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</si>
  <si>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</si>
  <si>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Staf Teknikal &amp; Operasi</t>
  </si>
  <si>
    <t>Komersial</t>
  </si>
  <si>
    <t>Nilai (Skor Akhir) KPI =</t>
  </si>
  <si>
    <t>Komersialisasi Sulfur Wilayah Kerja "A" Aceh</t>
  </si>
  <si>
    <t>Skor = Kuantitas Target / Pencapaian Target</t>
  </si>
  <si>
    <t>a.1.1</t>
  </si>
  <si>
    <t>a.1.2</t>
  </si>
  <si>
    <t>a.1.3</t>
  </si>
  <si>
    <t>a.1.4</t>
  </si>
  <si>
    <t>Sesuai Waktu Yang Ditentukan</t>
  </si>
  <si>
    <t>Sesuai Target</t>
  </si>
  <si>
    <t>Hari</t>
  </si>
  <si>
    <t>Lebih Cepat</t>
  </si>
  <si>
    <t>Keterangan / Catatan :</t>
  </si>
  <si>
    <t>Goal Untuk Setiap Tahapan Proyek:</t>
  </si>
  <si>
    <t>Kuantitas 
(Per Proyek)</t>
  </si>
  <si>
    <t>Muhammad Haikal Aulia</t>
  </si>
  <si>
    <t>Trading Telur</t>
  </si>
  <si>
    <t>1.2</t>
  </si>
  <si>
    <t>1.1</t>
  </si>
  <si>
    <t>Komersialisasi Kopi Arabica gayo</t>
  </si>
  <si>
    <t>b</t>
  </si>
  <si>
    <t>b.1</t>
  </si>
  <si>
    <t>Mempersiapkan skema trading telur dari Surabaya ke Banda Aceh</t>
  </si>
  <si>
    <t>Mempersiapkan Skema Kerja Sama Operasi  Kopi Arabica Gayo dengan JRG</t>
  </si>
  <si>
    <t>Penanggung Jawab Bidang HSSE</t>
  </si>
  <si>
    <t>2.1</t>
  </si>
  <si>
    <t>Memberikan arahan terkait HSSE kepada pekerja di Pelabuhan Kuala Langsa</t>
  </si>
  <si>
    <t>Mempersiapkan rambu-rambu keselamatan terkait HSSE digudang pelabuhan kuala langsa</t>
  </si>
  <si>
    <t>Melakukan koordinasi dengan HSSE Meligo Mas Utama untuk keselamatan dalam pengiriman sulfur ke Pelabuhan Kuala Langsa</t>
  </si>
  <si>
    <t>Mengawasi para pekerja yang melakukan renovasi gudang di Pelabuhan Kuala Langsa</t>
  </si>
  <si>
    <t>Cleaning Sludge of Condensate Tank F-6104</t>
  </si>
  <si>
    <t>PEMA-TELCO KSO</t>
  </si>
  <si>
    <t>Pembersihan Lahan Arun Unit 84</t>
  </si>
  <si>
    <t>a.2</t>
  </si>
  <si>
    <t>a.3</t>
  </si>
  <si>
    <t>2.2</t>
  </si>
  <si>
    <t>a.4</t>
  </si>
  <si>
    <t>b.</t>
  </si>
  <si>
    <t>b.2</t>
  </si>
  <si>
    <t>Menyiapkan Buku Rekening KSO</t>
  </si>
  <si>
    <t>Menghitung biaya dan menyiapkan dokumen untuk setoran modal tahap pertama</t>
  </si>
  <si>
    <t>2.3</t>
  </si>
  <si>
    <t>2.5</t>
  </si>
  <si>
    <t>b.1.1</t>
  </si>
  <si>
    <t>b.1.2</t>
  </si>
  <si>
    <t>b.1.3</t>
  </si>
  <si>
    <t>c.</t>
  </si>
  <si>
    <t>c.1</t>
  </si>
  <si>
    <t>d.</t>
  </si>
  <si>
    <t>d.1</t>
  </si>
  <si>
    <t>Fitria Syaifanur</t>
  </si>
  <si>
    <t>PEMA-LAMI KSO</t>
  </si>
  <si>
    <t>1.3</t>
  </si>
  <si>
    <t>PEMA-JRG KSO</t>
  </si>
  <si>
    <t>b.3</t>
  </si>
  <si>
    <t>Aplikasi Accurate</t>
  </si>
  <si>
    <t>Persiapan SOP baru</t>
  </si>
  <si>
    <t>Pengembangan usaha</t>
  </si>
  <si>
    <t>Membuat instagram untuk pemasaran</t>
  </si>
  <si>
    <t>Draft dan Review perjanjian kerja sama definitif</t>
  </si>
  <si>
    <t>Pengurusan dokumen pajak (efin, sertel, dan lainnya)</t>
  </si>
  <si>
    <t>c.2</t>
  </si>
  <si>
    <t>c.3</t>
  </si>
  <si>
    <t>c.4</t>
  </si>
  <si>
    <t>Pengurusan dokumen pajak (enova, efin, sertel, PKP dan lainnya)</t>
  </si>
  <si>
    <t>Menyiapkan dokumen untuk setoran modal tahap pertama, kedua, dan seterusnya</t>
  </si>
  <si>
    <t>c.5</t>
  </si>
  <si>
    <t>Menyiapkan dokumen untuk setoran modal tahap ketiga dan keempat</t>
  </si>
  <si>
    <t>Memeriksa dan mengajukan Dokumen Pembayaran termin 1 dan 2</t>
  </si>
  <si>
    <t>Pengajuan Biaya Sewa Tongkang</t>
  </si>
  <si>
    <t>Pengajuan Biaya Trimming TKBM</t>
  </si>
  <si>
    <t>Pengajuan Biaya Agency PTK</t>
  </si>
  <si>
    <t>Pengajuan Biaya Terpal</t>
  </si>
  <si>
    <t>Pengajuan Biaya Jasa Sucofindo</t>
  </si>
  <si>
    <t>Pengajuan Biaya Inspeksi PTK</t>
  </si>
  <si>
    <t>Pengajuan Biaya  Lepas Chute</t>
  </si>
  <si>
    <t>Pengajuan Biaya  Operasional lainnya</t>
  </si>
  <si>
    <t>b.1.4</t>
  </si>
  <si>
    <t>b.1.5</t>
  </si>
  <si>
    <t>b.1.6</t>
  </si>
  <si>
    <t>b.1.7</t>
  </si>
  <si>
    <t>b.1.8</t>
  </si>
  <si>
    <t>2.4</t>
  </si>
  <si>
    <t>d.2</t>
  </si>
  <si>
    <t>e.1</t>
  </si>
  <si>
    <t>e.2</t>
  </si>
  <si>
    <t>a</t>
  </si>
  <si>
    <t>a. 4.1</t>
  </si>
  <si>
    <t>a. 4.2</t>
  </si>
  <si>
    <t>a. 5</t>
  </si>
  <si>
    <t>Laporan keuangan bulanan</t>
  </si>
  <si>
    <t>Tanda tangan perjanjian definitif</t>
  </si>
  <si>
    <t>Laporan persediaan dan stok</t>
  </si>
  <si>
    <t>Pembayaran dan pelaporan pajak</t>
  </si>
  <si>
    <t>Melengkapi dokumen Audit Internal KSO</t>
  </si>
  <si>
    <t>Penjualan dan penagihannya</t>
  </si>
  <si>
    <t>Penyetoran Dividen ke Para Pihak</t>
  </si>
  <si>
    <t>2.6</t>
  </si>
  <si>
    <t>Perubahan specimen rekening KSO</t>
  </si>
  <si>
    <t>f.1</t>
  </si>
  <si>
    <t>f.2</t>
  </si>
  <si>
    <t xml:space="preserve">Komersialisasi Sulfur </t>
  </si>
  <si>
    <t>Pengajuan Biaya Operasional Lifting Sulfur di Blang Lancang</t>
  </si>
  <si>
    <t>Menghitung kartu persediaan Sulfur di Pekola</t>
  </si>
  <si>
    <t>d.3</t>
  </si>
  <si>
    <t>d.4</t>
  </si>
  <si>
    <t>d.5</t>
  </si>
  <si>
    <t>d.6</t>
  </si>
  <si>
    <t>d.7</t>
  </si>
  <si>
    <t>e.</t>
  </si>
  <si>
    <t>f.</t>
  </si>
  <si>
    <t>f.3</t>
  </si>
  <si>
    <t>f.4</t>
  </si>
  <si>
    <t>Tidak sesuai target</t>
  </si>
  <si>
    <t>f.5</t>
  </si>
  <si>
    <t>Melihat potensi bisnis dan alur operasional di Bener Meriah untuk rencana penambahan modal (Pendampingan)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</si>
</sst>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3"/>
      <name val="Segoe UI"/>
      <family val="2"/>
    </font>
    <font>
      <sz val="9"/>
      <color theme="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59996337778862885"/>
      </left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43" fontId="3" fillId="0" borderId="0" xfId="1" applyFont="1"/>
    <xf numFmtId="43" fontId="2" fillId="0" borderId="0" xfId="1" applyFont="1"/>
    <xf numFmtId="0" fontId="2" fillId="0" borderId="0" xfId="0" applyFont="1" applyAlignment="1">
      <alignment horizontal="center"/>
    </xf>
    <xf numFmtId="43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3" fontId="2" fillId="3" borderId="1" xfId="1" quotePrefix="1" applyFont="1" applyFill="1" applyBorder="1"/>
    <xf numFmtId="43" fontId="2" fillId="3" borderId="1" xfId="1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3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43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43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9" fontId="2" fillId="4" borderId="3" xfId="2" applyFont="1" applyFill="1" applyBorder="1"/>
    <xf numFmtId="1" fontId="2" fillId="6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43" fontId="2" fillId="3" borderId="1" xfId="1" applyFont="1" applyFill="1" applyBorder="1" applyAlignment="1">
      <alignment horizontal="left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 vertical="center"/>
    </xf>
    <xf numFmtId="0" fontId="4" fillId="6" borderId="1" xfId="1" applyNumberFormat="1" applyFont="1" applyFill="1" applyBorder="1"/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horizontal="left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6" borderId="19" xfId="1" applyNumberFormat="1" applyFont="1" applyFill="1" applyBorder="1" applyAlignment="1">
      <alignment vertical="center" wrapText="1"/>
    </xf>
    <xf numFmtId="0" fontId="2" fillId="3" borderId="20" xfId="1" applyNumberFormat="1" applyFont="1" applyFill="1" applyBorder="1" applyAlignment="1">
      <alignment vertical="center"/>
    </xf>
    <xf numFmtId="0" fontId="2" fillId="6" borderId="1" xfId="1" applyNumberFormat="1" applyFont="1" applyFill="1" applyBorder="1" applyAlignment="1">
      <alignment horizontal="left"/>
    </xf>
    <xf numFmtId="0" fontId="2" fillId="0" borderId="18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43" fontId="2" fillId="6" borderId="20" xfId="1" applyFont="1" applyFill="1" applyBorder="1" applyAlignment="1">
      <alignment horizontal="center" vertical="center"/>
    </xf>
    <xf numFmtId="43" fontId="2" fillId="3" borderId="20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43" fontId="2" fillId="3" borderId="1" xfId="3" applyFont="1" applyFill="1" applyBorder="1" applyAlignment="1">
      <alignment wrapText="1"/>
    </xf>
    <xf numFmtId="0" fontId="2" fillId="3" borderId="4" xfId="0" quotePrefix="1" applyFont="1" applyFill="1" applyBorder="1" applyAlignment="1">
      <alignment horizontal="center" vertical="center"/>
    </xf>
    <xf numFmtId="0" fontId="2" fillId="3" borderId="1" xfId="3" applyNumberFormat="1" applyFont="1" applyFill="1" applyBorder="1" applyAlignment="1">
      <alignment horizontal="left" vertical="top" wrapText="1"/>
    </xf>
    <xf numFmtId="0" fontId="4" fillId="6" borderId="1" xfId="1" applyNumberFormat="1" applyFont="1" applyFill="1" applyBorder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" fillId="4" borderId="2" xfId="0" applyNumberFormat="1" applyFont="1" applyFill="1" applyBorder="1" applyAlignment="1">
      <alignment vertical="center"/>
    </xf>
    <xf numFmtId="0" fontId="2" fillId="4" borderId="3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0" borderId="0" xfId="0" quotePrefix="1" applyNumberFormat="1" applyFont="1" applyAlignment="1">
      <alignment vertical="center"/>
    </xf>
    <xf numFmtId="0" fontId="2" fillId="6" borderId="1" xfId="1" applyNumberFormat="1" applyFont="1" applyFill="1" applyBorder="1" applyAlignment="1">
      <alignment horizontal="center" vertical="center"/>
    </xf>
    <xf numFmtId="0" fontId="2" fillId="6" borderId="5" xfId="1" applyNumberFormat="1" applyFont="1" applyFill="1" applyBorder="1" applyAlignment="1">
      <alignment horizontal="center" vertical="center"/>
    </xf>
    <xf numFmtId="0" fontId="2" fillId="3" borderId="5" xfId="1" applyNumberFormat="1" applyFont="1" applyFill="1" applyBorder="1" applyAlignment="1">
      <alignment horizontal="center" vertical="center"/>
    </xf>
    <xf numFmtId="0" fontId="2" fillId="3" borderId="1" xfId="3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2" fillId="0" borderId="0" xfId="0" applyFont="1" applyAlignment="1"/>
    <xf numFmtId="43" fontId="4" fillId="3" borderId="0" xfId="1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horizontal="center" vertical="center" wrapText="1"/>
    </xf>
    <xf numFmtId="0" fontId="2" fillId="3" borderId="18" xfId="1" applyNumberFormat="1" applyFont="1" applyFill="1" applyBorder="1" applyAlignment="1">
      <alignment horizontal="center" vertical="center" wrapText="1"/>
    </xf>
    <xf numFmtId="0" fontId="2" fillId="3" borderId="7" xfId="1" applyNumberFormat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center"/>
    </xf>
    <xf numFmtId="0" fontId="2" fillId="3" borderId="7" xfId="0" quotePrefix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4" fillId="3" borderId="1" xfId="1" applyNumberFormat="1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/>
    </xf>
    <xf numFmtId="0" fontId="2" fillId="3" borderId="20" xfId="1" applyNumberFormat="1" applyFont="1" applyFill="1" applyBorder="1" applyAlignment="1">
      <alignment vertical="center" wrapText="1"/>
    </xf>
    <xf numFmtId="0" fontId="2" fillId="3" borderId="21" xfId="0" quotePrefix="1" applyNumberFormat="1" applyFont="1" applyFill="1" applyBorder="1" applyAlignment="1">
      <alignment horizontal="center" vertical="center"/>
    </xf>
    <xf numFmtId="0" fontId="4" fillId="6" borderId="6" xfId="1" applyNumberFormat="1" applyFont="1" applyFill="1" applyBorder="1" applyAlignment="1">
      <alignment vertical="center" wrapText="1"/>
    </xf>
    <xf numFmtId="10" fontId="2" fillId="6" borderId="6" xfId="0" applyNumberFormat="1" applyFont="1" applyFill="1" applyBorder="1" applyAlignment="1">
      <alignment horizontal="center" vertical="center"/>
    </xf>
    <xf numFmtId="0" fontId="2" fillId="6" borderId="24" xfId="1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9" fontId="2" fillId="6" borderId="6" xfId="2" applyFont="1" applyFill="1" applyBorder="1" applyAlignment="1">
      <alignment horizontal="center"/>
    </xf>
    <xf numFmtId="0" fontId="2" fillId="6" borderId="7" xfId="1" applyNumberFormat="1" applyFont="1" applyFill="1" applyBorder="1" applyAlignment="1">
      <alignment horizontal="center" vertical="center"/>
    </xf>
    <xf numFmtId="10" fontId="2" fillId="6" borderId="7" xfId="0" applyNumberFormat="1" applyFont="1" applyFill="1" applyBorder="1" applyAlignment="1">
      <alignment horizontal="center" vertical="center"/>
    </xf>
    <xf numFmtId="0" fontId="2" fillId="6" borderId="25" xfId="1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/>
    </xf>
    <xf numFmtId="9" fontId="2" fillId="6" borderId="7" xfId="2" applyFont="1" applyFill="1" applyBorder="1" applyAlignment="1">
      <alignment horizontal="center"/>
    </xf>
    <xf numFmtId="10" fontId="2" fillId="3" borderId="20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2" fontId="2" fillId="3" borderId="20" xfId="0" applyNumberFormat="1" applyFont="1" applyFill="1" applyBorder="1" applyAlignment="1">
      <alignment horizontal="center"/>
    </xf>
    <xf numFmtId="9" fontId="2" fillId="3" borderId="20" xfId="2" applyFont="1" applyFill="1" applyBorder="1" applyAlignment="1">
      <alignment horizontal="center"/>
    </xf>
    <xf numFmtId="10" fontId="2" fillId="6" borderId="18" xfId="0" applyNumberFormat="1" applyFont="1" applyFill="1" applyBorder="1" applyAlignment="1">
      <alignment horizontal="center" vertical="center"/>
    </xf>
    <xf numFmtId="0" fontId="2" fillId="6" borderId="26" xfId="1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/>
    </xf>
    <xf numFmtId="9" fontId="2" fillId="6" borderId="18" xfId="2" applyFont="1" applyFill="1" applyBorder="1" applyAlignment="1">
      <alignment horizontal="center"/>
    </xf>
    <xf numFmtId="0" fontId="4" fillId="6" borderId="7" xfId="1" applyNumberFormat="1" applyFont="1" applyFill="1" applyBorder="1" applyAlignment="1">
      <alignment horizontal="left" vertical="center" wrapText="1"/>
    </xf>
    <xf numFmtId="0" fontId="2" fillId="6" borderId="7" xfId="1" applyNumberFormat="1" applyFont="1" applyFill="1" applyBorder="1" applyAlignment="1">
      <alignment horizontal="left"/>
    </xf>
    <xf numFmtId="0" fontId="7" fillId="6" borderId="1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43" fontId="2" fillId="6" borderId="25" xfId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9" fontId="2" fillId="3" borderId="20" xfId="2" applyFont="1" applyFill="1" applyBorder="1" applyAlignment="1">
      <alignment horizontal="center" vertical="center"/>
    </xf>
    <xf numFmtId="0" fontId="2" fillId="6" borderId="21" xfId="1" applyNumberFormat="1" applyFont="1" applyFill="1" applyBorder="1" applyAlignment="1">
      <alignment vertical="center" wrapText="1"/>
    </xf>
    <xf numFmtId="1" fontId="2" fillId="3" borderId="23" xfId="0" applyNumberFormat="1" applyFont="1" applyFill="1" applyBorder="1" applyAlignment="1">
      <alignment horizontal="center"/>
    </xf>
    <xf numFmtId="0" fontId="2" fillId="3" borderId="24" xfId="1" applyNumberFormat="1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/>
    </xf>
    <xf numFmtId="0" fontId="2" fillId="3" borderId="11" xfId="0" quotePrefix="1" applyNumberFormat="1" applyFont="1" applyFill="1" applyBorder="1" applyAlignment="1">
      <alignment horizontal="center" vertical="center"/>
    </xf>
    <xf numFmtId="0" fontId="2" fillId="3" borderId="6" xfId="1" applyNumberFormat="1" applyFont="1" applyFill="1" applyBorder="1" applyAlignment="1">
      <alignment horizontal="center" vertical="center"/>
    </xf>
    <xf numFmtId="0" fontId="2" fillId="3" borderId="6" xfId="1" applyNumberFormat="1" applyFont="1" applyFill="1" applyBorder="1" applyAlignment="1">
      <alignment vertical="center" wrapText="1"/>
    </xf>
    <xf numFmtId="1" fontId="2" fillId="6" borderId="25" xfId="0" applyNumberFormat="1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2" fillId="3" borderId="25" xfId="1" applyNumberFormat="1" applyFont="1" applyFill="1" applyBorder="1" applyAlignment="1">
      <alignment horizontal="center" vertical="center"/>
    </xf>
    <xf numFmtId="0" fontId="2" fillId="3" borderId="0" xfId="0" quotePrefix="1" applyNumberFormat="1" applyFont="1" applyFill="1" applyBorder="1" applyAlignment="1">
      <alignment horizontal="center" vertical="center"/>
    </xf>
    <xf numFmtId="20" fontId="2" fillId="3" borderId="8" xfId="0" quotePrefix="1" applyNumberFormat="1" applyFont="1" applyFill="1" applyBorder="1" applyAlignment="1">
      <alignment horizontal="center" vertical="center"/>
    </xf>
    <xf numFmtId="0" fontId="2" fillId="3" borderId="27" xfId="0" quotePrefix="1" applyNumberFormat="1" applyFont="1" applyFill="1" applyBorder="1" applyAlignment="1">
      <alignment horizontal="center" vertical="center"/>
    </xf>
    <xf numFmtId="0" fontId="2" fillId="3" borderId="8" xfId="0" quotePrefix="1" applyNumberFormat="1" applyFont="1" applyFill="1" applyBorder="1" applyAlignment="1">
      <alignment horizontal="center" vertical="center"/>
    </xf>
    <xf numFmtId="0" fontId="2" fillId="3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3" borderId="20" xfId="1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3" borderId="22" xfId="0" quotePrefix="1" applyNumberFormat="1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9" fontId="2" fillId="3" borderId="6" xfId="2" applyFont="1" applyFill="1" applyBorder="1" applyAlignment="1">
      <alignment horizontal="center" vertical="center"/>
    </xf>
    <xf numFmtId="0" fontId="2" fillId="6" borderId="12" xfId="1" applyNumberFormat="1" applyFont="1" applyFill="1" applyBorder="1" applyAlignment="1">
      <alignment horizontal="center" vertical="center"/>
    </xf>
    <xf numFmtId="20" fontId="2" fillId="3" borderId="0" xfId="0" quotePrefix="1" applyNumberFormat="1" applyFont="1" applyFill="1" applyBorder="1" applyAlignment="1">
      <alignment horizontal="center" vertical="center"/>
    </xf>
    <xf numFmtId="0" fontId="2" fillId="3" borderId="8" xfId="1" applyNumberFormat="1" applyFont="1" applyFill="1" applyBorder="1" applyAlignment="1">
      <alignment horizontal="center" vertical="center"/>
    </xf>
    <xf numFmtId="0" fontId="2" fillId="3" borderId="28" xfId="1" applyNumberFormat="1" applyFont="1" applyFill="1" applyBorder="1" applyAlignment="1">
      <alignment horizontal="center" vertical="center"/>
    </xf>
    <xf numFmtId="0" fontId="4" fillId="6" borderId="6" xfId="1" applyNumberFormat="1" applyFont="1" applyFill="1" applyBorder="1" applyAlignment="1">
      <alignment horizontal="left" vertical="center" wrapText="1"/>
    </xf>
    <xf numFmtId="0" fontId="2" fillId="6" borderId="6" xfId="1" applyNumberFormat="1" applyFont="1" applyFill="1" applyBorder="1" applyAlignment="1">
      <alignment horizontal="left"/>
    </xf>
    <xf numFmtId="0" fontId="7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43" fontId="2" fillId="6" borderId="24" xfId="1" applyFont="1" applyFill="1" applyBorder="1" applyAlignment="1">
      <alignment horizontal="center" vertical="center"/>
    </xf>
    <xf numFmtId="0" fontId="2" fillId="3" borderId="7" xfId="1" applyNumberFormat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9" fontId="2" fillId="3" borderId="7" xfId="2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left"/>
    </xf>
    <xf numFmtId="0" fontId="2" fillId="3" borderId="20" xfId="1" applyNumberFormat="1" applyFont="1" applyFill="1" applyBorder="1" applyAlignment="1">
      <alignment horizontal="left" vertical="center" wrapText="1"/>
    </xf>
    <xf numFmtId="10" fontId="2" fillId="3" borderId="1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" fontId="12" fillId="3" borderId="20" xfId="0" applyNumberFormat="1" applyFont="1" applyFill="1" applyBorder="1" applyAlignment="1">
      <alignment horizontal="center"/>
    </xf>
    <xf numFmtId="1" fontId="12" fillId="6" borderId="25" xfId="0" applyNumberFormat="1" applyFont="1" applyFill="1" applyBorder="1" applyAlignment="1">
      <alignment horizontal="center"/>
    </xf>
    <xf numFmtId="1" fontId="11" fillId="6" borderId="4" xfId="0" applyNumberFormat="1" applyFont="1" applyFill="1" applyBorder="1" applyAlignment="1">
      <alignment horizontal="center"/>
    </xf>
    <xf numFmtId="0" fontId="2" fillId="3" borderId="21" xfId="0" quotePrefix="1" applyFont="1" applyFill="1" applyBorder="1" applyAlignment="1">
      <alignment horizontal="center" vertical="center"/>
    </xf>
    <xf numFmtId="0" fontId="2" fillId="3" borderId="22" xfId="0" quotePrefix="1" applyFont="1" applyFill="1" applyBorder="1" applyAlignment="1">
      <alignment horizontal="center" vertical="center"/>
    </xf>
    <xf numFmtId="0" fontId="2" fillId="3" borderId="21" xfId="0" quotePrefix="1" applyFont="1" applyFill="1" applyBorder="1" applyAlignment="1">
      <alignment horizontal="center" vertical="center"/>
    </xf>
    <xf numFmtId="0" fontId="2" fillId="3" borderId="27" xfId="0" applyNumberFormat="1" applyFont="1" applyFill="1" applyBorder="1" applyAlignment="1">
      <alignment horizontal="center" vertical="center"/>
    </xf>
    <xf numFmtId="20" fontId="2" fillId="3" borderId="28" xfId="0" quotePrefix="1" applyNumberFormat="1" applyFont="1" applyFill="1" applyBorder="1" applyAlignment="1">
      <alignment horizontal="center" vertical="center"/>
    </xf>
    <xf numFmtId="0" fontId="2" fillId="3" borderId="29" xfId="0" applyNumberFormat="1" applyFont="1" applyFill="1" applyBorder="1" applyAlignment="1">
      <alignment horizontal="center" vertical="center"/>
    </xf>
    <xf numFmtId="0" fontId="2" fillId="3" borderId="28" xfId="0" applyNumberFormat="1" applyFont="1" applyFill="1" applyBorder="1" applyAlignment="1">
      <alignment horizontal="center" vertical="center"/>
    </xf>
    <xf numFmtId="0" fontId="2" fillId="3" borderId="23" xfId="0" quotePrefix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2" fillId="3" borderId="6" xfId="3" applyNumberFormat="1" applyFont="1" applyFill="1" applyBorder="1" applyAlignment="1">
      <alignment horizontal="left" vertical="center" wrapText="1"/>
    </xf>
    <xf numFmtId="10" fontId="2" fillId="3" borderId="24" xfId="0" applyNumberFormat="1" applyFont="1" applyFill="1" applyBorder="1" applyAlignment="1">
      <alignment horizontal="center" vertical="center"/>
    </xf>
    <xf numFmtId="1" fontId="12" fillId="3" borderId="24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wrapText="1"/>
    </xf>
    <xf numFmtId="10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9" fontId="2" fillId="3" borderId="12" xfId="2" applyFont="1" applyFill="1" applyBorder="1" applyAlignment="1">
      <alignment horizontal="center" vertical="center"/>
    </xf>
    <xf numFmtId="0" fontId="2" fillId="3" borderId="20" xfId="3" applyNumberFormat="1" applyFont="1" applyFill="1" applyBorder="1" applyAlignment="1">
      <alignment horizontal="left" vertical="center" wrapText="1"/>
    </xf>
    <xf numFmtId="0" fontId="2" fillId="3" borderId="30" xfId="0" quotePrefix="1" applyNumberFormat="1" applyFont="1" applyFill="1" applyBorder="1" applyAlignment="1">
      <alignment horizontal="center" vertical="center"/>
    </xf>
    <xf numFmtId="0" fontId="2" fillId="3" borderId="31" xfId="0" quotePrefix="1" applyNumberFormat="1" applyFont="1" applyFill="1" applyBorder="1" applyAlignment="1">
      <alignment horizontal="center" vertical="center"/>
    </xf>
    <xf numFmtId="10" fontId="2" fillId="3" borderId="32" xfId="0" applyNumberFormat="1" applyFont="1" applyFill="1" applyBorder="1" applyAlignment="1">
      <alignment horizontal="center" vertical="center"/>
    </xf>
    <xf numFmtId="1" fontId="12" fillId="3" borderId="20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2" fontId="2" fillId="3" borderId="28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 xr:uid="{CCC4D120-6B5E-470C-9B97-F3AE6463C928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C7D18-304C-4E8D-B0E0-4F4409807C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76725" cy="704510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630780-8D94-4C93-9A4B-846E01705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25094" y="161461"/>
          <a:ext cx="1903373" cy="52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showGridLines="0" topLeftCell="A7" zoomScale="77" zoomScaleNormal="77" zoomScaleSheetLayoutView="92" workbookViewId="0">
      <selection activeCell="E20" sqref="E20"/>
    </sheetView>
  </sheetViews>
  <sheetFormatPr defaultColWidth="9.1640625" defaultRowHeight="12" x14ac:dyDescent="0.2"/>
  <cols>
    <col min="1" max="1" width="4.6640625" style="1" customWidth="1"/>
    <col min="2" max="2" width="22.1640625" style="1" customWidth="1"/>
    <col min="3" max="3" width="5.1640625" style="1" customWidth="1"/>
    <col min="4" max="4" width="6.1640625" style="1" customWidth="1"/>
    <col min="5" max="5" width="39" style="1" customWidth="1"/>
    <col min="6" max="6" width="10.5" style="1" customWidth="1"/>
    <col min="7" max="7" width="26.5" style="24" customWidth="1"/>
    <col min="8" max="8" width="14.6640625" style="5" customWidth="1"/>
    <col min="9" max="9" width="18.5" style="5" customWidth="1"/>
    <col min="10" max="10" width="15.5" style="1" customWidth="1"/>
    <col min="11" max="11" width="28.5" style="1" customWidth="1"/>
    <col min="12" max="12" width="9.1640625" style="1"/>
    <col min="13" max="13" width="15.6640625" style="1" customWidth="1"/>
    <col min="14" max="14" width="9.1640625" style="1" customWidth="1"/>
    <col min="15" max="15" width="26.6640625" style="1" customWidth="1"/>
    <col min="16" max="16384" width="9.1640625" style="1"/>
  </cols>
  <sheetData>
    <row r="1" spans="1:13" ht="14.1" customHeight="1" x14ac:dyDescent="0.2"/>
    <row r="2" spans="1:13" ht="14.1" customHeight="1" x14ac:dyDescent="0.2"/>
    <row r="3" spans="1:13" ht="14.1" customHeight="1" x14ac:dyDescent="0.2"/>
    <row r="4" spans="1:13" ht="14.1" customHeight="1" x14ac:dyDescent="0.2"/>
    <row r="5" spans="1:13" ht="14.1" customHeight="1" x14ac:dyDescent="0.2"/>
    <row r="6" spans="1:13" ht="17.100000000000001" customHeight="1" x14ac:dyDescent="0.3">
      <c r="A6" s="3" t="s">
        <v>24</v>
      </c>
    </row>
    <row r="7" spans="1:13" x14ac:dyDescent="0.2">
      <c r="A7" s="4"/>
    </row>
    <row r="8" spans="1:13" x14ac:dyDescent="0.2">
      <c r="A8" s="6" t="s">
        <v>31</v>
      </c>
      <c r="B8" s="5"/>
      <c r="C8" s="48" t="s">
        <v>34</v>
      </c>
      <c r="D8" s="49" t="s">
        <v>51</v>
      </c>
    </row>
    <row r="9" spans="1:13" x14ac:dyDescent="0.2">
      <c r="A9" s="6" t="s">
        <v>32</v>
      </c>
      <c r="B9" s="5"/>
      <c r="C9" s="48" t="s">
        <v>34</v>
      </c>
      <c r="D9" s="49" t="s">
        <v>35</v>
      </c>
    </row>
    <row r="10" spans="1:13" x14ac:dyDescent="0.2">
      <c r="A10" s="6" t="s">
        <v>33</v>
      </c>
      <c r="B10" s="5"/>
      <c r="C10" s="48" t="s">
        <v>34</v>
      </c>
      <c r="D10" s="49" t="s">
        <v>36</v>
      </c>
    </row>
    <row r="11" spans="1:13" x14ac:dyDescent="0.2">
      <c r="A11" s="6"/>
      <c r="B11" s="5"/>
      <c r="C11" s="48"/>
      <c r="K11" s="112" t="s">
        <v>37</v>
      </c>
      <c r="L11" s="112"/>
      <c r="M11" s="90">
        <f>M31</f>
        <v>1.9375</v>
      </c>
    </row>
    <row r="12" spans="1:13" x14ac:dyDescent="0.2">
      <c r="D12" s="28"/>
    </row>
    <row r="13" spans="1:13" s="2" customFormat="1" ht="16.5" customHeight="1" x14ac:dyDescent="0.15">
      <c r="A13" s="128" t="s">
        <v>6</v>
      </c>
      <c r="B13" s="128" t="s">
        <v>0</v>
      </c>
      <c r="C13" s="114" t="s">
        <v>1</v>
      </c>
      <c r="D13" s="115"/>
      <c r="E13" s="116"/>
      <c r="F13" s="128" t="s">
        <v>2</v>
      </c>
      <c r="G13" s="130" t="s">
        <v>3</v>
      </c>
      <c r="H13" s="130"/>
      <c r="I13" s="130"/>
      <c r="J13" s="113" t="s">
        <v>26</v>
      </c>
      <c r="K13" s="113" t="s">
        <v>4</v>
      </c>
      <c r="L13" s="113" t="s">
        <v>5</v>
      </c>
      <c r="M13" s="113" t="s">
        <v>25</v>
      </c>
    </row>
    <row r="14" spans="1:13" ht="37.5" customHeight="1" x14ac:dyDescent="0.2">
      <c r="A14" s="128"/>
      <c r="B14" s="128"/>
      <c r="C14" s="117"/>
      <c r="D14" s="118"/>
      <c r="E14" s="119"/>
      <c r="F14" s="128"/>
      <c r="G14" s="42" t="s">
        <v>14</v>
      </c>
      <c r="H14" s="36" t="s">
        <v>50</v>
      </c>
      <c r="I14" s="36" t="s">
        <v>15</v>
      </c>
      <c r="J14" s="113"/>
      <c r="K14" s="113"/>
      <c r="L14" s="113"/>
      <c r="M14" s="113"/>
    </row>
    <row r="15" spans="1:13" x14ac:dyDescent="0.2">
      <c r="A15" s="32"/>
      <c r="B15" s="33"/>
      <c r="C15" s="33"/>
      <c r="D15" s="33"/>
      <c r="E15" s="33"/>
      <c r="F15" s="33"/>
      <c r="G15" s="43"/>
      <c r="H15" s="34"/>
      <c r="I15" s="34"/>
      <c r="J15" s="33"/>
      <c r="K15" s="33"/>
      <c r="L15" s="33"/>
      <c r="M15" s="35"/>
    </row>
    <row r="16" spans="1:13" x14ac:dyDescent="0.2">
      <c r="A16" s="131" t="s">
        <v>11</v>
      </c>
      <c r="B16" s="120" t="s">
        <v>7</v>
      </c>
      <c r="C16" s="63"/>
      <c r="D16" s="12" t="s">
        <v>12</v>
      </c>
      <c r="E16" s="12"/>
      <c r="F16" s="11"/>
      <c r="G16" s="44"/>
      <c r="H16" s="11"/>
      <c r="I16" s="11"/>
      <c r="J16" s="11"/>
      <c r="K16" s="85"/>
      <c r="L16" s="11"/>
      <c r="M16" s="10"/>
    </row>
    <row r="17" spans="1:16" ht="12" customHeight="1" x14ac:dyDescent="0.2">
      <c r="A17" s="132"/>
      <c r="B17" s="121"/>
      <c r="C17" s="124" t="s">
        <v>54</v>
      </c>
      <c r="D17" s="61" t="s">
        <v>28</v>
      </c>
      <c r="E17" s="54" t="s">
        <v>52</v>
      </c>
      <c r="F17" s="50">
        <f>SUM(F18:F18)</f>
        <v>0.05</v>
      </c>
      <c r="G17" s="65"/>
      <c r="H17" s="38">
        <f>SUM(H18:H18)</f>
        <v>30</v>
      </c>
      <c r="I17" s="79" t="s">
        <v>46</v>
      </c>
      <c r="J17" s="70">
        <f>SUM(J18:J18)</f>
        <v>30</v>
      </c>
      <c r="K17" s="82"/>
      <c r="L17" s="71">
        <f>SUM(L18:L18)</f>
        <v>1</v>
      </c>
      <c r="M17" s="88">
        <f>SUM(M18)</f>
        <v>0.05</v>
      </c>
      <c r="P17" s="31"/>
    </row>
    <row r="18" spans="1:16" ht="24" x14ac:dyDescent="0.2">
      <c r="A18" s="132"/>
      <c r="B18" s="121"/>
      <c r="C18" s="125"/>
      <c r="D18" s="57" t="s">
        <v>27</v>
      </c>
      <c r="E18" s="56" t="s">
        <v>58</v>
      </c>
      <c r="F18" s="51">
        <v>0.05</v>
      </c>
      <c r="G18" s="68" t="s">
        <v>44</v>
      </c>
      <c r="H18" s="80">
        <v>30</v>
      </c>
      <c r="I18" s="81" t="s">
        <v>46</v>
      </c>
      <c r="J18" s="78">
        <v>30</v>
      </c>
      <c r="K18" s="81" t="s">
        <v>45</v>
      </c>
      <c r="L18" s="72">
        <f>H18/J18</f>
        <v>1</v>
      </c>
      <c r="M18" s="87">
        <f>L18*F18*100%</f>
        <v>0.05</v>
      </c>
      <c r="P18" s="31"/>
    </row>
    <row r="19" spans="1:16" x14ac:dyDescent="0.2">
      <c r="A19" s="132"/>
      <c r="B19" s="121"/>
      <c r="C19" s="86"/>
      <c r="D19" s="57"/>
      <c r="E19" s="56"/>
      <c r="F19" s="51"/>
      <c r="G19" s="68"/>
      <c r="H19" s="80"/>
      <c r="I19" s="92"/>
      <c r="J19" s="78"/>
      <c r="K19" s="81"/>
      <c r="L19" s="72"/>
      <c r="M19" s="87"/>
      <c r="P19" s="31"/>
    </row>
    <row r="20" spans="1:16" ht="12" customHeight="1" x14ac:dyDescent="0.2">
      <c r="A20" s="132"/>
      <c r="B20" s="121"/>
      <c r="C20" s="86" t="s">
        <v>53</v>
      </c>
      <c r="D20" s="61" t="s">
        <v>56</v>
      </c>
      <c r="E20" s="54" t="s">
        <v>55</v>
      </c>
      <c r="F20" s="50">
        <v>0.05</v>
      </c>
      <c r="G20" s="65"/>
      <c r="H20" s="38">
        <f>SUM(H21:H21)</f>
        <v>30</v>
      </c>
      <c r="I20" s="79" t="s">
        <v>46</v>
      </c>
      <c r="J20" s="70">
        <f>SUM(J21:J21)</f>
        <v>30</v>
      </c>
      <c r="K20" s="82"/>
      <c r="L20" s="71">
        <f>SUM(L21:L21)</f>
        <v>1</v>
      </c>
      <c r="M20" s="88">
        <f>SUM(M21)</f>
        <v>0.05</v>
      </c>
      <c r="P20" s="31"/>
    </row>
    <row r="21" spans="1:16" ht="24" x14ac:dyDescent="0.2">
      <c r="A21" s="132"/>
      <c r="B21" s="121"/>
      <c r="C21" s="86"/>
      <c r="D21" s="57" t="s">
        <v>57</v>
      </c>
      <c r="E21" s="56" t="s">
        <v>59</v>
      </c>
      <c r="F21" s="51">
        <v>0.05</v>
      </c>
      <c r="G21" s="68" t="s">
        <v>44</v>
      </c>
      <c r="H21" s="80">
        <v>30</v>
      </c>
      <c r="I21" s="81" t="s">
        <v>46</v>
      </c>
      <c r="J21" s="78">
        <v>30</v>
      </c>
      <c r="K21" s="81" t="s">
        <v>45</v>
      </c>
      <c r="L21" s="72">
        <f>H21/J21</f>
        <v>1</v>
      </c>
      <c r="M21" s="87">
        <f>L21*F21*100%</f>
        <v>0.05</v>
      </c>
      <c r="P21" s="31"/>
    </row>
    <row r="22" spans="1:16" x14ac:dyDescent="0.2">
      <c r="A22" s="133"/>
      <c r="B22" s="122"/>
      <c r="C22" s="86"/>
      <c r="D22" s="57"/>
      <c r="E22" s="56"/>
      <c r="F22" s="51"/>
      <c r="G22" s="68"/>
      <c r="H22" s="91"/>
      <c r="I22" s="92"/>
      <c r="J22" s="78"/>
      <c r="K22" s="92"/>
      <c r="L22" s="72"/>
      <c r="M22" s="87"/>
      <c r="P22" s="31"/>
    </row>
    <row r="23" spans="1:16" x14ac:dyDescent="0.2">
      <c r="A23" s="123" t="s">
        <v>13</v>
      </c>
      <c r="B23" s="129" t="s">
        <v>8</v>
      </c>
      <c r="C23" s="64"/>
      <c r="D23" s="13" t="s">
        <v>12</v>
      </c>
      <c r="E23" s="13"/>
      <c r="F23" s="52"/>
      <c r="G23" s="40"/>
      <c r="H23" s="20"/>
      <c r="I23" s="75"/>
      <c r="J23" s="11"/>
      <c r="K23" s="53"/>
      <c r="L23" s="11"/>
      <c r="M23" s="10"/>
    </row>
    <row r="24" spans="1:16" ht="24" x14ac:dyDescent="0.2">
      <c r="A24" s="123"/>
      <c r="B24" s="129"/>
      <c r="C24" s="126" t="s">
        <v>61</v>
      </c>
      <c r="D24" s="60" t="s">
        <v>28</v>
      </c>
      <c r="E24" s="55" t="s">
        <v>38</v>
      </c>
      <c r="F24" s="50">
        <v>0.9</v>
      </c>
      <c r="G24" s="67"/>
      <c r="H24" s="74">
        <f>SUM(H25:H29)</f>
        <v>30</v>
      </c>
      <c r="I24" s="82" t="s">
        <v>46</v>
      </c>
      <c r="J24" s="77">
        <f>SUM(J25:J29)</f>
        <v>17</v>
      </c>
      <c r="K24" s="83"/>
      <c r="L24" s="71">
        <f>SUM(L25:L29)</f>
        <v>8.1666666666666661</v>
      </c>
      <c r="M24" s="88">
        <f>SUM(M26,M27,M28,M29)</f>
        <v>1.8374999999999999</v>
      </c>
    </row>
    <row r="25" spans="1:16" x14ac:dyDescent="0.2">
      <c r="A25" s="123"/>
      <c r="B25" s="129"/>
      <c r="C25" s="127"/>
      <c r="D25" s="57" t="s">
        <v>27</v>
      </c>
      <c r="E25" s="58" t="s">
        <v>60</v>
      </c>
      <c r="F25" s="51"/>
      <c r="G25" s="62"/>
      <c r="H25" s="76"/>
      <c r="I25" s="66"/>
      <c r="J25" s="78"/>
      <c r="K25" s="84"/>
      <c r="L25" s="73"/>
      <c r="M25" s="39"/>
    </row>
    <row r="26" spans="1:16" ht="24" x14ac:dyDescent="0.2">
      <c r="A26" s="123"/>
      <c r="B26" s="129"/>
      <c r="C26" s="127"/>
      <c r="D26" s="59" t="s">
        <v>40</v>
      </c>
      <c r="E26" s="93" t="s">
        <v>62</v>
      </c>
      <c r="F26" s="51">
        <f>90%/4</f>
        <v>0.22500000000000001</v>
      </c>
      <c r="G26" s="69" t="s">
        <v>45</v>
      </c>
      <c r="H26" s="80">
        <v>5</v>
      </c>
      <c r="I26" s="81" t="s">
        <v>46</v>
      </c>
      <c r="J26" s="78">
        <v>2</v>
      </c>
      <c r="K26" s="81" t="s">
        <v>47</v>
      </c>
      <c r="L26" s="72">
        <f>H26/J26</f>
        <v>2.5</v>
      </c>
      <c r="M26" s="87">
        <f>L26*F26*100%</f>
        <v>0.5625</v>
      </c>
    </row>
    <row r="27" spans="1:16" ht="36" x14ac:dyDescent="0.2">
      <c r="A27" s="123"/>
      <c r="B27" s="129"/>
      <c r="C27" s="127"/>
      <c r="D27" s="57" t="s">
        <v>41</v>
      </c>
      <c r="E27" s="93" t="s">
        <v>65</v>
      </c>
      <c r="F27" s="51">
        <f t="shared" ref="F27:F29" si="0">90%/4</f>
        <v>0.22500000000000001</v>
      </c>
      <c r="G27" s="69" t="s">
        <v>45</v>
      </c>
      <c r="H27" s="80">
        <v>15</v>
      </c>
      <c r="I27" s="81" t="s">
        <v>46</v>
      </c>
      <c r="J27" s="78">
        <v>10</v>
      </c>
      <c r="K27" s="81" t="s">
        <v>47</v>
      </c>
      <c r="L27" s="72">
        <f>H27/J27</f>
        <v>1.5</v>
      </c>
      <c r="M27" s="87">
        <f t="shared" ref="M27:M29" si="1">L27*F27*100%</f>
        <v>0.33750000000000002</v>
      </c>
    </row>
    <row r="28" spans="1:16" ht="36" x14ac:dyDescent="0.2">
      <c r="A28" s="123"/>
      <c r="B28" s="129"/>
      <c r="C28" s="127"/>
      <c r="D28" s="57" t="s">
        <v>42</v>
      </c>
      <c r="E28" s="56" t="s">
        <v>63</v>
      </c>
      <c r="F28" s="51">
        <f t="shared" si="0"/>
        <v>0.22500000000000001</v>
      </c>
      <c r="G28" s="69" t="s">
        <v>45</v>
      </c>
      <c r="H28" s="80">
        <v>5</v>
      </c>
      <c r="I28" s="81" t="s">
        <v>46</v>
      </c>
      <c r="J28" s="78">
        <v>2</v>
      </c>
      <c r="K28" s="81" t="s">
        <v>47</v>
      </c>
      <c r="L28" s="72">
        <f t="shared" ref="L28:L29" si="2">H28/J28</f>
        <v>2.5</v>
      </c>
      <c r="M28" s="87">
        <f t="shared" si="1"/>
        <v>0.5625</v>
      </c>
    </row>
    <row r="29" spans="1:16" ht="48" x14ac:dyDescent="0.2">
      <c r="A29" s="123"/>
      <c r="B29" s="129"/>
      <c r="C29" s="127"/>
      <c r="D29" s="57" t="s">
        <v>43</v>
      </c>
      <c r="E29" s="56" t="s">
        <v>64</v>
      </c>
      <c r="F29" s="51">
        <f t="shared" si="0"/>
        <v>0.22500000000000001</v>
      </c>
      <c r="G29" s="69" t="s">
        <v>45</v>
      </c>
      <c r="H29" s="80">
        <v>5</v>
      </c>
      <c r="I29" s="81" t="s">
        <v>46</v>
      </c>
      <c r="J29" s="78">
        <v>3</v>
      </c>
      <c r="K29" s="81" t="s">
        <v>47</v>
      </c>
      <c r="L29" s="72">
        <f t="shared" si="2"/>
        <v>1.6666666666666667</v>
      </c>
      <c r="M29" s="87">
        <f t="shared" si="1"/>
        <v>0.375</v>
      </c>
    </row>
    <row r="30" spans="1:16" x14ac:dyDescent="0.2">
      <c r="A30" s="19"/>
      <c r="B30" s="16"/>
      <c r="C30" s="16"/>
      <c r="D30" s="16"/>
      <c r="E30" s="16"/>
      <c r="F30" s="37">
        <f>SUM(F17,F20,F24)</f>
        <v>1</v>
      </c>
      <c r="G30" s="45"/>
      <c r="H30" s="17"/>
      <c r="I30" s="17"/>
      <c r="J30" s="16"/>
      <c r="K30" s="16"/>
      <c r="L30" s="16"/>
      <c r="M30" s="18"/>
    </row>
    <row r="31" spans="1:16" x14ac:dyDescent="0.2">
      <c r="A31" s="22"/>
      <c r="B31" s="14"/>
      <c r="C31" s="14"/>
      <c r="D31" s="14"/>
      <c r="E31" s="14"/>
      <c r="F31" s="14"/>
      <c r="G31" s="46"/>
      <c r="H31" s="15"/>
      <c r="I31" s="15"/>
      <c r="J31" s="14"/>
      <c r="K31" s="23" t="s">
        <v>16</v>
      </c>
      <c r="L31" s="23"/>
      <c r="M31" s="89">
        <f>SUM(M18,M21,M26,M27,M28,M29)</f>
        <v>1.9375</v>
      </c>
    </row>
    <row r="32" spans="1:16" x14ac:dyDescent="0.2">
      <c r="A32" s="19"/>
      <c r="B32" s="16"/>
      <c r="C32" s="16"/>
      <c r="D32" s="16"/>
      <c r="E32" s="16"/>
      <c r="F32" s="16"/>
      <c r="G32" s="45"/>
      <c r="H32" s="17"/>
      <c r="I32" s="17"/>
      <c r="J32" s="16"/>
      <c r="K32" s="16"/>
      <c r="L32" s="16"/>
      <c r="M32" s="18"/>
    </row>
    <row r="33" spans="1:13" x14ac:dyDescent="0.2">
      <c r="A33" s="8"/>
      <c r="B33" s="9"/>
      <c r="C33" s="9"/>
      <c r="D33" s="9"/>
      <c r="E33" s="9"/>
      <c r="F33" s="9"/>
      <c r="G33" s="47"/>
      <c r="H33" s="8"/>
      <c r="I33" s="8"/>
      <c r="J33" s="9"/>
      <c r="K33" s="9"/>
      <c r="L33" s="9"/>
      <c r="M33" s="9"/>
    </row>
    <row r="34" spans="1:13" ht="13.35" customHeight="1" x14ac:dyDescent="0.2">
      <c r="A34" s="5"/>
    </row>
    <row r="35" spans="1:13" ht="13.35" customHeight="1" x14ac:dyDescent="0.2">
      <c r="A35" s="21" t="s">
        <v>48</v>
      </c>
      <c r="C35" s="7"/>
      <c r="F35" s="27" t="s">
        <v>49</v>
      </c>
    </row>
    <row r="36" spans="1:13" ht="13.35" customHeight="1" x14ac:dyDescent="0.2">
      <c r="A36" s="26" t="s">
        <v>17</v>
      </c>
      <c r="B36" s="7" t="s">
        <v>39</v>
      </c>
      <c r="F36" s="29" t="s">
        <v>6</v>
      </c>
      <c r="G36" s="30" t="s">
        <v>23</v>
      </c>
      <c r="H36" s="29"/>
      <c r="I36" s="29" t="s">
        <v>22</v>
      </c>
      <c r="J36" s="28"/>
      <c r="K36" s="30"/>
      <c r="L36" s="30"/>
      <c r="M36" s="30"/>
    </row>
    <row r="37" spans="1:13" ht="13.35" customHeight="1" x14ac:dyDescent="0.2">
      <c r="A37" s="26" t="s">
        <v>18</v>
      </c>
      <c r="B37" s="7" t="s">
        <v>21</v>
      </c>
      <c r="F37" s="26" t="s">
        <v>17</v>
      </c>
      <c r="G37" s="24" t="s">
        <v>7</v>
      </c>
      <c r="I37" s="41" t="s">
        <v>29</v>
      </c>
      <c r="K37" s="24"/>
      <c r="L37" s="24"/>
      <c r="M37" s="24"/>
    </row>
    <row r="38" spans="1:13" ht="13.35" customHeight="1" x14ac:dyDescent="0.2">
      <c r="A38" s="26"/>
      <c r="B38" s="7"/>
      <c r="F38" s="26" t="s">
        <v>18</v>
      </c>
      <c r="G38" s="24" t="s">
        <v>8</v>
      </c>
      <c r="I38" s="41" t="s">
        <v>29</v>
      </c>
      <c r="J38" s="24"/>
      <c r="K38" s="24"/>
      <c r="L38" s="24"/>
      <c r="M38" s="24"/>
    </row>
    <row r="39" spans="1:13" ht="13.35" customHeight="1" x14ac:dyDescent="0.2">
      <c r="A39" s="25"/>
      <c r="B39" s="7" t="s">
        <v>30</v>
      </c>
      <c r="F39" s="26" t="s">
        <v>19</v>
      </c>
      <c r="G39" s="24" t="s">
        <v>9</v>
      </c>
      <c r="I39" s="41" t="s">
        <v>29</v>
      </c>
      <c r="J39" s="24"/>
      <c r="K39" s="24"/>
      <c r="L39" s="24"/>
      <c r="M39" s="24"/>
    </row>
    <row r="40" spans="1:13" ht="13.35" customHeight="1" x14ac:dyDescent="0.2">
      <c r="A40" s="25"/>
      <c r="B40" s="7"/>
      <c r="F40" s="26" t="s">
        <v>20</v>
      </c>
      <c r="G40" s="24" t="s">
        <v>10</v>
      </c>
      <c r="I40" s="41" t="s">
        <v>29</v>
      </c>
      <c r="K40" s="24"/>
      <c r="L40" s="24"/>
      <c r="M40" s="24"/>
    </row>
    <row r="41" spans="1:13" x14ac:dyDescent="0.2">
      <c r="C41" s="7"/>
      <c r="J41" s="24"/>
      <c r="K41" s="24"/>
      <c r="L41" s="24"/>
      <c r="M41" s="24"/>
    </row>
  </sheetData>
  <mergeCells count="16">
    <mergeCell ref="A23:A29"/>
    <mergeCell ref="C17:C18"/>
    <mergeCell ref="C24:C29"/>
    <mergeCell ref="M13:M14"/>
    <mergeCell ref="F13:F14"/>
    <mergeCell ref="B13:B14"/>
    <mergeCell ref="B23:B29"/>
    <mergeCell ref="A13:A14"/>
    <mergeCell ref="G13:I13"/>
    <mergeCell ref="J13:J14"/>
    <mergeCell ref="A16:A22"/>
    <mergeCell ref="K11:L11"/>
    <mergeCell ref="K13:K14"/>
    <mergeCell ref="L13:L14"/>
    <mergeCell ref="C13:E14"/>
    <mergeCell ref="B16:B22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2BB5-E4E7-433E-84BB-46E99EA405CB}">
  <dimension ref="A1:P78"/>
  <sheetViews>
    <sheetView showGridLines="0" tabSelected="1" topLeftCell="A58" zoomScale="80" zoomScaleNormal="80" zoomScaleSheetLayoutView="92" workbookViewId="0">
      <selection activeCell="I79" sqref="I79"/>
    </sheetView>
  </sheetViews>
  <sheetFormatPr defaultColWidth="9.1640625" defaultRowHeight="12" x14ac:dyDescent="0.2"/>
  <cols>
    <col min="1" max="1" width="4.6640625" style="1" customWidth="1"/>
    <col min="2" max="2" width="22.1640625" style="1" customWidth="1"/>
    <col min="3" max="3" width="5.1640625" style="97" customWidth="1"/>
    <col min="4" max="4" width="6.1640625" style="5" customWidth="1"/>
    <col min="5" max="5" width="49.5" style="1" customWidth="1"/>
    <col min="6" max="6" width="10.5" style="1" customWidth="1"/>
    <col min="7" max="7" width="26.5" style="24" customWidth="1"/>
    <col min="8" max="8" width="14.6640625" style="5" customWidth="1"/>
    <col min="9" max="9" width="18.5" style="5" customWidth="1"/>
    <col min="10" max="10" width="15.5" style="1" customWidth="1"/>
    <col min="11" max="11" width="28.5" style="1" customWidth="1"/>
    <col min="12" max="12" width="9.1640625" style="1"/>
    <col min="13" max="13" width="15.6640625" style="1" customWidth="1"/>
    <col min="14" max="14" width="9.1640625" style="1" customWidth="1"/>
    <col min="15" max="15" width="26.6640625" style="1" customWidth="1"/>
    <col min="16" max="16384" width="9.1640625" style="1"/>
  </cols>
  <sheetData>
    <row r="1" spans="1:16" ht="14.1" customHeight="1" x14ac:dyDescent="0.2"/>
    <row r="2" spans="1:16" ht="14.1" customHeight="1" x14ac:dyDescent="0.2"/>
    <row r="3" spans="1:16" ht="14.1" customHeight="1" x14ac:dyDescent="0.2"/>
    <row r="4" spans="1:16" ht="14.1" customHeight="1" x14ac:dyDescent="0.2"/>
    <row r="5" spans="1:16" ht="14.1" customHeight="1" x14ac:dyDescent="0.2"/>
    <row r="6" spans="1:16" ht="17.100000000000001" customHeight="1" x14ac:dyDescent="0.3">
      <c r="A6" s="3" t="s">
        <v>24</v>
      </c>
    </row>
    <row r="7" spans="1:16" x14ac:dyDescent="0.2">
      <c r="A7" s="4"/>
    </row>
    <row r="8" spans="1:16" x14ac:dyDescent="0.2">
      <c r="A8" s="6" t="s">
        <v>31</v>
      </c>
      <c r="B8" s="5"/>
      <c r="C8" s="98" t="s">
        <v>34</v>
      </c>
      <c r="D8" s="109" t="s">
        <v>86</v>
      </c>
      <c r="E8" s="108"/>
    </row>
    <row r="9" spans="1:16" x14ac:dyDescent="0.2">
      <c r="A9" s="6" t="s">
        <v>32</v>
      </c>
      <c r="B9" s="5"/>
      <c r="C9" s="98" t="s">
        <v>34</v>
      </c>
      <c r="D9" s="110" t="s">
        <v>35</v>
      </c>
      <c r="E9" s="111"/>
    </row>
    <row r="10" spans="1:16" x14ac:dyDescent="0.2">
      <c r="A10" s="6" t="s">
        <v>33</v>
      </c>
      <c r="B10" s="5"/>
      <c r="C10" s="98" t="s">
        <v>34</v>
      </c>
      <c r="D10" s="110" t="s">
        <v>36</v>
      </c>
      <c r="E10" s="111"/>
    </row>
    <row r="11" spans="1:16" x14ac:dyDescent="0.2">
      <c r="A11" s="6"/>
      <c r="B11" s="5"/>
      <c r="C11" s="98"/>
      <c r="K11" s="112" t="s">
        <v>37</v>
      </c>
      <c r="L11" s="112"/>
      <c r="M11" s="90">
        <f>M68</f>
        <v>1.3488333333333333</v>
      </c>
    </row>
    <row r="12" spans="1:16" x14ac:dyDescent="0.2">
      <c r="D12" s="29"/>
    </row>
    <row r="13" spans="1:16" s="2" customFormat="1" ht="16.5" customHeight="1" x14ac:dyDescent="0.15">
      <c r="A13" s="128" t="s">
        <v>6</v>
      </c>
      <c r="B13" s="128" t="s">
        <v>0</v>
      </c>
      <c r="C13" s="114" t="s">
        <v>1</v>
      </c>
      <c r="D13" s="115"/>
      <c r="E13" s="116"/>
      <c r="F13" s="128" t="s">
        <v>2</v>
      </c>
      <c r="G13" s="130" t="s">
        <v>3</v>
      </c>
      <c r="H13" s="130"/>
      <c r="I13" s="130"/>
      <c r="J13" s="113" t="s">
        <v>26</v>
      </c>
      <c r="K13" s="113" t="s">
        <v>4</v>
      </c>
      <c r="L13" s="113" t="s">
        <v>5</v>
      </c>
      <c r="M13" s="113" t="s">
        <v>25</v>
      </c>
    </row>
    <row r="14" spans="1:16" ht="37.5" customHeight="1" x14ac:dyDescent="0.2">
      <c r="A14" s="128"/>
      <c r="B14" s="128"/>
      <c r="C14" s="117"/>
      <c r="D14" s="118"/>
      <c r="E14" s="119"/>
      <c r="F14" s="128"/>
      <c r="G14" s="42" t="s">
        <v>14</v>
      </c>
      <c r="H14" s="36" t="s">
        <v>50</v>
      </c>
      <c r="I14" s="36" t="s">
        <v>15</v>
      </c>
      <c r="J14" s="113"/>
      <c r="K14" s="113"/>
      <c r="L14" s="113"/>
      <c r="M14" s="113"/>
    </row>
    <row r="15" spans="1:16" x14ac:dyDescent="0.2">
      <c r="A15" s="32"/>
      <c r="B15" s="184"/>
      <c r="C15" s="99"/>
      <c r="D15" s="34"/>
      <c r="E15" s="33"/>
      <c r="F15" s="33"/>
      <c r="G15" s="43"/>
      <c r="H15" s="34"/>
      <c r="I15" s="186"/>
      <c r="J15" s="33"/>
      <c r="K15" s="33"/>
      <c r="L15" s="33"/>
      <c r="M15" s="35"/>
    </row>
    <row r="16" spans="1:16" ht="30" customHeight="1" x14ac:dyDescent="0.2">
      <c r="A16" s="187" t="s">
        <v>11</v>
      </c>
      <c r="B16" s="185" t="s">
        <v>7</v>
      </c>
      <c r="C16" s="182" t="s">
        <v>53</v>
      </c>
      <c r="D16" s="104" t="s">
        <v>122</v>
      </c>
      <c r="E16" s="96" t="s">
        <v>87</v>
      </c>
      <c r="F16" s="50">
        <f>SUM(F17:F23)</f>
        <v>0.16999999999999998</v>
      </c>
      <c r="G16" s="65"/>
      <c r="H16" s="211">
        <f>SUM(H17:H23)</f>
        <v>19</v>
      </c>
      <c r="I16" s="82" t="s">
        <v>46</v>
      </c>
      <c r="J16" s="134">
        <f>SUM(J17:J23)</f>
        <v>15</v>
      </c>
      <c r="K16" s="82"/>
      <c r="L16" s="71">
        <f>SUM(L17:L23)</f>
        <v>7.416666666666667</v>
      </c>
      <c r="M16" s="88">
        <f>SUM(M17:M23)</f>
        <v>0.21416666666666667</v>
      </c>
      <c r="P16" s="31"/>
    </row>
    <row r="17" spans="1:16" x14ac:dyDescent="0.2">
      <c r="A17" s="140"/>
      <c r="B17" s="185"/>
      <c r="C17" s="181"/>
      <c r="D17" s="69" t="s">
        <v>27</v>
      </c>
      <c r="E17" s="58" t="s">
        <v>91</v>
      </c>
      <c r="F17" s="137">
        <v>0.01</v>
      </c>
      <c r="G17" s="69" t="s">
        <v>45</v>
      </c>
      <c r="H17" s="138">
        <v>2</v>
      </c>
      <c r="I17" s="178" t="s">
        <v>46</v>
      </c>
      <c r="J17" s="136">
        <v>2</v>
      </c>
      <c r="K17" s="69" t="s">
        <v>45</v>
      </c>
      <c r="L17" s="203">
        <f>H17/J17</f>
        <v>1</v>
      </c>
      <c r="M17" s="204">
        <f>L17*F17*100%</f>
        <v>0.01</v>
      </c>
      <c r="P17" s="31"/>
    </row>
    <row r="18" spans="1:16" x14ac:dyDescent="0.2">
      <c r="A18" s="140"/>
      <c r="B18" s="185"/>
      <c r="C18" s="181"/>
      <c r="D18" s="69" t="s">
        <v>69</v>
      </c>
      <c r="E18" s="58" t="s">
        <v>92</v>
      </c>
      <c r="F18" s="137">
        <v>0.04</v>
      </c>
      <c r="G18" s="69" t="s">
        <v>45</v>
      </c>
      <c r="H18" s="138">
        <v>5</v>
      </c>
      <c r="I18" s="178" t="s">
        <v>46</v>
      </c>
      <c r="J18" s="136">
        <v>3</v>
      </c>
      <c r="K18" s="178" t="s">
        <v>47</v>
      </c>
      <c r="L18" s="203">
        <f t="shared" ref="L18:L23" si="0">H18/J18</f>
        <v>1.6666666666666667</v>
      </c>
      <c r="M18" s="204">
        <f t="shared" ref="M18:M23" si="1">L18*F18*100%</f>
        <v>6.6666666666666666E-2</v>
      </c>
      <c r="P18" s="31"/>
    </row>
    <row r="19" spans="1:16" ht="24" x14ac:dyDescent="0.2">
      <c r="A19" s="140"/>
      <c r="B19" s="185"/>
      <c r="C19" s="181"/>
      <c r="D19" s="69" t="s">
        <v>70</v>
      </c>
      <c r="E19" s="58" t="s">
        <v>96</v>
      </c>
      <c r="F19" s="137">
        <v>0.03</v>
      </c>
      <c r="G19" s="69" t="s">
        <v>45</v>
      </c>
      <c r="H19" s="138">
        <v>2</v>
      </c>
      <c r="I19" s="178" t="s">
        <v>46</v>
      </c>
      <c r="J19" s="136">
        <v>2</v>
      </c>
      <c r="K19" s="69" t="s">
        <v>45</v>
      </c>
      <c r="L19" s="203">
        <f t="shared" si="0"/>
        <v>1</v>
      </c>
      <c r="M19" s="204">
        <f t="shared" si="1"/>
        <v>0.03</v>
      </c>
      <c r="P19" s="31"/>
    </row>
    <row r="20" spans="1:16" x14ac:dyDescent="0.2">
      <c r="A20" s="140"/>
      <c r="B20" s="185"/>
      <c r="C20" s="181"/>
      <c r="D20" s="69" t="s">
        <v>72</v>
      </c>
      <c r="E20" s="135" t="s">
        <v>93</v>
      </c>
      <c r="F20" s="137"/>
      <c r="G20" s="139"/>
      <c r="H20" s="138"/>
      <c r="I20" s="81"/>
      <c r="J20" s="136"/>
      <c r="K20" s="81"/>
      <c r="L20" s="203"/>
      <c r="M20" s="204">
        <f t="shared" si="1"/>
        <v>0</v>
      </c>
      <c r="P20" s="31"/>
    </row>
    <row r="21" spans="1:16" x14ac:dyDescent="0.2">
      <c r="A21" s="140"/>
      <c r="B21" s="185"/>
      <c r="C21" s="181"/>
      <c r="D21" s="69" t="s">
        <v>123</v>
      </c>
      <c r="E21" s="58" t="s">
        <v>94</v>
      </c>
      <c r="F21" s="137">
        <v>0.04</v>
      </c>
      <c r="G21" s="69" t="s">
        <v>45</v>
      </c>
      <c r="H21" s="170">
        <v>2</v>
      </c>
      <c r="I21" s="178" t="s">
        <v>46</v>
      </c>
      <c r="J21" s="172">
        <v>2</v>
      </c>
      <c r="K21" s="69" t="s">
        <v>45</v>
      </c>
      <c r="L21" s="203">
        <f t="shared" si="0"/>
        <v>1</v>
      </c>
      <c r="M21" s="204">
        <f t="shared" si="1"/>
        <v>0.04</v>
      </c>
      <c r="P21" s="31"/>
    </row>
    <row r="22" spans="1:16" x14ac:dyDescent="0.2">
      <c r="A22" s="140"/>
      <c r="B22" s="185"/>
      <c r="C22" s="181"/>
      <c r="D22" s="69" t="s">
        <v>124</v>
      </c>
      <c r="E22" s="58" t="s">
        <v>95</v>
      </c>
      <c r="F22" s="137">
        <v>0.02</v>
      </c>
      <c r="G22" s="69" t="s">
        <v>45</v>
      </c>
      <c r="H22" s="170">
        <v>3</v>
      </c>
      <c r="I22" s="178" t="s">
        <v>46</v>
      </c>
      <c r="J22" s="172">
        <v>2</v>
      </c>
      <c r="K22" s="178" t="s">
        <v>47</v>
      </c>
      <c r="L22" s="203">
        <f t="shared" si="0"/>
        <v>1.5</v>
      </c>
      <c r="M22" s="204">
        <f t="shared" si="1"/>
        <v>0.03</v>
      </c>
      <c r="P22" s="31"/>
    </row>
    <row r="23" spans="1:16" ht="24" x14ac:dyDescent="0.2">
      <c r="A23" s="140"/>
      <c r="B23" s="185"/>
      <c r="C23" s="179"/>
      <c r="D23" s="69" t="s">
        <v>125</v>
      </c>
      <c r="E23" s="107" t="s">
        <v>103</v>
      </c>
      <c r="F23" s="151">
        <v>0.03</v>
      </c>
      <c r="G23" s="69" t="s">
        <v>45</v>
      </c>
      <c r="H23" s="152">
        <v>5</v>
      </c>
      <c r="I23" s="178" t="s">
        <v>46</v>
      </c>
      <c r="J23" s="153">
        <v>4</v>
      </c>
      <c r="K23" s="178" t="s">
        <v>47</v>
      </c>
      <c r="L23" s="203">
        <f t="shared" si="0"/>
        <v>1.25</v>
      </c>
      <c r="M23" s="204">
        <f t="shared" si="1"/>
        <v>3.7499999999999999E-2</v>
      </c>
      <c r="P23" s="31"/>
    </row>
    <row r="24" spans="1:16" ht="30" customHeight="1" x14ac:dyDescent="0.2">
      <c r="A24" s="140"/>
      <c r="B24" s="185"/>
      <c r="C24" s="180" t="s">
        <v>54</v>
      </c>
      <c r="D24" s="79" t="s">
        <v>73</v>
      </c>
      <c r="E24" s="196" t="s">
        <v>67</v>
      </c>
      <c r="F24" s="142">
        <f>SUM(F26:F27)</f>
        <v>0.05</v>
      </c>
      <c r="G24" s="197"/>
      <c r="H24" s="198">
        <f>SUM(H26:H27)</f>
        <v>7</v>
      </c>
      <c r="I24" s="143" t="s">
        <v>46</v>
      </c>
      <c r="J24" s="199">
        <f>SUM(J25:J27)</f>
        <v>6</v>
      </c>
      <c r="K24" s="200"/>
      <c r="L24" s="144">
        <f>SUM(L26:L27)</f>
        <v>3.5</v>
      </c>
      <c r="M24" s="145">
        <f>SUM(M26:M27)</f>
        <v>9.5000000000000001E-2</v>
      </c>
    </row>
    <row r="25" spans="1:16" x14ac:dyDescent="0.2">
      <c r="A25" s="140"/>
      <c r="B25" s="185"/>
      <c r="C25" s="193"/>
      <c r="D25" s="81" t="s">
        <v>57</v>
      </c>
      <c r="E25" s="206" t="str">
        <f>E17</f>
        <v>Aplikasi Accurate</v>
      </c>
      <c r="F25" s="151">
        <v>0.01</v>
      </c>
      <c r="G25" s="205"/>
      <c r="H25" s="165">
        <v>2</v>
      </c>
      <c r="I25" s="81"/>
      <c r="J25" s="166">
        <v>2</v>
      </c>
      <c r="K25" s="69" t="s">
        <v>45</v>
      </c>
      <c r="L25" s="154"/>
      <c r="M25" s="155"/>
    </row>
    <row r="26" spans="1:16" x14ac:dyDescent="0.2">
      <c r="A26" s="140"/>
      <c r="B26" s="185"/>
      <c r="C26" s="181"/>
      <c r="D26" s="81" t="s">
        <v>74</v>
      </c>
      <c r="E26" s="201" t="s">
        <v>75</v>
      </c>
      <c r="F26" s="207">
        <v>0.02</v>
      </c>
      <c r="G26" s="69" t="s">
        <v>45</v>
      </c>
      <c r="H26" s="208">
        <v>2</v>
      </c>
      <c r="I26" s="178" t="s">
        <v>46</v>
      </c>
      <c r="J26" s="202">
        <v>2</v>
      </c>
      <c r="K26" s="178" t="s">
        <v>47</v>
      </c>
      <c r="L26" s="203">
        <f>H26/J26</f>
        <v>1</v>
      </c>
      <c r="M26" s="204">
        <f>L26*F26*100%</f>
        <v>0.02</v>
      </c>
    </row>
    <row r="27" spans="1:16" ht="24.95" customHeight="1" x14ac:dyDescent="0.2">
      <c r="A27" s="140"/>
      <c r="B27" s="185"/>
      <c r="C27" s="181"/>
      <c r="D27" s="81" t="s">
        <v>90</v>
      </c>
      <c r="E27" s="107" t="s">
        <v>76</v>
      </c>
      <c r="F27" s="51">
        <v>0.03</v>
      </c>
      <c r="G27" s="69" t="s">
        <v>45</v>
      </c>
      <c r="H27" s="80">
        <v>5</v>
      </c>
      <c r="I27" s="81" t="s">
        <v>46</v>
      </c>
      <c r="J27" s="78">
        <v>2</v>
      </c>
      <c r="K27" s="81" t="s">
        <v>47</v>
      </c>
      <c r="L27" s="72">
        <f>H27/J27</f>
        <v>2.5</v>
      </c>
      <c r="M27" s="87">
        <f t="shared" ref="M27" si="2">L27*F27*100%</f>
        <v>7.4999999999999997E-2</v>
      </c>
    </row>
    <row r="28" spans="1:16" ht="30" customHeight="1" x14ac:dyDescent="0.2">
      <c r="A28" s="140"/>
      <c r="B28" s="185"/>
      <c r="C28" s="183" t="s">
        <v>88</v>
      </c>
      <c r="D28" s="79" t="s">
        <v>82</v>
      </c>
      <c r="E28" s="141" t="s">
        <v>89</v>
      </c>
      <c r="F28" s="156">
        <f>SUM(F29:F33)</f>
        <v>0.12000000000000001</v>
      </c>
      <c r="G28" s="169"/>
      <c r="H28" s="210">
        <f>SUM(H29:H33)</f>
        <v>19</v>
      </c>
      <c r="I28" s="148" t="str">
        <f>I24</f>
        <v>Hari</v>
      </c>
      <c r="J28" s="177"/>
      <c r="K28" s="157"/>
      <c r="L28" s="158">
        <f>SUM(L29:L33)</f>
        <v>7.9</v>
      </c>
      <c r="M28" s="159">
        <f>SUM(M29:M33)</f>
        <v>0.187</v>
      </c>
      <c r="P28" s="31"/>
    </row>
    <row r="29" spans="1:16" x14ac:dyDescent="0.2">
      <c r="A29" s="140"/>
      <c r="B29" s="185"/>
      <c r="C29" s="183"/>
      <c r="D29" s="81" t="s">
        <v>83</v>
      </c>
      <c r="E29" s="58" t="s">
        <v>91</v>
      </c>
      <c r="F29" s="151">
        <v>0.01</v>
      </c>
      <c r="G29" s="69" t="s">
        <v>45</v>
      </c>
      <c r="H29" s="209">
        <v>2</v>
      </c>
      <c r="I29" s="81" t="s">
        <v>46</v>
      </c>
      <c r="J29" s="153">
        <v>1</v>
      </c>
      <c r="K29" s="178" t="s">
        <v>47</v>
      </c>
      <c r="L29" s="72">
        <f>H29/J29</f>
        <v>2</v>
      </c>
      <c r="M29" s="204">
        <f>L29*F29*100%</f>
        <v>0.02</v>
      </c>
      <c r="P29" s="31"/>
    </row>
    <row r="30" spans="1:16" x14ac:dyDescent="0.2">
      <c r="A30" s="140"/>
      <c r="B30" s="185"/>
      <c r="C30" s="183"/>
      <c r="D30" s="81" t="s">
        <v>97</v>
      </c>
      <c r="E30" s="58" t="s">
        <v>92</v>
      </c>
      <c r="F30" s="151">
        <v>0.03</v>
      </c>
      <c r="G30" s="69" t="s">
        <v>45</v>
      </c>
      <c r="H30" s="209">
        <v>3</v>
      </c>
      <c r="I30" s="81" t="s">
        <v>46</v>
      </c>
      <c r="J30" s="153">
        <v>3</v>
      </c>
      <c r="K30" s="69" t="s">
        <v>45</v>
      </c>
      <c r="L30" s="72">
        <f t="shared" ref="L30:L33" si="3">H30/J30</f>
        <v>1</v>
      </c>
      <c r="M30" s="204">
        <f t="shared" ref="M30:M33" si="4">L30*F30*100%</f>
        <v>0.03</v>
      </c>
      <c r="P30" s="31"/>
    </row>
    <row r="31" spans="1:16" ht="24" x14ac:dyDescent="0.2">
      <c r="A31" s="140"/>
      <c r="B31" s="185"/>
      <c r="C31" s="183"/>
      <c r="D31" s="81" t="s">
        <v>98</v>
      </c>
      <c r="E31" s="58" t="s">
        <v>100</v>
      </c>
      <c r="F31" s="51">
        <v>0.03</v>
      </c>
      <c r="G31" s="69" t="s">
        <v>45</v>
      </c>
      <c r="H31" s="209">
        <v>7</v>
      </c>
      <c r="I31" s="81" t="s">
        <v>46</v>
      </c>
      <c r="J31" s="153">
        <v>5</v>
      </c>
      <c r="K31" s="69" t="s">
        <v>45</v>
      </c>
      <c r="L31" s="72">
        <f t="shared" si="3"/>
        <v>1.4</v>
      </c>
      <c r="M31" s="204">
        <f t="shared" si="4"/>
        <v>4.1999999999999996E-2</v>
      </c>
      <c r="P31" s="31"/>
    </row>
    <row r="32" spans="1:16" x14ac:dyDescent="0.2">
      <c r="A32" s="140"/>
      <c r="B32" s="185"/>
      <c r="C32" s="183"/>
      <c r="D32" s="81" t="s">
        <v>99</v>
      </c>
      <c r="E32" s="139" t="str">
        <f>E26</f>
        <v>Menyiapkan Buku Rekening KSO</v>
      </c>
      <c r="F32" s="51">
        <v>0.02</v>
      </c>
      <c r="G32" s="69" t="s">
        <v>45</v>
      </c>
      <c r="H32" s="209">
        <v>2</v>
      </c>
      <c r="I32" s="81" t="s">
        <v>46</v>
      </c>
      <c r="J32" s="153">
        <v>2</v>
      </c>
      <c r="K32" s="69" t="s">
        <v>45</v>
      </c>
      <c r="L32" s="72">
        <f t="shared" si="3"/>
        <v>1</v>
      </c>
      <c r="M32" s="204">
        <f t="shared" si="4"/>
        <v>0.02</v>
      </c>
      <c r="P32" s="31"/>
    </row>
    <row r="33" spans="1:16" ht="24" x14ac:dyDescent="0.2">
      <c r="A33" s="173"/>
      <c r="B33" s="185"/>
      <c r="C33" s="179"/>
      <c r="D33" s="81" t="s">
        <v>102</v>
      </c>
      <c r="E33" s="107" t="s">
        <v>101</v>
      </c>
      <c r="F33" s="51">
        <v>0.03</v>
      </c>
      <c r="G33" s="69" t="s">
        <v>45</v>
      </c>
      <c r="H33" s="209">
        <v>5</v>
      </c>
      <c r="I33" s="81" t="s">
        <v>46</v>
      </c>
      <c r="J33" s="153">
        <v>2</v>
      </c>
      <c r="K33" s="178" t="s">
        <v>47</v>
      </c>
      <c r="L33" s="72">
        <f t="shared" si="3"/>
        <v>2.5</v>
      </c>
      <c r="M33" s="204">
        <f t="shared" si="4"/>
        <v>7.4999999999999997E-2</v>
      </c>
      <c r="P33" s="31"/>
    </row>
    <row r="34" spans="1:16" ht="30" customHeight="1" x14ac:dyDescent="0.2">
      <c r="A34" s="213" t="s">
        <v>13</v>
      </c>
      <c r="B34" s="185" t="s">
        <v>8</v>
      </c>
      <c r="C34" s="182" t="s">
        <v>61</v>
      </c>
      <c r="D34" s="146" t="s">
        <v>28</v>
      </c>
      <c r="E34" s="160" t="s">
        <v>68</v>
      </c>
      <c r="F34" s="147">
        <f>SUM(F35:F35)</f>
        <v>0.02</v>
      </c>
      <c r="G34" s="161"/>
      <c r="H34" s="162">
        <f>SUM(H35:H35)</f>
        <v>2</v>
      </c>
      <c r="I34" s="148" t="s">
        <v>46</v>
      </c>
      <c r="J34" s="163">
        <f>SUM(J35:J35)</f>
        <v>2</v>
      </c>
      <c r="K34" s="164"/>
      <c r="L34" s="149">
        <f>SUM(L35:L35)</f>
        <v>1</v>
      </c>
      <c r="M34" s="150">
        <f>M35</f>
        <v>0.02</v>
      </c>
    </row>
    <row r="35" spans="1:16" ht="25.5" customHeight="1" x14ac:dyDescent="0.2">
      <c r="A35" s="214"/>
      <c r="B35" s="185"/>
      <c r="C35" s="215"/>
      <c r="D35" s="69" t="s">
        <v>27</v>
      </c>
      <c r="E35" s="56" t="s">
        <v>104</v>
      </c>
      <c r="F35" s="51">
        <v>0.02</v>
      </c>
      <c r="G35" s="69" t="s">
        <v>45</v>
      </c>
      <c r="H35" s="80">
        <v>2</v>
      </c>
      <c r="I35" s="81" t="s">
        <v>46</v>
      </c>
      <c r="J35" s="78">
        <v>2</v>
      </c>
      <c r="K35" s="69" t="s">
        <v>45</v>
      </c>
      <c r="L35" s="72">
        <f t="shared" ref="L35" si="5">H35/J35</f>
        <v>1</v>
      </c>
      <c r="M35" s="87">
        <f t="shared" ref="M35" si="6">L35*F35*100%</f>
        <v>0.02</v>
      </c>
    </row>
    <row r="36" spans="1:16" x14ac:dyDescent="0.2">
      <c r="A36" s="214"/>
      <c r="B36" s="185"/>
      <c r="C36" s="216" t="s">
        <v>71</v>
      </c>
      <c r="D36" s="105" t="s">
        <v>73</v>
      </c>
      <c r="E36" s="55" t="s">
        <v>137</v>
      </c>
      <c r="F36" s="50">
        <f>SUM(F38:F46)</f>
        <v>0.19</v>
      </c>
      <c r="G36" s="67"/>
      <c r="H36" s="74">
        <f>SUM(H37:H45)</f>
        <v>21</v>
      </c>
      <c r="I36" s="82" t="s">
        <v>46</v>
      </c>
      <c r="J36" s="77">
        <f>SUM(J37:J45)</f>
        <v>17</v>
      </c>
      <c r="K36" s="83"/>
      <c r="L36" s="71">
        <f>SUM(L37:L45)</f>
        <v>10.166666666666666</v>
      </c>
      <c r="M36" s="88">
        <f>SUM(M38:M46)</f>
        <v>0.25333333333333335</v>
      </c>
    </row>
    <row r="37" spans="1:16" ht="24" x14ac:dyDescent="0.2">
      <c r="A37" s="214"/>
      <c r="B37" s="185"/>
      <c r="C37" s="216"/>
      <c r="D37" s="106" t="s">
        <v>57</v>
      </c>
      <c r="E37" s="135" t="s">
        <v>138</v>
      </c>
      <c r="F37" s="51"/>
      <c r="G37" s="62"/>
      <c r="H37" s="76"/>
      <c r="I37" s="66"/>
      <c r="J37" s="78"/>
      <c r="K37" s="84"/>
      <c r="L37" s="73"/>
      <c r="M37" s="39"/>
    </row>
    <row r="38" spans="1:16" x14ac:dyDescent="0.2">
      <c r="A38" s="214"/>
      <c r="B38" s="185"/>
      <c r="C38" s="216"/>
      <c r="D38" s="106" t="s">
        <v>79</v>
      </c>
      <c r="E38" s="58" t="s">
        <v>105</v>
      </c>
      <c r="F38" s="51">
        <v>0.02</v>
      </c>
      <c r="G38" s="69" t="s">
        <v>45</v>
      </c>
      <c r="H38" s="80">
        <v>4</v>
      </c>
      <c r="I38" s="81" t="s">
        <v>46</v>
      </c>
      <c r="J38" s="78">
        <v>3</v>
      </c>
      <c r="K38" s="81" t="s">
        <v>47</v>
      </c>
      <c r="L38" s="72">
        <f>H38/J38</f>
        <v>1.3333333333333333</v>
      </c>
      <c r="M38" s="87">
        <f>L38*F38*100%</f>
        <v>2.6666666666666665E-2</v>
      </c>
    </row>
    <row r="39" spans="1:16" x14ac:dyDescent="0.2">
      <c r="A39" s="214"/>
      <c r="B39" s="185"/>
      <c r="C39" s="216"/>
      <c r="D39" s="106" t="s">
        <v>80</v>
      </c>
      <c r="E39" s="58" t="s">
        <v>106</v>
      </c>
      <c r="F39" s="51">
        <v>0.02</v>
      </c>
      <c r="G39" s="69" t="s">
        <v>45</v>
      </c>
      <c r="H39" s="80">
        <v>3</v>
      </c>
      <c r="I39" s="81" t="s">
        <v>46</v>
      </c>
      <c r="J39" s="78">
        <v>2</v>
      </c>
      <c r="K39" s="81" t="s">
        <v>47</v>
      </c>
      <c r="L39" s="72">
        <f>H39/J39</f>
        <v>1.5</v>
      </c>
      <c r="M39" s="87">
        <f t="shared" ref="M39:M46" si="7">L39*F39*100%</f>
        <v>0.03</v>
      </c>
    </row>
    <row r="40" spans="1:16" x14ac:dyDescent="0.2">
      <c r="A40" s="214"/>
      <c r="B40" s="185"/>
      <c r="C40" s="216"/>
      <c r="D40" s="106" t="s">
        <v>81</v>
      </c>
      <c r="E40" s="58" t="s">
        <v>107</v>
      </c>
      <c r="F40" s="51">
        <v>0.02</v>
      </c>
      <c r="G40" s="69" t="s">
        <v>45</v>
      </c>
      <c r="H40" s="80">
        <v>4</v>
      </c>
      <c r="I40" s="81" t="s">
        <v>46</v>
      </c>
      <c r="J40" s="78">
        <v>3</v>
      </c>
      <c r="K40" s="178" t="s">
        <v>47</v>
      </c>
      <c r="L40" s="72">
        <f t="shared" ref="L40:L46" si="8">H40/J40</f>
        <v>1.3333333333333333</v>
      </c>
      <c r="M40" s="87">
        <f t="shared" si="7"/>
        <v>2.6666666666666665E-2</v>
      </c>
    </row>
    <row r="41" spans="1:16" x14ac:dyDescent="0.2">
      <c r="A41" s="214"/>
      <c r="B41" s="185"/>
      <c r="C41" s="216"/>
      <c r="D41" s="106" t="s">
        <v>113</v>
      </c>
      <c r="E41" s="58" t="s">
        <v>108</v>
      </c>
      <c r="F41" s="51">
        <v>0.02</v>
      </c>
      <c r="G41" s="69" t="s">
        <v>45</v>
      </c>
      <c r="H41" s="80">
        <v>2</v>
      </c>
      <c r="I41" s="81" t="s">
        <v>46</v>
      </c>
      <c r="J41" s="78">
        <v>2</v>
      </c>
      <c r="K41" s="69" t="s">
        <v>45</v>
      </c>
      <c r="L41" s="72">
        <f t="shared" si="8"/>
        <v>1</v>
      </c>
      <c r="M41" s="87">
        <f t="shared" si="7"/>
        <v>0.02</v>
      </c>
    </row>
    <row r="42" spans="1:16" x14ac:dyDescent="0.2">
      <c r="A42" s="214"/>
      <c r="B42" s="185"/>
      <c r="C42" s="216"/>
      <c r="D42" s="106" t="s">
        <v>114</v>
      </c>
      <c r="E42" s="58" t="s">
        <v>109</v>
      </c>
      <c r="F42" s="51">
        <v>0.02</v>
      </c>
      <c r="G42" s="69" t="s">
        <v>45</v>
      </c>
      <c r="H42" s="80">
        <v>2</v>
      </c>
      <c r="I42" s="81" t="s">
        <v>46</v>
      </c>
      <c r="J42" s="78">
        <v>2</v>
      </c>
      <c r="K42" s="69" t="s">
        <v>45</v>
      </c>
      <c r="L42" s="72">
        <f t="shared" si="8"/>
        <v>1</v>
      </c>
      <c r="M42" s="87">
        <f t="shared" si="7"/>
        <v>0.02</v>
      </c>
    </row>
    <row r="43" spans="1:16" x14ac:dyDescent="0.2">
      <c r="A43" s="214"/>
      <c r="B43" s="185"/>
      <c r="C43" s="216"/>
      <c r="D43" s="106" t="s">
        <v>115</v>
      </c>
      <c r="E43" s="58" t="s">
        <v>110</v>
      </c>
      <c r="F43" s="51">
        <v>0.02</v>
      </c>
      <c r="G43" s="69" t="s">
        <v>45</v>
      </c>
      <c r="H43" s="80">
        <v>2</v>
      </c>
      <c r="I43" s="81" t="s">
        <v>46</v>
      </c>
      <c r="J43" s="78">
        <v>2</v>
      </c>
      <c r="K43" s="69" t="s">
        <v>45</v>
      </c>
      <c r="L43" s="72">
        <f t="shared" si="8"/>
        <v>1</v>
      </c>
      <c r="M43" s="87">
        <f t="shared" si="7"/>
        <v>0.02</v>
      </c>
    </row>
    <row r="44" spans="1:16" x14ac:dyDescent="0.2">
      <c r="A44" s="214"/>
      <c r="B44" s="185"/>
      <c r="C44" s="216"/>
      <c r="D44" s="106" t="s">
        <v>116</v>
      </c>
      <c r="E44" s="58" t="s">
        <v>111</v>
      </c>
      <c r="F44" s="51">
        <v>0.02</v>
      </c>
      <c r="G44" s="69" t="s">
        <v>45</v>
      </c>
      <c r="H44" s="80">
        <v>2</v>
      </c>
      <c r="I44" s="81" t="s">
        <v>46</v>
      </c>
      <c r="J44" s="78">
        <v>2</v>
      </c>
      <c r="K44" s="69" t="s">
        <v>45</v>
      </c>
      <c r="L44" s="72">
        <f t="shared" si="8"/>
        <v>1</v>
      </c>
      <c r="M44" s="87">
        <f t="shared" si="7"/>
        <v>0.02</v>
      </c>
    </row>
    <row r="45" spans="1:16" x14ac:dyDescent="0.2">
      <c r="A45" s="214"/>
      <c r="B45" s="185"/>
      <c r="C45" s="216"/>
      <c r="D45" s="194" t="s">
        <v>117</v>
      </c>
      <c r="E45" s="175" t="s">
        <v>112</v>
      </c>
      <c r="F45" s="51">
        <v>0.02</v>
      </c>
      <c r="G45" s="69" t="s">
        <v>45</v>
      </c>
      <c r="H45" s="188">
        <v>2</v>
      </c>
      <c r="I45" s="171" t="s">
        <v>46</v>
      </c>
      <c r="J45" s="189">
        <v>1</v>
      </c>
      <c r="K45" s="69" t="s">
        <v>45</v>
      </c>
      <c r="L45" s="72">
        <f t="shared" si="8"/>
        <v>2</v>
      </c>
      <c r="M45" s="87">
        <f t="shared" si="7"/>
        <v>0.04</v>
      </c>
    </row>
    <row r="46" spans="1:16" x14ac:dyDescent="0.2">
      <c r="A46" s="214"/>
      <c r="B46" s="185"/>
      <c r="C46" s="216"/>
      <c r="D46" s="195" t="s">
        <v>74</v>
      </c>
      <c r="E46" s="139" t="s">
        <v>139</v>
      </c>
      <c r="F46" s="151">
        <v>0.03</v>
      </c>
      <c r="G46" s="69" t="s">
        <v>45</v>
      </c>
      <c r="H46" s="165">
        <v>5</v>
      </c>
      <c r="I46" s="81"/>
      <c r="J46" s="166">
        <v>3</v>
      </c>
      <c r="K46" s="69" t="s">
        <v>45</v>
      </c>
      <c r="L46" s="167">
        <f t="shared" si="8"/>
        <v>1.6666666666666667</v>
      </c>
      <c r="M46" s="87">
        <f t="shared" si="7"/>
        <v>0.05</v>
      </c>
    </row>
    <row r="47" spans="1:16" ht="30" customHeight="1" x14ac:dyDescent="0.2">
      <c r="A47" s="214"/>
      <c r="B47" s="185"/>
      <c r="C47" s="217" t="s">
        <v>77</v>
      </c>
      <c r="D47" s="192" t="s">
        <v>82</v>
      </c>
      <c r="E47" s="160" t="s">
        <v>66</v>
      </c>
      <c r="F47" s="147">
        <f>SUM(F48:F48)</f>
        <v>0.02</v>
      </c>
      <c r="G47" s="161"/>
      <c r="H47" s="162">
        <f>SUM(H48:H48)</f>
        <v>2</v>
      </c>
      <c r="I47" s="148" t="s">
        <v>46</v>
      </c>
      <c r="J47" s="163">
        <f>SUM(J48:J48)</f>
        <v>2</v>
      </c>
      <c r="K47" s="164"/>
      <c r="L47" s="149">
        <f>SUM(L48:L48)</f>
        <v>1</v>
      </c>
      <c r="M47" s="150">
        <f>M48</f>
        <v>0.02</v>
      </c>
    </row>
    <row r="48" spans="1:16" ht="23.25" customHeight="1" x14ac:dyDescent="0.2">
      <c r="A48" s="214"/>
      <c r="B48" s="185"/>
      <c r="C48" s="218"/>
      <c r="D48" s="106" t="s">
        <v>83</v>
      </c>
      <c r="E48" s="56" t="s">
        <v>104</v>
      </c>
      <c r="F48" s="51">
        <v>0.02</v>
      </c>
      <c r="G48" s="69" t="s">
        <v>45</v>
      </c>
      <c r="H48" s="80">
        <v>2</v>
      </c>
      <c r="I48" s="81" t="s">
        <v>46</v>
      </c>
      <c r="J48" s="78">
        <v>2</v>
      </c>
      <c r="K48" s="69" t="s">
        <v>45</v>
      </c>
      <c r="L48" s="72">
        <f t="shared" ref="L48:L65" si="9">H48/J48</f>
        <v>1</v>
      </c>
      <c r="M48" s="87">
        <f t="shared" ref="M48:M65" si="10">L48*F48*100%</f>
        <v>0.02</v>
      </c>
    </row>
    <row r="49" spans="1:16" ht="30" customHeight="1" x14ac:dyDescent="0.2">
      <c r="A49" s="214"/>
      <c r="B49" s="185"/>
      <c r="C49" s="219" t="s">
        <v>118</v>
      </c>
      <c r="D49" s="79" t="s">
        <v>84</v>
      </c>
      <c r="E49" s="141" t="s">
        <v>87</v>
      </c>
      <c r="F49" s="156">
        <f>SUM(F50:F56)</f>
        <v>0.25</v>
      </c>
      <c r="G49" s="169"/>
      <c r="H49" s="210">
        <f>SUM(H50:H56)</f>
        <v>30</v>
      </c>
      <c r="I49" s="148" t="str">
        <f>I47</f>
        <v>Hari</v>
      </c>
      <c r="J49" s="177">
        <f>SUM(J50:J56)</f>
        <v>30</v>
      </c>
      <c r="K49" s="157"/>
      <c r="L49" s="158">
        <f>SUM(L50:L56)</f>
        <v>8.4666666666666668</v>
      </c>
      <c r="M49" s="159">
        <f>SUM(M50:M56)</f>
        <v>0.28133333333333332</v>
      </c>
      <c r="P49" s="31"/>
    </row>
    <row r="50" spans="1:16" x14ac:dyDescent="0.2">
      <c r="A50" s="214"/>
      <c r="B50" s="185"/>
      <c r="C50" s="183"/>
      <c r="D50" s="81" t="s">
        <v>85</v>
      </c>
      <c r="E50" s="58" t="s">
        <v>127</v>
      </c>
      <c r="F50" s="151">
        <v>0.01</v>
      </c>
      <c r="G50" s="69" t="s">
        <v>45</v>
      </c>
      <c r="H50" s="209">
        <v>2</v>
      </c>
      <c r="I50" s="81" t="s">
        <v>46</v>
      </c>
      <c r="J50" s="153">
        <v>2</v>
      </c>
      <c r="K50" s="69" t="s">
        <v>45</v>
      </c>
      <c r="L50" s="72">
        <f t="shared" si="9"/>
        <v>1</v>
      </c>
      <c r="M50" s="87">
        <f t="shared" si="10"/>
        <v>0.01</v>
      </c>
      <c r="P50" s="31"/>
    </row>
    <row r="51" spans="1:16" x14ac:dyDescent="0.2">
      <c r="A51" s="214"/>
      <c r="B51" s="185"/>
      <c r="C51" s="183"/>
      <c r="D51" s="81" t="s">
        <v>119</v>
      </c>
      <c r="E51" s="58" t="s">
        <v>126</v>
      </c>
      <c r="F51" s="151">
        <v>0.06</v>
      </c>
      <c r="G51" s="69" t="s">
        <v>45</v>
      </c>
      <c r="H51" s="209">
        <v>12</v>
      </c>
      <c r="I51" s="81" t="s">
        <v>46</v>
      </c>
      <c r="J51" s="153">
        <v>15</v>
      </c>
      <c r="K51" s="81" t="s">
        <v>149</v>
      </c>
      <c r="L51" s="72">
        <f t="shared" si="9"/>
        <v>0.8</v>
      </c>
      <c r="M51" s="87">
        <f t="shared" si="10"/>
        <v>4.8000000000000001E-2</v>
      </c>
      <c r="P51" s="31"/>
    </row>
    <row r="52" spans="1:16" x14ac:dyDescent="0.2">
      <c r="A52" s="214"/>
      <c r="B52" s="185"/>
      <c r="C52" s="183"/>
      <c r="D52" s="81" t="s">
        <v>140</v>
      </c>
      <c r="E52" s="58" t="s">
        <v>128</v>
      </c>
      <c r="F52" s="151">
        <v>0.06</v>
      </c>
      <c r="G52" s="69" t="s">
        <v>45</v>
      </c>
      <c r="H52" s="209">
        <v>5</v>
      </c>
      <c r="I52" s="81" t="s">
        <v>46</v>
      </c>
      <c r="J52" s="153">
        <v>5</v>
      </c>
      <c r="K52" s="178" t="s">
        <v>47</v>
      </c>
      <c r="L52" s="72">
        <f t="shared" si="9"/>
        <v>1</v>
      </c>
      <c r="M52" s="87">
        <f t="shared" si="10"/>
        <v>0.06</v>
      </c>
      <c r="P52" s="31"/>
    </row>
    <row r="53" spans="1:16" x14ac:dyDescent="0.2">
      <c r="A53" s="214"/>
      <c r="B53" s="185"/>
      <c r="C53" s="183"/>
      <c r="D53" s="81" t="s">
        <v>141</v>
      </c>
      <c r="E53" s="139" t="s">
        <v>131</v>
      </c>
      <c r="F53" s="151">
        <v>0.03</v>
      </c>
      <c r="G53" s="69" t="s">
        <v>45</v>
      </c>
      <c r="H53" s="209">
        <v>2</v>
      </c>
      <c r="I53" s="81" t="s">
        <v>46</v>
      </c>
      <c r="J53" s="153">
        <v>2</v>
      </c>
      <c r="K53" s="69" t="s">
        <v>45</v>
      </c>
      <c r="L53" s="72">
        <f t="shared" si="9"/>
        <v>1</v>
      </c>
      <c r="M53" s="87">
        <f t="shared" si="10"/>
        <v>0.03</v>
      </c>
      <c r="P53" s="31"/>
    </row>
    <row r="54" spans="1:16" x14ac:dyDescent="0.2">
      <c r="A54" s="214"/>
      <c r="B54" s="185"/>
      <c r="C54" s="183"/>
      <c r="D54" s="81" t="s">
        <v>142</v>
      </c>
      <c r="E54" s="107" t="s">
        <v>129</v>
      </c>
      <c r="F54" s="151">
        <v>0.03</v>
      </c>
      <c r="G54" s="69" t="s">
        <v>45</v>
      </c>
      <c r="H54" s="209">
        <v>2</v>
      </c>
      <c r="I54" s="81" t="s">
        <v>46</v>
      </c>
      <c r="J54" s="153">
        <v>2</v>
      </c>
      <c r="K54" s="69" t="s">
        <v>45</v>
      </c>
      <c r="L54" s="72">
        <f t="shared" si="9"/>
        <v>1</v>
      </c>
      <c r="M54" s="87">
        <f t="shared" si="10"/>
        <v>0.03</v>
      </c>
      <c r="P54" s="31"/>
    </row>
    <row r="55" spans="1:16" x14ac:dyDescent="0.2">
      <c r="A55" s="214"/>
      <c r="B55" s="185"/>
      <c r="C55" s="183"/>
      <c r="D55" s="81" t="s">
        <v>143</v>
      </c>
      <c r="E55" s="95" t="s">
        <v>130</v>
      </c>
      <c r="F55" s="51">
        <v>0.05</v>
      </c>
      <c r="G55" s="69" t="s">
        <v>45</v>
      </c>
      <c r="H55" s="80">
        <v>5</v>
      </c>
      <c r="I55" s="81" t="s">
        <v>46</v>
      </c>
      <c r="J55" s="78">
        <v>3</v>
      </c>
      <c r="K55" s="69" t="s">
        <v>45</v>
      </c>
      <c r="L55" s="72">
        <f t="shared" si="9"/>
        <v>1.6666666666666667</v>
      </c>
      <c r="M55" s="87">
        <f t="shared" si="10"/>
        <v>8.3333333333333343E-2</v>
      </c>
    </row>
    <row r="56" spans="1:16" x14ac:dyDescent="0.2">
      <c r="A56" s="214"/>
      <c r="B56" s="185"/>
      <c r="C56" s="183"/>
      <c r="D56" s="81" t="s">
        <v>144</v>
      </c>
      <c r="E56" s="95" t="s">
        <v>132</v>
      </c>
      <c r="F56" s="51">
        <v>0.01</v>
      </c>
      <c r="G56" s="69" t="s">
        <v>45</v>
      </c>
      <c r="H56" s="80">
        <v>2</v>
      </c>
      <c r="I56" s="81" t="s">
        <v>46</v>
      </c>
      <c r="J56" s="78">
        <v>1</v>
      </c>
      <c r="K56" s="69" t="s">
        <v>45</v>
      </c>
      <c r="L56" s="72">
        <f t="shared" si="9"/>
        <v>2</v>
      </c>
      <c r="M56" s="87">
        <f t="shared" si="10"/>
        <v>0.02</v>
      </c>
    </row>
    <row r="57" spans="1:16" ht="30" customHeight="1" x14ac:dyDescent="0.2">
      <c r="A57" s="214"/>
      <c r="B57" s="185"/>
      <c r="C57" s="183" t="s">
        <v>78</v>
      </c>
      <c r="D57" s="79" t="s">
        <v>145</v>
      </c>
      <c r="E57" s="141" t="s">
        <v>67</v>
      </c>
      <c r="F57" s="156">
        <f>SUM(F58:F59)</f>
        <v>0.05</v>
      </c>
      <c r="G57" s="169"/>
      <c r="H57" s="176"/>
      <c r="I57" s="148" t="str">
        <f>I49</f>
        <v>Hari</v>
      </c>
      <c r="J57" s="177"/>
      <c r="K57" s="157"/>
      <c r="L57" s="158">
        <f>SUM(L58:L59)</f>
        <v>4</v>
      </c>
      <c r="M57" s="159">
        <f>SUM(M58:M59)</f>
        <v>0.11</v>
      </c>
      <c r="P57" s="31"/>
    </row>
    <row r="58" spans="1:16" x14ac:dyDescent="0.2">
      <c r="A58" s="214"/>
      <c r="B58" s="185"/>
      <c r="C58" s="183"/>
      <c r="D58" s="81" t="s">
        <v>120</v>
      </c>
      <c r="E58" s="58" t="s">
        <v>134</v>
      </c>
      <c r="F58" s="151">
        <v>0.02</v>
      </c>
      <c r="G58" s="69" t="s">
        <v>45</v>
      </c>
      <c r="H58" s="209">
        <v>1</v>
      </c>
      <c r="I58" s="81" t="s">
        <v>46</v>
      </c>
      <c r="J58" s="153">
        <v>1</v>
      </c>
      <c r="K58" s="69" t="s">
        <v>45</v>
      </c>
      <c r="L58" s="72">
        <f t="shared" si="9"/>
        <v>1</v>
      </c>
      <c r="M58" s="87">
        <f t="shared" si="10"/>
        <v>0.02</v>
      </c>
      <c r="P58" s="31"/>
    </row>
    <row r="59" spans="1:16" x14ac:dyDescent="0.2">
      <c r="A59" s="214"/>
      <c r="B59" s="185"/>
      <c r="C59" s="183"/>
      <c r="D59" s="81" t="s">
        <v>121</v>
      </c>
      <c r="E59" s="58" t="s">
        <v>126</v>
      </c>
      <c r="F59" s="151">
        <v>0.03</v>
      </c>
      <c r="G59" s="69" t="s">
        <v>45</v>
      </c>
      <c r="H59" s="209">
        <v>6</v>
      </c>
      <c r="I59" s="81" t="s">
        <v>46</v>
      </c>
      <c r="J59" s="153">
        <v>2</v>
      </c>
      <c r="K59" s="178" t="s">
        <v>47</v>
      </c>
      <c r="L59" s="72">
        <f t="shared" si="9"/>
        <v>3</v>
      </c>
      <c r="M59" s="87">
        <f t="shared" si="10"/>
        <v>0.09</v>
      </c>
      <c r="P59" s="31"/>
    </row>
    <row r="60" spans="1:16" ht="30" customHeight="1" x14ac:dyDescent="0.2">
      <c r="A60" s="214"/>
      <c r="B60" s="185"/>
      <c r="C60" s="232" t="s">
        <v>133</v>
      </c>
      <c r="D60" s="79" t="s">
        <v>146</v>
      </c>
      <c r="E60" s="141" t="s">
        <v>89</v>
      </c>
      <c r="F60" s="156">
        <f>SUM(F61:F65)</f>
        <v>0.13</v>
      </c>
      <c r="G60" s="169"/>
      <c r="H60" s="210"/>
      <c r="I60" s="148" t="str">
        <f>I57</f>
        <v>Hari</v>
      </c>
      <c r="J60" s="177"/>
      <c r="K60" s="82"/>
      <c r="L60" s="158">
        <f>SUM(L61:L65)</f>
        <v>6.7</v>
      </c>
      <c r="M60" s="159">
        <f>SUM(M61:M65)</f>
        <v>0.16800000000000001</v>
      </c>
      <c r="P60" s="31"/>
    </row>
    <row r="61" spans="1:16" x14ac:dyDescent="0.2">
      <c r="A61" s="214"/>
      <c r="B61" s="185"/>
      <c r="C61" s="232"/>
      <c r="D61" s="81" t="s">
        <v>135</v>
      </c>
      <c r="E61" s="58" t="s">
        <v>126</v>
      </c>
      <c r="F61" s="151">
        <v>0.04</v>
      </c>
      <c r="G61" s="69" t="s">
        <v>45</v>
      </c>
      <c r="H61" s="209">
        <v>12</v>
      </c>
      <c r="I61" s="81" t="s">
        <v>46</v>
      </c>
      <c r="J61" s="153">
        <v>10</v>
      </c>
      <c r="K61" s="178" t="s">
        <v>47</v>
      </c>
      <c r="L61" s="72">
        <f t="shared" si="9"/>
        <v>1.2</v>
      </c>
      <c r="M61" s="87">
        <f t="shared" si="10"/>
        <v>4.8000000000000001E-2</v>
      </c>
      <c r="P61" s="31"/>
    </row>
    <row r="62" spans="1:16" x14ac:dyDescent="0.2">
      <c r="A62" s="214"/>
      <c r="B62" s="185"/>
      <c r="C62" s="232"/>
      <c r="D62" s="81" t="s">
        <v>136</v>
      </c>
      <c r="E62" s="58" t="s">
        <v>128</v>
      </c>
      <c r="F62" s="151">
        <v>0.03</v>
      </c>
      <c r="G62" s="69" t="s">
        <v>45</v>
      </c>
      <c r="H62" s="209">
        <v>5</v>
      </c>
      <c r="I62" s="81" t="s">
        <v>46</v>
      </c>
      <c r="J62" s="153">
        <v>5</v>
      </c>
      <c r="K62" s="69" t="s">
        <v>45</v>
      </c>
      <c r="L62" s="72">
        <f t="shared" si="9"/>
        <v>1</v>
      </c>
      <c r="M62" s="87">
        <f t="shared" si="10"/>
        <v>0.03</v>
      </c>
      <c r="P62" s="31"/>
    </row>
    <row r="63" spans="1:16" x14ac:dyDescent="0.2">
      <c r="A63" s="214"/>
      <c r="B63" s="185"/>
      <c r="C63" s="232"/>
      <c r="D63" s="81" t="s">
        <v>147</v>
      </c>
      <c r="E63" s="139" t="s">
        <v>131</v>
      </c>
      <c r="F63" s="151">
        <v>0.02</v>
      </c>
      <c r="G63" s="69" t="s">
        <v>45</v>
      </c>
      <c r="H63" s="209">
        <v>2</v>
      </c>
      <c r="I63" s="81" t="s">
        <v>46</v>
      </c>
      <c r="J63" s="153">
        <v>2</v>
      </c>
      <c r="K63" s="69" t="s">
        <v>45</v>
      </c>
      <c r="L63" s="72">
        <f t="shared" si="9"/>
        <v>1</v>
      </c>
      <c r="M63" s="87">
        <f t="shared" si="10"/>
        <v>0.02</v>
      </c>
      <c r="P63" s="31"/>
    </row>
    <row r="64" spans="1:16" x14ac:dyDescent="0.2">
      <c r="A64" s="214"/>
      <c r="B64" s="185"/>
      <c r="C64" s="232"/>
      <c r="D64" s="171" t="s">
        <v>148</v>
      </c>
      <c r="E64" s="221" t="s">
        <v>129</v>
      </c>
      <c r="F64" s="222">
        <v>0.02</v>
      </c>
      <c r="G64" s="174" t="s">
        <v>45</v>
      </c>
      <c r="H64" s="223">
        <v>2</v>
      </c>
      <c r="I64" s="171" t="s">
        <v>46</v>
      </c>
      <c r="J64" s="224">
        <v>1</v>
      </c>
      <c r="K64" s="174" t="s">
        <v>45</v>
      </c>
      <c r="L64" s="190">
        <f t="shared" si="9"/>
        <v>2</v>
      </c>
      <c r="M64" s="191">
        <f t="shared" si="10"/>
        <v>0.04</v>
      </c>
      <c r="P64" s="31"/>
    </row>
    <row r="65" spans="1:16" ht="35.25" customHeight="1" x14ac:dyDescent="0.2">
      <c r="A65" s="212"/>
      <c r="B65" s="185"/>
      <c r="C65" s="233"/>
      <c r="D65" s="81" t="s">
        <v>150</v>
      </c>
      <c r="E65" s="231" t="s">
        <v>151</v>
      </c>
      <c r="F65" s="234">
        <v>0.02</v>
      </c>
      <c r="G65" s="81" t="s">
        <v>45</v>
      </c>
      <c r="H65" s="235">
        <v>3</v>
      </c>
      <c r="I65" s="81" t="s">
        <v>46</v>
      </c>
      <c r="J65" s="236">
        <v>2</v>
      </c>
      <c r="K65" s="81" t="s">
        <v>45</v>
      </c>
      <c r="L65" s="237">
        <f t="shared" si="9"/>
        <v>1.5</v>
      </c>
      <c r="M65" s="168">
        <f>L65*F65*100%</f>
        <v>0.03</v>
      </c>
      <c r="P65" s="31"/>
    </row>
    <row r="66" spans="1:16" x14ac:dyDescent="0.2">
      <c r="A66" s="94"/>
      <c r="B66" s="220"/>
      <c r="C66" s="225"/>
      <c r="D66" s="226"/>
      <c r="E66" s="227"/>
      <c r="F66" s="228"/>
      <c r="G66" s="226"/>
      <c r="H66" s="208"/>
      <c r="I66" s="92"/>
      <c r="J66" s="202"/>
      <c r="K66" s="92"/>
      <c r="L66" s="229"/>
      <c r="M66" s="230"/>
    </row>
    <row r="67" spans="1:16" x14ac:dyDescent="0.2">
      <c r="A67" s="19"/>
      <c r="B67" s="16"/>
      <c r="C67" s="100"/>
      <c r="D67" s="17"/>
      <c r="E67" s="16"/>
      <c r="F67" s="37">
        <f>SUM(F16,F24,F28,F34,F36,F47,F49,F57,F60)</f>
        <v>1</v>
      </c>
      <c r="G67" s="45"/>
      <c r="H67" s="17"/>
      <c r="I67" s="17"/>
      <c r="J67" s="16"/>
      <c r="K67" s="16"/>
      <c r="L67" s="16"/>
      <c r="M67" s="18"/>
    </row>
    <row r="68" spans="1:16" x14ac:dyDescent="0.2">
      <c r="A68" s="22"/>
      <c r="B68" s="14"/>
      <c r="C68" s="101"/>
      <c r="D68" s="15"/>
      <c r="E68" s="14"/>
      <c r="F68" s="14"/>
      <c r="G68" s="46"/>
      <c r="H68" s="15"/>
      <c r="I68" s="15"/>
      <c r="J68" s="14"/>
      <c r="K68" s="23" t="s">
        <v>16</v>
      </c>
      <c r="L68" s="23"/>
      <c r="M68" s="89">
        <f>SUM(M16,M24,M28,M34,M36,M47,M49,M57,M60)</f>
        <v>1.3488333333333333</v>
      </c>
    </row>
    <row r="69" spans="1:16" x14ac:dyDescent="0.2">
      <c r="A69" s="19"/>
      <c r="B69" s="16"/>
      <c r="C69" s="100"/>
      <c r="D69" s="17"/>
      <c r="E69" s="16"/>
      <c r="F69" s="16"/>
      <c r="G69" s="45"/>
      <c r="H69" s="17"/>
      <c r="I69" s="17"/>
      <c r="J69" s="16"/>
      <c r="K69" s="16"/>
      <c r="L69" s="16"/>
      <c r="M69" s="18"/>
    </row>
    <row r="70" spans="1:16" x14ac:dyDescent="0.2">
      <c r="A70" s="8"/>
      <c r="B70" s="9"/>
      <c r="C70" s="102"/>
      <c r="D70" s="8"/>
      <c r="E70" s="9"/>
      <c r="F70" s="9"/>
      <c r="G70" s="47"/>
      <c r="H70" s="8"/>
      <c r="I70" s="8"/>
      <c r="J70" s="9"/>
      <c r="K70" s="9"/>
      <c r="L70" s="9"/>
      <c r="M70" s="9"/>
    </row>
    <row r="71" spans="1:16" ht="13.35" customHeight="1" x14ac:dyDescent="0.2">
      <c r="A71" s="5"/>
    </row>
    <row r="72" spans="1:16" ht="13.35" customHeight="1" x14ac:dyDescent="0.2">
      <c r="A72" s="21" t="s">
        <v>48</v>
      </c>
      <c r="C72" s="103"/>
      <c r="F72" s="27" t="s">
        <v>49</v>
      </c>
    </row>
    <row r="73" spans="1:16" ht="13.35" customHeight="1" x14ac:dyDescent="0.2">
      <c r="A73" s="26" t="s">
        <v>17</v>
      </c>
      <c r="B73" s="7" t="s">
        <v>39</v>
      </c>
      <c r="F73" s="29" t="s">
        <v>6</v>
      </c>
      <c r="G73" s="30" t="s">
        <v>23</v>
      </c>
      <c r="H73" s="29"/>
      <c r="I73" s="29" t="s">
        <v>22</v>
      </c>
      <c r="J73" s="28"/>
      <c r="K73" s="30"/>
      <c r="L73" s="30"/>
      <c r="M73" s="30"/>
    </row>
    <row r="74" spans="1:16" ht="13.35" customHeight="1" x14ac:dyDescent="0.2">
      <c r="A74" s="26" t="s">
        <v>18</v>
      </c>
      <c r="B74" s="7" t="s">
        <v>21</v>
      </c>
      <c r="F74" s="26" t="s">
        <v>17</v>
      </c>
      <c r="G74" s="24" t="s">
        <v>7</v>
      </c>
      <c r="I74" s="41" t="s">
        <v>29</v>
      </c>
      <c r="K74" s="24"/>
      <c r="L74" s="24"/>
      <c r="M74" s="24"/>
    </row>
    <row r="75" spans="1:16" ht="13.35" customHeight="1" x14ac:dyDescent="0.2">
      <c r="A75" s="26"/>
      <c r="B75" s="7"/>
      <c r="F75" s="26" t="s">
        <v>18</v>
      </c>
      <c r="G75" s="24" t="s">
        <v>8</v>
      </c>
      <c r="I75" s="41" t="s">
        <v>29</v>
      </c>
      <c r="J75" s="24"/>
      <c r="K75" s="24"/>
      <c r="L75" s="24"/>
      <c r="M75" s="24"/>
    </row>
    <row r="76" spans="1:16" ht="13.35" customHeight="1" x14ac:dyDescent="0.2">
      <c r="A76" s="25"/>
      <c r="B76" s="7" t="s">
        <v>30</v>
      </c>
      <c r="F76" s="26" t="s">
        <v>19</v>
      </c>
      <c r="G76" s="24" t="s">
        <v>9</v>
      </c>
      <c r="I76" s="41" t="s">
        <v>29</v>
      </c>
      <c r="J76" s="24"/>
      <c r="K76" s="24"/>
      <c r="L76" s="24"/>
      <c r="M76" s="24"/>
    </row>
    <row r="77" spans="1:16" ht="13.35" customHeight="1" x14ac:dyDescent="0.2">
      <c r="A77" s="25"/>
      <c r="B77" s="7"/>
      <c r="F77" s="26" t="s">
        <v>20</v>
      </c>
      <c r="G77" s="24" t="s">
        <v>10</v>
      </c>
      <c r="I77" s="41" t="s">
        <v>29</v>
      </c>
      <c r="K77" s="24"/>
      <c r="L77" s="24"/>
      <c r="M77" s="24"/>
    </row>
    <row r="78" spans="1:16" x14ac:dyDescent="0.2">
      <c r="C78" s="103"/>
      <c r="J78" s="24"/>
      <c r="K78" s="24"/>
      <c r="L78" s="24"/>
      <c r="M78" s="24"/>
    </row>
  </sheetData>
  <mergeCells count="23">
    <mergeCell ref="M13:M14"/>
    <mergeCell ref="C28:C32"/>
    <mergeCell ref="A34:A64"/>
    <mergeCell ref="C47:C48"/>
    <mergeCell ref="C16:C22"/>
    <mergeCell ref="B16:B33"/>
    <mergeCell ref="A16:A33"/>
    <mergeCell ref="K11:L11"/>
    <mergeCell ref="A13:A14"/>
    <mergeCell ref="B13:B14"/>
    <mergeCell ref="C13:E14"/>
    <mergeCell ref="F13:F14"/>
    <mergeCell ref="G13:I13"/>
    <mergeCell ref="J13:J14"/>
    <mergeCell ref="K13:K14"/>
    <mergeCell ref="L13:L14"/>
    <mergeCell ref="C34:C35"/>
    <mergeCell ref="C24:C27"/>
    <mergeCell ref="C36:C46"/>
    <mergeCell ref="C49:C56"/>
    <mergeCell ref="C57:C59"/>
    <mergeCell ref="B34:B65"/>
    <mergeCell ref="C60:C65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Jan-Jun</vt:lpstr>
      <vt:lpstr>Jul-Des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haikal@ptpema.co.id</dc:creator>
  <cp:lastModifiedBy>Lenovo_AIO</cp:lastModifiedBy>
  <cp:lastPrinted>2023-12-13T06:54:03Z</cp:lastPrinted>
  <dcterms:created xsi:type="dcterms:W3CDTF">2021-10-24T15:16:51Z</dcterms:created>
  <dcterms:modified xsi:type="dcterms:W3CDTF">2024-03-01T10:14:19Z</dcterms:modified>
</cp:coreProperties>
</file>