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itst\Documents\GitHub\ExcelHomework\"/>
    </mc:Choice>
  </mc:AlternateContent>
  <xr:revisionPtr revIDLastSave="0" documentId="13_ncr:1_{70C25E36-4A72-460C-9857-64160EF1A202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Sheet1" sheetId="1" r:id="rId1"/>
    <sheet name="Sheet6" sheetId="6" r:id="rId2"/>
    <sheet name="Sheet7" sheetId="7" r:id="rId3"/>
    <sheet name="Sheet8" sheetId="8" r:id="rId4"/>
    <sheet name="Sheet9" sheetId="9" r:id="rId5"/>
  </sheet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3" i="9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C5" i="9"/>
  <c r="D5" i="9"/>
  <c r="D3" i="9"/>
  <c r="D2" i="9"/>
  <c r="C2" i="9"/>
  <c r="D4" i="9"/>
  <c r="C4" i="9"/>
  <c r="C3" i="9"/>
  <c r="B2" i="9"/>
  <c r="B13" i="9"/>
  <c r="B12" i="9"/>
  <c r="B11" i="9"/>
  <c r="B10" i="9"/>
  <c r="B9" i="9"/>
  <c r="B8" i="9"/>
  <c r="B7" i="9"/>
  <c r="B6" i="9"/>
  <c r="B5" i="9"/>
  <c r="B4" i="9"/>
  <c r="B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<sst xmlns="http://schemas.openxmlformats.org/spreadsheetml/2006/main" count="24821" uniqueCount="8400">
  <si>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</si>
  <si>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</si>
  <si>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</si>
  <si>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</si>
  <si>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</si>
  <si>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</si>
  <si>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</si>
  <si>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</si>
  <si>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</si>
  <si>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</si>
  <si>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</si>
  <si>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</si>
  <si>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</si>
  <si>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</si>
  <si>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</si>
  <si>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</si>
  <si>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</si>
  <si>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</si>
  <si>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</si>
  <si>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</si>
  <si>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</si>
  <si>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</si>
  <si>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</si>
  <si>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</si>
  <si>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</si>
  <si>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</si>
  <si>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</si>
  <si>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</si>
  <si>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</si>
  <si>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</si>
  <si>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</si>
  <si>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</si>
  <si>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</si>
  <si>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</si>
  <si>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</si>
  <si>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</si>
  <si>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</si>
  <si>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</si>
  <si>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</si>
  <si>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</si>
  <si>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</si>
  <si>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</si>
  <si>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</si>
  <si>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</si>
  <si>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</si>
  <si>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</si>
  <si>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</si>
  <si>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</si>
  <si>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</si>
  <si>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</si>
  <si>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</si>
  <si>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</si>
  <si>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</si>
  <si>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</si>
  <si>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</si>
  <si>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</si>
  <si>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</si>
  <si>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</si>
  <si>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</si>
  <si>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</si>
  <si>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</si>
  <si>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</si>
  <si>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</si>
  <si>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</si>
  <si>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</si>
  <si>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</si>
  <si>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</si>
  <si>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</si>
  <si>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</si>
  <si>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</si>
  <si>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</si>
  <si>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</si>
  <si>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</si>
  <si>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</si>
  <si>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</si>
  <si>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</si>
  <si>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</si>
  <si>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</si>
  <si>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</si>
  <si>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</si>
  <si>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</si>
  <si>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</si>
  <si>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</si>
  <si>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</si>
  <si>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</si>
  <si>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</si>
  <si>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</si>
  <si>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</si>
  <si>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</si>
  <si>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</si>
  <si>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</si>
  <si>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</si>
  <si>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</si>
  <si>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</si>
  <si>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</si>
  <si>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</si>
  <si>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</si>
  <si>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</si>
  <si>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</si>
  <si>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</si>
  <si>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</si>
  <si>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</si>
  <si>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</si>
  <si>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</si>
  <si>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</si>
  <si>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</si>
  <si>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</si>
  <si>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</si>
  <si>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</si>
  <si>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</si>
  <si>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</si>
  <si>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</si>
  <si>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</si>
  <si>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</si>
  <si>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</si>
  <si>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</si>
  <si>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</si>
  <si>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</si>
  <si>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</si>
  <si>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</si>
  <si>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</si>
  <si>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</si>
  <si>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</si>
  <si>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</si>
  <si>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</si>
  <si>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</si>
  <si>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</si>
  <si>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</si>
  <si>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</si>
  <si>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</si>
  <si>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</si>
  <si>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</si>
  <si>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</si>
  <si>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</si>
  <si>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</si>
  <si>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</si>
  <si>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</si>
  <si>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</si>
  <si>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</si>
  <si>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</si>
  <si>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</si>
  <si>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</si>
  <si>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</si>
  <si>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</si>
  <si>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</si>
  <si>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</si>
  <si>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</si>
  <si>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</si>
  <si>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</si>
  <si>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</si>
  <si>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</si>
  <si>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</si>
  <si>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</si>
  <si>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</si>
  <si>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</si>
  <si>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</si>
  <si>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</si>
  <si>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</si>
  <si>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</si>
  <si>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</si>
  <si>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</si>
  <si>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</si>
  <si>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</si>
  <si>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</si>
  <si>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</si>
  <si>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</si>
  <si>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</si>
  <si>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</si>
  <si>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</si>
  <si>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</si>
  <si>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</si>
  <si>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</si>
  <si>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</si>
  <si>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</si>
  <si>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</si>
  <si>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</si>
  <si>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</si>
  <si>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</si>
  <si>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</si>
  <si>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</si>
  <si>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</si>
  <si>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</si>
  <si>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</si>
  <si>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</si>
  <si>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</si>
  <si>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</si>
  <si>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</si>
  <si>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</si>
  <si>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</si>
  <si>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</si>
  <si>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</si>
  <si>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</si>
  <si>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</si>
  <si>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</si>
  <si>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</si>
  <si>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</si>
  <si>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</si>
  <si>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</si>
  <si>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</si>
  <si>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</si>
  <si>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</si>
  <si>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</si>
  <si>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</si>
  <si>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</si>
  <si>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</si>
  <si>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</si>
  <si>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</si>
  <si>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</si>
  <si>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</si>
  <si>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</si>
  <si>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</si>
  <si>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</si>
  <si>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</si>
  <si>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</si>
  <si>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</si>
  <si>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</si>
  <si>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</si>
  <si>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</si>
  <si>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</si>
  <si>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</si>
  <si>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</si>
  <si>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</si>
  <si>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</si>
  <si>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</si>
  <si>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</si>
  <si>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</si>
  <si>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</si>
  <si>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</si>
  <si>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</si>
  <si>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</si>
  <si>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</si>
  <si>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</si>
  <si>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</si>
  <si>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</si>
  <si>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</si>
  <si>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</si>
  <si>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</si>
  <si>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</si>
  <si>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</si>
  <si>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</si>
  <si>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</si>
  <si>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</si>
  <si>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</si>
  <si>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</si>
  <si>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</si>
  <si>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</si>
  <si>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</si>
  <si>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</si>
  <si>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</si>
  <si>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</si>
  <si>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</si>
  <si>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</si>
  <si>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</si>
  <si>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</si>
  <si>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</si>
  <si>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</si>
  <si>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</si>
  <si>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</si>
  <si>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</si>
  <si>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</si>
  <si>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</si>
  <si>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</si>
  <si>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</si>
  <si>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</si>
  <si>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</si>
  <si>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</si>
  <si>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</si>
  <si>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</si>
  <si>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</si>
  <si>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</si>
  <si>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</si>
  <si>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</si>
  <si>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</si>
  <si>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</si>
  <si>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</si>
  <si>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</si>
  <si>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</si>
  <si>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</si>
  <si>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</si>
  <si>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</si>
  <si>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</si>
  <si>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</si>
  <si>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</si>
  <si>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</si>
  <si>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</si>
  <si>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</si>
  <si>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</si>
  <si>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</si>
  <si>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</si>
  <si>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</si>
  <si>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</si>
  <si>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</si>
  <si>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</si>
  <si>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</si>
  <si>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</si>
  <si>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</si>
  <si>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</si>
  <si>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</si>
  <si>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</si>
  <si>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</si>
  <si>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</si>
  <si>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</si>
  <si>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</si>
  <si>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</si>
  <si>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</si>
  <si>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</si>
  <si>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</si>
  <si>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</si>
  <si>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</si>
  <si>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</si>
  <si>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</si>
  <si>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</si>
  <si>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</si>
  <si>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</si>
  <si>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</si>
  <si>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</si>
  <si>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</si>
  <si>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</si>
  <si>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</si>
  <si>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</si>
  <si>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</si>
  <si>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</si>
  <si>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</si>
  <si>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</si>
  <si>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</si>
  <si>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</si>
  <si>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</si>
  <si>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</si>
  <si>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</si>
  <si>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</si>
  <si>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</si>
  <si>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</si>
  <si>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</si>
  <si>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</si>
  <si>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</si>
  <si>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</si>
  <si>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</si>
  <si>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</si>
  <si>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</si>
  <si>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</si>
  <si>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</si>
  <si>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</si>
  <si>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</si>
  <si>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</si>
  <si>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</si>
  <si>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</si>
  <si>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</si>
  <si>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</si>
  <si>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</si>
  <si>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</si>
  <si>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</si>
  <si>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</si>
  <si>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</si>
  <si>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</si>
  <si>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</si>
  <si>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</si>
  <si>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</si>
  <si>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</si>
  <si>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</si>
  <si>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</si>
  <si>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</si>
  <si>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</si>
  <si>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</si>
  <si>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</si>
  <si>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</si>
  <si>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</si>
  <si>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</si>
  <si>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</si>
  <si>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</si>
  <si>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</si>
  <si>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</si>
  <si>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</si>
  <si>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</si>
  <si>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</si>
  <si>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</si>
  <si>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</si>
  <si>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</si>
  <si>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</si>
  <si>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</si>
  <si>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</si>
  <si>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</si>
  <si>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</si>
  <si>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</si>
  <si>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</si>
  <si>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</si>
  <si>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</si>
  <si>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</si>
  <si>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</si>
  <si>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</si>
  <si>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</si>
  <si>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</si>
  <si>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</si>
  <si>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</si>
  <si>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</si>
  <si>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</si>
  <si>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</si>
  <si>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</si>
  <si>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</si>
  <si>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</si>
  <si>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</si>
  <si>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</si>
  <si>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</si>
  <si>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</si>
  <si>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</si>
  <si>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</si>
  <si>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</si>
  <si>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</si>
  <si>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</si>
  <si>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</si>
  <si>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</si>
  <si>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</si>
  <si>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</si>
  <si>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</si>
  <si>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</si>
  <si>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</si>
  <si>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</si>
  <si>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</si>
  <si>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</si>
  <si>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</si>
  <si>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</si>
  <si>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</si>
  <si>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</si>
  <si>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</si>
  <si>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</si>
  <si>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</si>
  <si>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</si>
  <si>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</si>
  <si>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</si>
  <si>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</si>
  <si>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</si>
  <si>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</si>
  <si>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</si>
  <si>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</si>
  <si>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</si>
  <si>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</si>
  <si>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</si>
  <si>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</si>
  <si>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</si>
  <si>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</si>
  <si>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</si>
  <si>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</si>
  <si>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</si>
  <si>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</si>
  <si>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</si>
  <si>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</si>
  <si>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</si>
  <si>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</si>
  <si>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</si>
  <si>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</si>
  <si>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</si>
  <si>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</si>
  <si>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</si>
  <si>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</si>
  <si>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</si>
  <si>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</si>
  <si>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</si>
  <si>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</si>
  <si>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</si>
  <si>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</si>
  <si>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</si>
  <si>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</si>
  <si>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</si>
  <si>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</si>
  <si>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</si>
  <si>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</si>
  <si>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</si>
  <si>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</si>
  <si>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</si>
  <si>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</si>
  <si>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</si>
  <si>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</si>
  <si>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</si>
  <si>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</si>
  <si>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</si>
  <si>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</si>
  <si>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</si>
  <si>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</si>
  <si>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</si>
  <si>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</si>
  <si>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</si>
  <si>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</si>
  <si>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</si>
  <si>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</si>
  <si>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</si>
  <si>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</si>
  <si>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</si>
  <si>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</si>
  <si>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</si>
  <si>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</si>
  <si>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</si>
  <si>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</si>
  <si>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</si>
  <si>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</si>
  <si>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</si>
  <si>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</si>
  <si>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</si>
  <si>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</si>
  <si>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</si>
  <si>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</si>
  <si>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</si>
  <si>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</si>
  <si>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</si>
  <si>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</si>
  <si>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</si>
  <si>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</si>
  <si>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</si>
  <si>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</si>
  <si>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</si>
  <si>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</si>
  <si>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</si>
  <si>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</si>
  <si>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</si>
  <si>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</si>
  <si>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</si>
  <si>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</si>
  <si>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</si>
  <si>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</si>
  <si>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</si>
  <si>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</si>
  <si>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</si>
  <si>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</si>
  <si>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</si>
  <si>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</si>
  <si>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</si>
  <si>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</si>
  <si>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</si>
  <si>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</si>
  <si>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</si>
  <si>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</si>
  <si>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</si>
  <si>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</si>
  <si>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</si>
  <si>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</si>
  <si>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</si>
  <si>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</si>
  <si>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</si>
  <si>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</si>
  <si>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</si>
  <si>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</si>
  <si>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</si>
  <si>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</si>
  <si>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</si>
  <si>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</si>
  <si>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</si>
  <si>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</si>
  <si>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</si>
  <si>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</si>
  <si>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</si>
  <si>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</si>
  <si>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</si>
  <si>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</si>
  <si>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</si>
  <si>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</si>
  <si>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</si>
  <si>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</si>
  <si>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</si>
  <si>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</si>
  <si>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</si>
  <si>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</si>
  <si>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</si>
  <si>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</si>
  <si>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</si>
  <si>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</si>
  <si>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</si>
  <si>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</si>
  <si>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</si>
  <si>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</si>
  <si>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</si>
  <si>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</si>
  <si>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</si>
  <si>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</si>
  <si>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</si>
  <si>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</si>
  <si>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</si>
  <si>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</si>
  <si>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</si>
  <si>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</si>
  <si>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</si>
  <si>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</si>
  <si>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</si>
  <si>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</si>
  <si>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</si>
  <si>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</si>
  <si>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</si>
  <si>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</si>
  <si>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</si>
  <si>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</si>
  <si>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</si>
  <si>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</si>
  <si>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</si>
  <si>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</si>
  <si>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</si>
  <si>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</si>
  <si>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</si>
  <si>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</si>
  <si>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</si>
  <si>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</si>
  <si>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</si>
  <si>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</si>
  <si>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</si>
  <si>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</si>
  <si>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</si>
  <si>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</si>
  <si>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</si>
  <si>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</si>
  <si>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</si>
  <si>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</si>
  <si>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</si>
  <si>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</si>
  <si>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</si>
  <si>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</si>
  <si>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</si>
  <si>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</si>
  <si>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</si>
  <si>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</si>
  <si>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</si>
  <si>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</si>
  <si>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</si>
  <si>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</si>
  <si>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</si>
  <si>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</si>
  <si>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</si>
  <si>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</si>
  <si>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</si>
  <si>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</si>
  <si>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</si>
  <si>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</si>
  <si>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</si>
  <si>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</si>
  <si>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</si>
  <si>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</si>
  <si>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</si>
  <si>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</si>
  <si>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</si>
  <si>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</si>
  <si>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</si>
  <si>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</si>
  <si>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</si>
  <si>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</si>
  <si>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</si>
  <si>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</si>
  <si>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</si>
  <si>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</si>
  <si>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</si>
  <si>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</si>
  <si>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</si>
  <si>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</si>
  <si>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</si>
  <si>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</si>
  <si>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</si>
  <si>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</si>
  <si>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</si>
  <si>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</si>
  <si>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</si>
  <si>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</si>
  <si>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</si>
  <si>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</si>
  <si>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</si>
  <si>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</si>
  <si>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</si>
  <si>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</si>
  <si>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</si>
  <si>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</si>
  <si>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</si>
  <si>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</si>
  <si>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</si>
  <si>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</si>
  <si>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</si>
  <si>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</si>
  <si>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</si>
  <si>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</si>
  <si>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</si>
  <si>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</si>
  <si>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</si>
  <si>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</si>
  <si>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</si>
  <si>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</si>
  <si>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</si>
  <si>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</si>
  <si>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</si>
  <si>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</si>
  <si>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</si>
  <si>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</si>
  <si>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</si>
  <si>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</si>
  <si>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</si>
  <si>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</si>
  <si>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</si>
  <si>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</si>
  <si>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</si>
  <si>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</si>
  <si>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</si>
  <si>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</si>
  <si>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</si>
  <si>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</si>
  <si>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</si>
  <si>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</si>
  <si>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</si>
  <si>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</si>
  <si>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</si>
  <si>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</si>
  <si>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</si>
  <si>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</si>
  <si>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</si>
  <si>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</si>
  <si>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</si>
  <si>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</si>
  <si>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</si>
  <si>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</si>
  <si>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</si>
  <si>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</si>
  <si>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</si>
  <si>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</si>
  <si>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</si>
  <si>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</si>
  <si>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</si>
  <si>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</si>
  <si>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</si>
  <si>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</si>
  <si>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</si>
  <si>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</si>
  <si>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</si>
  <si>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</si>
  <si>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</si>
  <si>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</si>
  <si>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</si>
  <si>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</si>
  <si>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</si>
  <si>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</si>
  <si>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</si>
  <si>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</si>
  <si>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</si>
  <si>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</si>
  <si>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</si>
  <si>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</si>
  <si>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</si>
  <si>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</si>
  <si>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</si>
  <si>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</si>
  <si>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</si>
  <si>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</si>
  <si>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</si>
  <si>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</si>
  <si>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</si>
  <si>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</si>
  <si>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</si>
  <si>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</si>
  <si>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</si>
  <si>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</si>
  <si>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</si>
  <si>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</si>
  <si>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</si>
  <si>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</si>
  <si>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</si>
  <si>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</si>
  <si>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</si>
  <si>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</si>
  <si>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</si>
  <si>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</si>
  <si>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</si>
  <si>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</si>
  <si>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</si>
  <si>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</si>
  <si>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</si>
  <si>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</si>
  <si>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</si>
  <si>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</si>
  <si>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</si>
  <si>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</si>
  <si>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</si>
  <si>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</si>
  <si>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</si>
  <si>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</si>
  <si>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</si>
  <si>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</si>
  <si>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</si>
  <si>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</si>
  <si>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</si>
  <si>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</si>
  <si>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</si>
  <si>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</si>
  <si>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</si>
  <si>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</si>
  <si>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</si>
  <si>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</si>
  <si>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</si>
  <si>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</si>
  <si>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</si>
  <si>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</si>
  <si>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</si>
  <si>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</si>
  <si>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</si>
  <si>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</si>
  <si>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</si>
  <si>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</si>
  <si>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</si>
  <si>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</si>
  <si>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</si>
  <si>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</si>
  <si>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</si>
  <si>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</si>
  <si>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</si>
  <si>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</si>
  <si>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</si>
  <si>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</si>
  <si>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</si>
  <si>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</si>
  <si>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</si>
  <si>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</si>
  <si>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</si>
  <si>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</si>
  <si>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</si>
  <si>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</si>
  <si>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</si>
  <si>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</si>
  <si>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</si>
  <si>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</si>
  <si>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</si>
  <si>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</si>
  <si>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</si>
  <si>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</si>
  <si>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</si>
  <si>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</si>
  <si>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</si>
  <si>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</si>
  <si>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</si>
  <si>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</si>
  <si>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</si>
  <si>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</si>
  <si>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</si>
  <si>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</si>
  <si>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</si>
  <si>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</si>
  <si>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</si>
  <si>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</si>
  <si>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</si>
  <si>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</si>
  <si>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</si>
  <si>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</si>
  <si>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</si>
  <si>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</si>
  <si>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</si>
  <si>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</si>
  <si>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</si>
  <si>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</si>
  <si>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</si>
  <si>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</si>
  <si>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</si>
  <si>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</si>
  <si>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</si>
  <si>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</si>
  <si>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</si>
  <si>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</si>
  <si>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</si>
  <si>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</si>
  <si>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</si>
  <si>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</si>
  <si>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</si>
  <si>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</si>
  <si>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</si>
  <si>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</si>
  <si>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</si>
  <si>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</si>
  <si>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</si>
  <si>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</si>
  <si>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</si>
  <si>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</si>
  <si>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</si>
  <si>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</si>
  <si>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</si>
  <si>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</si>
  <si>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</si>
  <si>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</si>
  <si>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</si>
  <si>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</si>
  <si>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</si>
  <si>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</si>
  <si>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</si>
  <si>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</si>
  <si>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</si>
  <si>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</si>
  <si>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</si>
  <si>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</si>
  <si>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</si>
  <si>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</si>
  <si>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</si>
  <si>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</si>
  <si>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</si>
  <si>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</si>
  <si>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</si>
  <si>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</si>
  <si>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</si>
  <si>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</si>
  <si>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</si>
  <si>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</si>
  <si>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</si>
  <si>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</si>
  <si>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</si>
  <si>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</si>
  <si>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</si>
  <si>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</si>
  <si>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</si>
  <si>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</si>
  <si>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</si>
  <si>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</si>
  <si>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</si>
  <si>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</si>
  <si>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</si>
  <si>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</si>
  <si>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</si>
  <si>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</si>
  <si>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</si>
  <si>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</si>
  <si>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</si>
  <si>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</si>
  <si>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</si>
  <si>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</si>
  <si>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</si>
  <si>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</si>
  <si>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</si>
  <si>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</si>
  <si>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</si>
  <si>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</si>
  <si>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</si>
  <si>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</si>
  <si>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</si>
  <si>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</si>
  <si>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</si>
  <si>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</si>
  <si>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</si>
  <si>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</si>
  <si>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</si>
  <si>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</si>
  <si>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</si>
  <si>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</si>
  <si>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</si>
  <si>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</si>
  <si>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</si>
  <si>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</si>
  <si>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</si>
  <si>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</si>
  <si>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</si>
  <si>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</si>
  <si>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</si>
  <si>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</si>
  <si>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</si>
  <si>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</si>
  <si>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</si>
  <si>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</si>
  <si>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</si>
  <si>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</si>
  <si>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</si>
  <si>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</si>
  <si>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</si>
  <si>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</si>
  <si>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</si>
  <si>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</si>
  <si>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</si>
  <si>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</si>
  <si>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</si>
  <si>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</si>
  <si>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</si>
  <si>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</si>
  <si>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</si>
  <si>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</si>
  <si>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</si>
  <si>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</si>
  <si>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</si>
  <si>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</si>
  <si>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</si>
  <si>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</si>
  <si>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</si>
  <si>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</si>
  <si>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</si>
  <si>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</si>
  <si>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</si>
  <si>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</si>
  <si>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</si>
  <si>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</si>
  <si>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</si>
  <si>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</si>
  <si>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</si>
  <si>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</si>
  <si>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</si>
  <si>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</si>
  <si>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</si>
  <si>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</si>
  <si>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</si>
  <si>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</si>
  <si>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</si>
  <si>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</si>
  <si>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</si>
  <si>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</si>
  <si>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</si>
  <si>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</si>
  <si>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</si>
  <si>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</si>
  <si>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</si>
  <si>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</si>
  <si>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</si>
  <si>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</si>
  <si>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</si>
  <si>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</si>
  <si>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</si>
  <si>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</si>
  <si>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</si>
  <si>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</si>
  <si>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</si>
  <si>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</si>
  <si>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</si>
  <si>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</si>
  <si>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</si>
  <si>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</si>
  <si>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</si>
  <si>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</si>
  <si>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</si>
  <si>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</si>
  <si>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</si>
  <si>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</si>
  <si>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</si>
  <si>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</si>
  <si>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</si>
  <si>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</si>
  <si>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</si>
  <si>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</si>
  <si>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</si>
  <si>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</si>
  <si>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</si>
  <si>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</si>
  <si>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</si>
  <si>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</si>
  <si>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</si>
  <si>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</si>
  <si>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</si>
  <si>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</si>
  <si>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</si>
  <si>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</si>
  <si>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</si>
  <si>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</si>
  <si>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</si>
  <si>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</si>
  <si>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</si>
  <si>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</si>
  <si>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</si>
  <si>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</si>
  <si>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</si>
  <si>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</si>
  <si>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</si>
  <si>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</si>
  <si>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</si>
  <si>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</si>
  <si>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</si>
  <si>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</si>
  <si>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</si>
  <si>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</si>
  <si>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</si>
  <si>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</si>
  <si>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</si>
  <si>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</si>
  <si>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</si>
  <si>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</si>
  <si>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</si>
  <si>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</si>
  <si>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</si>
  <si>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</si>
  <si>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</si>
  <si>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</si>
  <si>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</si>
  <si>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</si>
  <si>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</si>
  <si>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</si>
  <si>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</si>
  <si>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</si>
  <si>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</si>
  <si>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</si>
  <si>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</si>
  <si>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</si>
  <si>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</si>
  <si>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</si>
  <si>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</si>
  <si>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</si>
  <si>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</si>
  <si>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</si>
  <si>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</si>
  <si>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</si>
  <si>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</si>
  <si>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</si>
  <si>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</si>
  <si>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</si>
  <si>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</si>
  <si>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</si>
  <si>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</si>
  <si>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</si>
  <si>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</si>
  <si>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</si>
  <si>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</si>
  <si>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</si>
  <si>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</si>
  <si>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</si>
  <si>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</si>
  <si>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</si>
  <si>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</si>
  <si>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</si>
  <si>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</si>
  <si>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</si>
  <si>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</si>
  <si>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</si>
  <si>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</si>
  <si>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</si>
  <si>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</si>
  <si>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</si>
  <si>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</si>
  <si>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</si>
  <si>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</si>
  <si>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</si>
  <si>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</si>
  <si>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</si>
  <si>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</si>
  <si>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</si>
  <si>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</si>
  <si>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</si>
  <si>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</si>
  <si>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</si>
  <si>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</si>
  <si>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</si>
  <si>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</si>
  <si>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</si>
  <si>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</si>
  <si>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</si>
  <si>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</si>
  <si>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</si>
  <si>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</si>
  <si>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</si>
  <si>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</si>
  <si>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</si>
  <si>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</si>
  <si>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</si>
  <si>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</si>
  <si>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</si>
  <si>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</si>
  <si>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</si>
  <si>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</si>
  <si>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</si>
  <si>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</si>
  <si>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</si>
  <si>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</si>
  <si>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</si>
  <si>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</si>
  <si>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</si>
  <si>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</si>
  <si>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</si>
  <si>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</si>
  <si>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</si>
  <si>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</si>
  <si>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</si>
  <si>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</si>
  <si>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</si>
  <si>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</si>
  <si>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</si>
  <si>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</si>
  <si>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</si>
  <si>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</si>
  <si>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</si>
  <si>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</si>
  <si>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</si>
  <si>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</si>
  <si>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</si>
  <si>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</si>
  <si>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</si>
  <si>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</si>
  <si>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</si>
  <si>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</si>
  <si>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</si>
  <si>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</si>
  <si>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</si>
  <si>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</si>
  <si>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</si>
  <si>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</si>
  <si>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</si>
  <si>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</si>
  <si>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</si>
  <si>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</si>
  <si>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</si>
  <si>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</si>
  <si>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</si>
  <si>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</si>
  <si>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</si>
  <si>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</si>
  <si>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</si>
  <si>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</si>
  <si>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</si>
  <si>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</si>
  <si>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</si>
  <si>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</si>
  <si>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</si>
  <si>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</si>
  <si>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</si>
  <si>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</si>
  <si>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</si>
  <si>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</si>
  <si>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</si>
  <si>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</si>
  <si>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</si>
  <si>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</si>
  <si>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</si>
  <si>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</si>
  <si>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</si>
  <si>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</si>
  <si>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</si>
  <si>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</si>
  <si>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</si>
  <si>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</si>
  <si>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</si>
  <si>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</si>
  <si>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</si>
  <si>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</si>
  <si>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</si>
  <si>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</si>
  <si>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</si>
  <si>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</si>
  <si>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</si>
  <si>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</si>
  <si>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</si>
  <si>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</si>
  <si>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</si>
  <si>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</si>
  <si>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</si>
  <si>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</si>
  <si>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</si>
  <si>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</si>
  <si>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</si>
  <si>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</si>
  <si>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</si>
  <si>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</si>
  <si>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</si>
  <si>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</si>
  <si>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</si>
  <si>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</si>
  <si>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</si>
  <si>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</si>
  <si>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</si>
  <si>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</si>
  <si>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</si>
  <si>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</si>
  <si>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</si>
  <si>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</si>
  <si>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</si>
  <si>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</si>
  <si>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</si>
  <si>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</si>
  <si>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</si>
  <si>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</si>
  <si>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</si>
  <si>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</si>
  <si>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</si>
  <si>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</si>
  <si>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</si>
  <si>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</si>
  <si>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</si>
  <si>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</si>
  <si>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</si>
  <si>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</si>
  <si>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</si>
  <si>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</si>
  <si>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</si>
  <si>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</si>
  <si>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</si>
  <si>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</si>
  <si>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</si>
  <si>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</si>
  <si>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</si>
  <si>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</si>
  <si>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</si>
  <si>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</si>
  <si>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</si>
  <si>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</si>
  <si>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</si>
  <si>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</si>
  <si>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</si>
  <si>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</si>
  <si>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</si>
  <si>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</si>
  <si>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</si>
  <si>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</si>
  <si>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</si>
  <si>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</si>
  <si>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</si>
  <si>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</si>
  <si>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</si>
  <si>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</si>
  <si>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</si>
  <si>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</si>
  <si>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</si>
  <si>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</si>
  <si>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</si>
  <si>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</si>
  <si>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</si>
  <si>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</si>
  <si>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</si>
  <si>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</si>
  <si>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</si>
  <si>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</si>
  <si>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</si>
  <si>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</si>
  <si>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</si>
  <si>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</si>
  <si>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</si>
  <si>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</si>
  <si>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</si>
  <si>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</si>
  <si>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</si>
  <si>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</si>
  <si>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</si>
  <si>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</si>
  <si>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</si>
  <si>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</si>
  <si>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</si>
  <si>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</si>
  <si>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</si>
  <si>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</si>
  <si>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</si>
  <si>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</si>
  <si>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</si>
  <si>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</si>
  <si>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</si>
  <si>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</si>
  <si>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</si>
  <si>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</si>
  <si>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</si>
  <si>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</si>
  <si>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</si>
  <si>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</si>
  <si>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</si>
  <si>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</si>
  <si>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</si>
  <si>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</si>
  <si>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</si>
  <si>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</si>
  <si>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</si>
  <si>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</si>
  <si>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</si>
  <si>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</si>
  <si>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</si>
  <si>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</si>
  <si>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</si>
  <si>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</si>
  <si>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</si>
  <si>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</si>
  <si>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</si>
  <si>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</si>
  <si>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</si>
  <si>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</si>
  <si>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</si>
  <si>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</si>
  <si>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</si>
  <si>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</si>
  <si>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</si>
  <si>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</si>
  <si>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</si>
  <si>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</si>
  <si>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</si>
  <si>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</si>
  <si>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</si>
  <si>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</si>
  <si>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</si>
  <si>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</si>
  <si>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</si>
  <si>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</si>
  <si>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</si>
  <si>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</si>
  <si>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</si>
  <si>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</si>
  <si>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</si>
  <si>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</si>
  <si>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</si>
  <si>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</si>
  <si>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</si>
  <si>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</si>
  <si>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</si>
  <si>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</si>
  <si>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</si>
  <si>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</si>
  <si>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</si>
  <si>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</si>
  <si>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</si>
  <si>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</si>
  <si>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</si>
  <si>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</si>
  <si>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</si>
  <si>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</si>
  <si>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</si>
  <si>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</si>
  <si>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</si>
  <si>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</si>
  <si>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</si>
  <si>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</si>
  <si>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</si>
  <si>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</si>
  <si>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</si>
  <si>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</si>
  <si>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</si>
  <si>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</si>
  <si>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</si>
  <si>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</si>
  <si>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</si>
  <si>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</si>
  <si>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</si>
  <si>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</si>
  <si>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</si>
  <si>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</si>
  <si>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</si>
  <si>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</si>
  <si>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</si>
  <si>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</si>
  <si>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</si>
  <si>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</si>
  <si>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</si>
  <si>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</si>
  <si>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</si>
  <si>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</si>
  <si>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</si>
  <si>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</si>
  <si>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</si>
  <si>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</si>
  <si>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</si>
  <si>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</si>
  <si>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</si>
  <si>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</si>
  <si>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</si>
  <si>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</si>
  <si>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</si>
  <si>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</si>
  <si>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</si>
  <si>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</si>
  <si>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</si>
  <si>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</si>
  <si>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</si>
  <si>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</si>
  <si>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</si>
  <si>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</si>
  <si>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</si>
  <si>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</si>
  <si>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</si>
  <si>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</si>
  <si>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</si>
  <si>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</si>
  <si>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</si>
  <si>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</si>
  <si>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</si>
  <si>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</si>
  <si>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</si>
  <si>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</si>
  <si>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</si>
  <si>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</si>
  <si>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</si>
  <si>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</si>
  <si>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</si>
  <si>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</si>
  <si>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</si>
  <si>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</si>
  <si>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</si>
  <si>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</si>
  <si>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</si>
  <si>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</si>
  <si>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</si>
  <si>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</si>
  <si>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</si>
  <si>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</si>
  <si>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</si>
  <si>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</si>
  <si>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</si>
  <si>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</si>
  <si>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</si>
  <si>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</si>
  <si>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</si>
  <si>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</si>
  <si>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</si>
  <si>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</si>
  <si>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</si>
  <si>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</si>
  <si>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</si>
  <si>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</si>
  <si>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</si>
  <si>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</si>
  <si>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</si>
  <si>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</si>
  <si>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</si>
  <si>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</si>
  <si>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</si>
  <si>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</si>
  <si>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</si>
  <si>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</si>
  <si>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</si>
  <si>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</si>
  <si>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</si>
  <si>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</si>
  <si>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</si>
  <si>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</si>
  <si>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</si>
  <si>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</si>
  <si>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</si>
  <si>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</si>
  <si>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</si>
  <si>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</si>
  <si>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</si>
  <si>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</si>
  <si>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</si>
  <si>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</si>
  <si>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</si>
  <si>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</si>
  <si>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</si>
  <si>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</si>
  <si>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</si>
  <si>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</si>
  <si>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</si>
  <si>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</si>
  <si>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</si>
  <si>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</si>
  <si>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</si>
  <si>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</si>
  <si>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</si>
  <si>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</si>
  <si>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</si>
  <si>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</si>
  <si>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</si>
  <si>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</si>
  <si>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</si>
  <si>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</si>
  <si>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</si>
  <si>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</si>
  <si>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</si>
  <si>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</si>
  <si>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</si>
  <si>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</si>
  <si>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</si>
  <si>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</si>
  <si>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</si>
  <si>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</si>
  <si>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</si>
  <si>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</si>
  <si>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</si>
  <si>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</si>
  <si>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</si>
  <si>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</si>
  <si>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</si>
  <si>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</si>
  <si>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</si>
  <si>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</si>
  <si>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</si>
  <si>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</si>
  <si>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</si>
  <si>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</si>
  <si>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</si>
  <si>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</si>
  <si>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</si>
  <si>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</si>
  <si>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</si>
  <si>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</si>
  <si>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</si>
  <si>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</si>
  <si>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</si>
  <si>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</si>
  <si>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</si>
  <si>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</si>
  <si>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</si>
  <si>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</si>
  <si>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</si>
  <si>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</si>
  <si>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</si>
  <si>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</si>
  <si>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</si>
  <si>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</si>
  <si>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</si>
  <si>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</si>
  <si>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</si>
  <si>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</si>
  <si>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</si>
  <si>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</si>
  <si>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</si>
  <si>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</si>
  <si>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</si>
  <si>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</si>
  <si>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</si>
  <si>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</si>
  <si>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</si>
  <si>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</si>
  <si>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</si>
  <si>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</si>
  <si>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</si>
  <si>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</si>
  <si>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</si>
  <si>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</si>
  <si>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</si>
  <si>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</si>
  <si>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</si>
  <si>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</si>
  <si>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</si>
  <si>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</si>
  <si>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</si>
  <si>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</si>
  <si>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</si>
  <si>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</si>
  <si>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</si>
  <si>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</si>
  <si>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</si>
  <si>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</si>
  <si>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</si>
  <si>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</si>
  <si>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</si>
  <si>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</si>
  <si>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</si>
  <si>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</si>
  <si>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</si>
  <si>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</si>
  <si>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</si>
  <si>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</si>
  <si>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</si>
  <si>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</si>
  <si>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</si>
  <si>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</si>
  <si>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</si>
  <si>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</si>
  <si>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</si>
  <si>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</si>
  <si>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</si>
  <si>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</si>
  <si>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</si>
  <si>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</si>
  <si>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</si>
  <si>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</si>
  <si>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</si>
  <si>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</si>
  <si>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</si>
  <si>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</si>
  <si>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</si>
  <si>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</si>
  <si>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</si>
  <si>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</si>
  <si>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</si>
  <si>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</si>
  <si>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</si>
  <si>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</si>
  <si>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</si>
  <si>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</si>
  <si>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</si>
  <si>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</si>
  <si>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</si>
  <si>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</si>
  <si>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</si>
  <si>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</si>
  <si>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</si>
  <si>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</si>
  <si>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</si>
  <si>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</si>
  <si>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</si>
  <si>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</si>
  <si>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</si>
  <si>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</si>
  <si>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</si>
  <si>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</si>
  <si>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</si>
  <si>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</si>
  <si>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</si>
  <si>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</si>
  <si>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</si>
  <si>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</si>
  <si>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</si>
  <si>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</si>
  <si>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</si>
  <si>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</si>
  <si>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</si>
  <si>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</si>
  <si>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</si>
  <si>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</si>
  <si>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</si>
  <si>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</si>
  <si>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</si>
  <si>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</si>
  <si>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</si>
  <si>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</si>
  <si>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</si>
  <si>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</si>
  <si>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</si>
  <si>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</si>
  <si>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</si>
  <si>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</si>
  <si>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</si>
  <si>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</si>
  <si>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</si>
  <si>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</si>
  <si>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</si>
  <si>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</si>
  <si>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</si>
  <si>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</si>
  <si>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</si>
  <si>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</si>
  <si>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</si>
  <si>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</si>
  <si>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</si>
  <si>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</si>
  <si>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</si>
  <si>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</si>
  <si>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</si>
  <si>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</si>
  <si>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</si>
  <si>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</si>
  <si>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</si>
  <si>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</si>
  <si>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</si>
  <si>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</si>
  <si>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</si>
  <si>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</si>
  <si>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</si>
  <si>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</si>
  <si>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</si>
  <si>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</si>
  <si>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</si>
  <si>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</si>
  <si>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</si>
  <si>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</si>
  <si>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</si>
  <si>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</si>
  <si>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</si>
  <si>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</si>
  <si>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</si>
  <si>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</si>
  <si>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</si>
  <si>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</si>
  <si>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</si>
  <si>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</si>
  <si>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</si>
  <si>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</si>
  <si>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</si>
  <si>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</si>
  <si>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</si>
  <si>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</si>
  <si>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</si>
  <si>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</si>
  <si>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</si>
  <si>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</si>
  <si>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</si>
  <si>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</si>
  <si>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</si>
  <si>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</si>
  <si>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</si>
  <si>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</si>
  <si>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</si>
  <si>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</si>
  <si>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</si>
  <si>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</si>
  <si>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</si>
  <si>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</si>
  <si>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</si>
  <si>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</si>
  <si>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</si>
  <si>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</si>
  <si>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</si>
  <si>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</si>
  <si>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</si>
  <si>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</si>
  <si>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</si>
  <si>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</si>
  <si>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</si>
  <si>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</si>
  <si>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</si>
  <si>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</si>
  <si>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</si>
  <si>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</si>
  <si>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</si>
  <si>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</si>
  <si>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</si>
  <si>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</si>
  <si>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</si>
  <si>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</si>
  <si>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</si>
  <si>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</si>
  <si>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</si>
  <si>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</si>
  <si>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</si>
  <si>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</si>
  <si>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</si>
  <si>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</si>
  <si>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</si>
  <si>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</si>
  <si>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</si>
  <si>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</si>
  <si>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</si>
  <si>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</si>
  <si>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</si>
  <si>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</si>
  <si>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</si>
  <si>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</si>
  <si>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</si>
  <si>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</si>
  <si>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</si>
  <si>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</si>
  <si>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</si>
  <si>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</si>
  <si>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</si>
  <si>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</si>
  <si>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</si>
  <si>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</si>
  <si>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</si>
  <si>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</si>
  <si>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</si>
  <si>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</si>
  <si>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</si>
  <si>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</si>
  <si>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</si>
  <si>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</si>
  <si>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</si>
  <si>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</si>
  <si>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</si>
  <si>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</si>
  <si>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</si>
  <si>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</si>
  <si>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</si>
  <si>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</si>
  <si>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</si>
  <si>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</si>
  <si>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</si>
  <si>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</si>
  <si>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</si>
  <si>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</si>
  <si>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</si>
  <si>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</si>
  <si>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</si>
  <si>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</si>
  <si>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</si>
  <si>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</si>
  <si>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</si>
  <si>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</si>
  <si>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</si>
  <si>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</si>
  <si>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</si>
  <si>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</si>
  <si>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</si>
  <si>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</si>
  <si>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</si>
  <si>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</si>
  <si>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</si>
  <si>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</si>
  <si>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</si>
  <si>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</si>
  <si>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</si>
  <si>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</si>
  <si>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</si>
  <si>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</si>
  <si>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</si>
  <si>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</si>
  <si>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</si>
  <si>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</si>
  <si>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</si>
  <si>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</si>
  <si>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</si>
  <si>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</si>
  <si>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</si>
  <si>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</si>
  <si>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</si>
  <si>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</si>
  <si>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</si>
  <si>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</si>
  <si>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</si>
  <si>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</si>
  <si>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</si>
  <si>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</si>
  <si>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</si>
  <si>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</si>
  <si>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</si>
  <si>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</si>
  <si>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</si>
  <si>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</si>
  <si>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</si>
  <si>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</si>
  <si>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</si>
  <si>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</si>
  <si>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</si>
  <si>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</si>
  <si>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</si>
  <si>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</si>
  <si>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</si>
  <si>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</si>
  <si>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</si>
  <si>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</si>
  <si>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</si>
  <si>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</si>
  <si>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</si>
  <si>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</si>
  <si>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</si>
  <si>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</si>
  <si>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</si>
  <si>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</si>
  <si>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</si>
  <si>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</si>
  <si>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</si>
  <si>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</si>
  <si>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</si>
  <si>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</si>
  <si>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</si>
  <si>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</si>
  <si>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</si>
  <si>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</si>
  <si>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</si>
  <si>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</si>
  <si>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</si>
  <si>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</si>
  <si>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</si>
  <si>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</si>
  <si>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</si>
  <si>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</si>
  <si>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</si>
  <si>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</si>
  <si>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</si>
  <si>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</si>
  <si>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</si>
  <si>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</si>
  <si>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</si>
  <si>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</si>
  <si>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</si>
  <si>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</si>
  <si>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</si>
  <si>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</si>
  <si>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</si>
  <si>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</si>
  <si>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</si>
  <si>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</si>
  <si>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</si>
  <si>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</si>
  <si>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</si>
  <si>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</si>
  <si>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</si>
  <si>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</si>
  <si>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</si>
  <si>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</si>
  <si>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</si>
  <si>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</si>
  <si>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</si>
  <si>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</si>
  <si>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</si>
  <si>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</si>
  <si>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</si>
  <si>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</si>
  <si>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</si>
  <si>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</si>
  <si>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</si>
  <si>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</si>
  <si>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</si>
  <si>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</si>
  <si>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</si>
  <si>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</si>
  <si>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</si>
  <si>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</si>
  <si>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</si>
  <si>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</si>
  <si>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</si>
  <si>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</si>
  <si>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</si>
  <si>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</si>
  <si>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</si>
  <si>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</si>
  <si>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</si>
  <si>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</si>
  <si>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</si>
  <si>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</si>
  <si>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</si>
  <si>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</si>
  <si>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</si>
  <si>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</si>
  <si>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</si>
  <si>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</si>
  <si>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</si>
  <si>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</si>
  <si>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</si>
  <si>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</si>
  <si>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</si>
  <si>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</si>
  <si>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</si>
  <si>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</si>
  <si>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</si>
  <si>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</si>
  <si>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</si>
  <si>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</si>
  <si>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</si>
  <si>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</si>
  <si>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</si>
  <si>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</si>
  <si>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</si>
  <si>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</si>
  <si>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</si>
  <si>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</si>
  <si>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</si>
  <si>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</si>
  <si>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</si>
  <si>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</si>
  <si>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</si>
  <si>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</si>
  <si>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</si>
  <si>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</si>
  <si>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</si>
  <si>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</si>
  <si>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</si>
  <si>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</si>
  <si>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</si>
  <si>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</si>
  <si>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</si>
  <si>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</si>
  <si>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</si>
  <si>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</si>
  <si>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</si>
  <si>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</si>
  <si>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</si>
  <si>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</si>
  <si>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</si>
  <si>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</si>
  <si>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</si>
  <si>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</si>
  <si>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</si>
  <si>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</si>
  <si>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</si>
  <si>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</si>
  <si>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</si>
  <si>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</si>
  <si>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</si>
  <si>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</si>
  <si>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</si>
  <si>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</si>
  <si>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</si>
  <si>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</si>
  <si>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</si>
  <si>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</si>
  <si>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</si>
  <si>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</si>
  <si>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</si>
  <si>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</si>
  <si>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</si>
  <si>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</si>
  <si>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</si>
  <si>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</si>
  <si>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</si>
  <si>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</si>
  <si>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</si>
  <si>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</si>
  <si>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</si>
  <si>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</si>
  <si>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</si>
  <si>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</si>
  <si>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</si>
  <si>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</si>
  <si>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</si>
  <si>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</si>
  <si>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</si>
  <si>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</si>
  <si>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</si>
  <si>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</si>
  <si>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</si>
  <si>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</si>
  <si>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</si>
  <si>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</si>
  <si>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</si>
  <si>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</si>
  <si>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</si>
  <si>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</si>
  <si>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</si>
  <si>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</si>
  <si>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</si>
  <si>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</si>
  <si>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</si>
  <si>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</si>
  <si>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</si>
  <si>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</si>
  <si>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</si>
  <si>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</si>
  <si>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</si>
  <si>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</si>
  <si>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</si>
  <si>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</si>
  <si>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</si>
  <si>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</si>
  <si>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</si>
  <si>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</si>
  <si>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</si>
  <si>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</si>
  <si>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</si>
  <si>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</si>
  <si>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</si>
  <si>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</si>
  <si>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</si>
  <si>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</si>
  <si>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</si>
  <si>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</si>
  <si>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</si>
  <si>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</si>
  <si>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</si>
  <si>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</si>
  <si>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</si>
  <si>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</si>
  <si>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</si>
  <si>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</si>
  <si>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</si>
  <si>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</si>
  <si>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</si>
  <si>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</si>
  <si>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</si>
  <si>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</si>
  <si>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</si>
  <si>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</si>
  <si>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</si>
  <si>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</si>
  <si>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</si>
  <si>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</si>
  <si>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</si>
  <si>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</si>
  <si>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</si>
  <si>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</si>
  <si>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</si>
  <si>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</si>
  <si>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</si>
  <si>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</si>
  <si>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</si>
  <si>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</si>
  <si>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</si>
  <si>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</si>
  <si>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</si>
  <si>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</si>
  <si>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</si>
  <si>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</si>
  <si>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</si>
  <si>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</si>
  <si>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</si>
  <si>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</si>
  <si>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</si>
  <si>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</si>
  <si>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</si>
  <si>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</si>
  <si>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</si>
  <si>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</si>
  <si>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</si>
  <si>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</si>
  <si>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</si>
  <si>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</si>
  <si>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</si>
  <si>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</si>
  <si>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</si>
  <si>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</si>
  <si>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</si>
  <si>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</si>
  <si>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</si>
  <si>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</si>
  <si>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</si>
  <si>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</si>
  <si>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</si>
  <si>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</si>
  <si>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</si>
  <si>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</si>
  <si>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</si>
  <si>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</si>
  <si>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</si>
  <si>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</si>
  <si>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</si>
  <si>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</si>
  <si>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</si>
  <si>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</si>
  <si>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</si>
  <si>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</si>
  <si>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</si>
  <si>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</si>
  <si>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</si>
  <si>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</si>
  <si>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</si>
  <si>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</si>
  <si>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</si>
  <si>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</si>
  <si>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</si>
  <si>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</si>
  <si>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</si>
  <si>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</si>
  <si>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</si>
  <si>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</si>
  <si>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</si>
  <si>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</si>
  <si>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</si>
  <si>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</si>
  <si>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</si>
  <si>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</si>
  <si>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</si>
  <si>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</si>
  <si>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</si>
  <si>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</si>
  <si>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</si>
  <si>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</si>
  <si>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</si>
  <si>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</si>
  <si>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</si>
  <si>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</si>
  <si>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</si>
  <si>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</si>
  <si>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</si>
  <si>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</si>
  <si>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</si>
  <si>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</si>
  <si>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</si>
  <si>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</si>
  <si>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</si>
  <si>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</si>
  <si>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</si>
  <si>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</si>
  <si>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</si>
  <si>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</si>
  <si>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</si>
  <si>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</si>
  <si>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</si>
  <si>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</si>
  <si>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</si>
  <si>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</si>
  <si>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</si>
  <si>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</si>
  <si>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</si>
  <si>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</si>
  <si>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</si>
  <si>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</si>
  <si>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</si>
  <si>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</si>
  <si>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</si>
  <si>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</si>
  <si>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</si>
  <si>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</si>
  <si>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</si>
  <si>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</si>
  <si>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</si>
  <si>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</si>
  <si>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</si>
  <si>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</si>
  <si>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</si>
  <si>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</si>
  <si>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</si>
  <si>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</si>
  <si>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</si>
  <si>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</si>
  <si>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</si>
  <si>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</si>
  <si>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</si>
  <si>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</si>
  <si>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</si>
  <si>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</si>
  <si>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</si>
  <si>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</si>
  <si>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</si>
  <si>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</si>
  <si>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</si>
  <si>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</si>
  <si>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</si>
  <si>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</si>
  <si>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</si>
  <si>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</si>
  <si>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</si>
  <si>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</si>
  <si>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</si>
  <si>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</si>
  <si>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</si>
  <si>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</si>
  <si>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</si>
  <si>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</si>
  <si>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</si>
  <si>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</si>
  <si>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</si>
  <si>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</si>
  <si>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</si>
  <si>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</si>
  <si>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</si>
  <si>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</si>
  <si>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</si>
  <si>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</si>
  <si>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</si>
  <si>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</si>
  <si>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</si>
  <si>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</si>
  <si>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</si>
  <si>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</si>
  <si>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</si>
  <si>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</si>
  <si>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</si>
  <si>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</si>
  <si>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</si>
  <si>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</si>
  <si>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</si>
  <si>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</si>
  <si>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</si>
  <si>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</si>
  <si>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</si>
  <si>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</si>
  <si>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</si>
  <si>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</si>
  <si>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</si>
  <si>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</si>
  <si>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</si>
  <si>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</si>
  <si>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</si>
  <si>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</si>
  <si>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</si>
  <si>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</si>
  <si>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</si>
  <si>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</si>
  <si>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</si>
  <si>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</si>
  <si>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</si>
  <si>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</si>
  <si>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</si>
  <si>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</si>
  <si>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</si>
  <si>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</si>
  <si>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</si>
  <si>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</si>
  <si>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</si>
  <si>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</si>
  <si>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</si>
  <si>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</si>
  <si>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</si>
  <si>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</si>
  <si>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</si>
  <si>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</si>
  <si>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</si>
  <si>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</si>
  <si>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</si>
  <si>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</si>
  <si>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</si>
  <si>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</si>
  <si>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</si>
  <si>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</si>
  <si>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</si>
  <si>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</si>
  <si>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</si>
  <si>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</si>
  <si>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</si>
  <si>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</si>
  <si>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</si>
  <si>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</si>
  <si>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</si>
  <si>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</si>
  <si>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</si>
  <si>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</si>
  <si>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</si>
  <si>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</si>
  <si>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</si>
  <si>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</si>
  <si>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</si>
  <si>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</si>
  <si>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</si>
  <si>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</si>
  <si>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</si>
  <si>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</si>
  <si>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</si>
  <si>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</si>
  <si>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</si>
  <si>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</si>
  <si>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</si>
  <si>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</si>
  <si>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</si>
  <si>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</si>
  <si>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</si>
  <si>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</si>
  <si>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</si>
  <si>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</si>
  <si>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</si>
  <si>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</si>
  <si>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</si>
  <si>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</si>
  <si>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</si>
  <si>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</si>
  <si>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</si>
  <si>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</si>
  <si>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</si>
  <si>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</si>
  <si>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</si>
  <si>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</si>
  <si>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</si>
  <si>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</si>
  <si>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</si>
  <si>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</si>
  <si>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</si>
  <si>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</si>
  <si>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</si>
  <si>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</si>
  <si>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</si>
  <si>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</si>
  <si>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</si>
  <si>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</si>
  <si>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</si>
  <si>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</si>
  <si>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</si>
  <si>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</si>
  <si>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</si>
  <si>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</si>
  <si>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</si>
  <si>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</si>
  <si>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</si>
  <si>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</si>
  <si>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</si>
  <si>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</si>
  <si>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</si>
  <si>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</si>
  <si>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</si>
  <si>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</si>
  <si>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</si>
  <si>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</si>
  <si>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</si>
  <si>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</si>
  <si>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</si>
  <si>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</si>
  <si>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</si>
  <si>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</si>
  <si>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</si>
  <si>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</si>
  <si>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</si>
  <si>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</si>
  <si>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</si>
  <si>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</si>
  <si>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</si>
  <si>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</si>
  <si>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</si>
  <si>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</si>
  <si>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</si>
  <si>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</si>
  <si>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</si>
  <si>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</si>
  <si>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</si>
  <si>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</si>
  <si>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</si>
  <si>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</si>
  <si>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</si>
  <si>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</si>
  <si>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</si>
  <si>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</si>
  <si>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</si>
  <si>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</si>
  <si>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</si>
  <si>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</si>
  <si>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</si>
  <si>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</si>
  <si>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</si>
  <si>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</si>
  <si>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</si>
  <si>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</si>
  <si>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</si>
  <si>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</si>
  <si>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</si>
  <si>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</si>
  <si>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</si>
  <si>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</si>
  <si>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</si>
  <si>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</si>
  <si>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</si>
  <si>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</si>
  <si>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</si>
  <si>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</si>
  <si>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</si>
  <si>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</si>
  <si>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</si>
  <si>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</si>
  <si>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</si>
  <si>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</si>
  <si>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</si>
  <si>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</si>
  <si>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</si>
  <si>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</si>
  <si>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</si>
  <si>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</si>
  <si>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</si>
  <si>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</si>
  <si>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</si>
  <si>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</si>
  <si>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</si>
  <si>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</si>
  <si>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</si>
  <si>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</si>
  <si>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</si>
  <si>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</si>
  <si>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</si>
  <si>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</si>
  <si>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</si>
  <si>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</si>
  <si>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</si>
  <si>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</si>
  <si>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</si>
  <si>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</si>
  <si>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</si>
  <si>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</si>
  <si>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</si>
  <si>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</si>
  <si>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</si>
  <si>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</si>
  <si>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</si>
  <si>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</si>
  <si>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</si>
  <si>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</si>
  <si>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</si>
  <si>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</si>
  <si>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</si>
  <si>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</si>
  <si>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</si>
  <si>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</si>
  <si>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</si>
  <si>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</si>
  <si>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</si>
  <si>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</si>
  <si>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</si>
  <si>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</si>
  <si>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</si>
  <si>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</si>
  <si>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</si>
  <si>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</si>
  <si>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</si>
  <si>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</si>
  <si>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</si>
  <si>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</si>
  <si>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</si>
  <si>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</si>
  <si>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</si>
  <si>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</si>
  <si>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</si>
  <si>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</si>
  <si>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</si>
  <si>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</si>
  <si>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</si>
  <si>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</si>
  <si>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</si>
  <si>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</si>
  <si>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</si>
  <si>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</si>
  <si>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</si>
  <si>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</si>
  <si>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</si>
  <si>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</si>
  <si>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</si>
  <si>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</si>
  <si>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</si>
  <si>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</si>
  <si>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</si>
  <si>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</si>
  <si>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</si>
  <si>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</si>
  <si>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</si>
  <si>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</si>
  <si>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</si>
  <si>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</si>
  <si>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</si>
  <si>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</si>
  <si>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</si>
  <si>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</si>
  <si>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</si>
  <si>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</si>
  <si>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</si>
  <si>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</si>
  <si>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</si>
  <si>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</si>
  <si>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</si>
  <si>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</si>
  <si>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</si>
  <si>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</si>
  <si>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</si>
  <si>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</si>
  <si>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</si>
  <si>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</si>
  <si>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</si>
  <si>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</si>
  <si>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</si>
  <si>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</si>
  <si>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</si>
  <si>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</si>
  <si>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</si>
  <si>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</si>
  <si>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</si>
  <si>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</si>
  <si>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</si>
  <si>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</si>
  <si>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</si>
  <si>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</si>
  <si>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</si>
  <si>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</si>
  <si>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</si>
  <si>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</si>
  <si>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</si>
  <si>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</si>
  <si>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</si>
  <si>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</si>
  <si>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</si>
  <si>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</si>
  <si>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</si>
  <si>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</si>
  <si>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</si>
  <si>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</si>
  <si>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</si>
  <si>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</si>
  <si>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</si>
  <si>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</si>
  <si>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</si>
  <si>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</si>
  <si>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</si>
  <si>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</si>
  <si>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</si>
  <si>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</si>
  <si>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</si>
  <si>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</si>
  <si>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</si>
  <si>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</si>
  <si>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</si>
  <si>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</si>
  <si>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</si>
  <si>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</si>
  <si>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</si>
  <si>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</si>
  <si>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</si>
  <si>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</si>
  <si>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</si>
  <si>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</si>
  <si>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</si>
  <si>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</si>
  <si>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</si>
  <si>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</si>
  <si>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</si>
  <si>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</si>
  <si>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</si>
  <si>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</si>
  <si>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</si>
  <si>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</si>
  <si>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</si>
  <si>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</si>
  <si>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</si>
  <si>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</si>
  <si>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</si>
  <si>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</si>
  <si>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</si>
  <si>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</si>
  <si>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</si>
  <si>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</si>
  <si>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</si>
  <si>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</si>
  <si>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</si>
  <si>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</si>
  <si>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</si>
  <si>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</si>
  <si>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</si>
  <si>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</si>
  <si>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</si>
  <si>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</si>
  <si>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</si>
  <si>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</si>
  <si>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</si>
  <si>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</si>
  <si>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</si>
  <si>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</si>
  <si>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</si>
  <si>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</si>
  <si>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</si>
  <si>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</si>
  <si>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</si>
  <si>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</si>
  <si>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</si>
  <si>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</si>
  <si>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</si>
  <si>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</si>
  <si>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</si>
  <si>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</si>
  <si>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</si>
  <si>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</si>
  <si>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</si>
  <si>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</si>
  <si>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</si>
  <si>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</si>
  <si>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</si>
  <si>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</si>
  <si>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</si>
  <si>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</si>
  <si>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</si>
  <si>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</si>
  <si>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</si>
  <si>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</si>
  <si>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</si>
  <si>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</si>
  <si>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</si>
  <si>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</si>
  <si>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</si>
  <si>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</si>
  <si>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</si>
  <si>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</si>
  <si>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</si>
  <si>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</si>
  <si>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</si>
  <si>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</si>
  <si>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</si>
  <si>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</si>
  <si>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</si>
  <si>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</si>
  <si>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</si>
  <si>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</si>
  <si>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</si>
  <si>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</si>
  <si>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</si>
  <si>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</si>
  <si>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</si>
  <si>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</si>
  <si>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</si>
  <si>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</si>
  <si>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</si>
  <si>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</si>
  <si>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</si>
  <si>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</si>
  <si>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</si>
  <si>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</si>
  <si>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</si>
  <si>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</si>
  <si>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</si>
  <si>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</si>
  <si>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</si>
  <si>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</si>
  <si>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</si>
  <si>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</si>
  <si>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</si>
  <si>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</si>
  <si>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</si>
  <si>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</si>
  <si>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</si>
  <si>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</si>
  <si>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</si>
  <si>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</si>
  <si>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</si>
  <si>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</si>
  <si>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</si>
  <si>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</si>
  <si>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</si>
  <si>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</si>
  <si>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</si>
  <si>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</si>
  <si>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</si>
  <si>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</si>
  <si>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</si>
  <si>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</si>
  <si>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</si>
  <si>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</si>
  <si>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</si>
  <si>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</si>
  <si>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</si>
  <si>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</si>
  <si>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</si>
  <si>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</si>
  <si>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</si>
  <si>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</si>
  <si>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</si>
  <si>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</si>
  <si>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</si>
  <si>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</si>
  <si>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</si>
  <si>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</si>
  <si>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</si>
  <si>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</si>
  <si>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</si>
  <si>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</si>
  <si>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</si>
  <si>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</si>
  <si>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</si>
  <si>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</si>
  <si>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</si>
  <si>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</si>
  <si>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</si>
  <si>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</si>
  <si>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</si>
  <si>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</si>
  <si>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</si>
  <si>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</si>
  <si>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</si>
  <si>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</si>
  <si>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</si>
  <si>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</si>
  <si>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</si>
  <si>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</si>
  <si>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</si>
  <si>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</si>
  <si>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</si>
  <si>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</si>
  <si>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</si>
  <si>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</si>
  <si>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</si>
  <si>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</si>
  <si>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</si>
  <si>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</si>
  <si>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</si>
  <si>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</si>
  <si>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</si>
  <si>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</si>
  <si>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</si>
  <si>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</si>
  <si>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</si>
  <si>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</si>
  <si>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</si>
  <si>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</si>
  <si>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</si>
  <si>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</si>
  <si>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</si>
  <si>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</si>
  <si>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</si>
  <si>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</si>
  <si>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</si>
  <si>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</si>
  <si>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</si>
  <si>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</si>
  <si>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</si>
  <si>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</si>
  <si>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</si>
  <si>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</si>
  <si>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</si>
  <si>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</si>
  <si>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</si>
  <si>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</si>
  <si>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</si>
  <si>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</si>
  <si>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</si>
  <si>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</si>
  <si>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</si>
  <si>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</si>
  <si>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</si>
  <si>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</si>
  <si>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</si>
  <si>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</si>
  <si>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</si>
  <si>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</si>
  <si>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</si>
  <si>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</si>
  <si>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</si>
  <si>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</si>
  <si>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</si>
  <si>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</si>
  <si>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</si>
  <si>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</si>
  <si>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</si>
  <si>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</si>
  <si>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</si>
  <si>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</si>
  <si>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</si>
  <si>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</si>
  <si>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</si>
  <si>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</si>
  <si>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</si>
  <si>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</si>
  <si>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</si>
  <si>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</si>
  <si>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</si>
  <si>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</si>
  <si>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</si>
  <si>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</si>
  <si>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</si>
  <si>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</si>
  <si>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</si>
  <si>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</si>
  <si>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</si>
  <si>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</si>
  <si>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</si>
  <si>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</si>
  <si>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</si>
  <si>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</si>
  <si>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</si>
  <si>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</si>
  <si>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</si>
  <si>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</si>
  <si>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</si>
  <si>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</si>
  <si>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</si>
  <si>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</si>
  <si>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</si>
  <si>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</si>
  <si>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</si>
  <si>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</si>
  <si>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</si>
  <si>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</si>
  <si>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</si>
  <si>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</si>
  <si>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</si>
  <si>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</si>
  <si>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</si>
  <si>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</si>
  <si>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</si>
  <si>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</si>
  <si>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</si>
  <si>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</si>
  <si>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</si>
  <si>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</si>
  <si>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</si>
  <si>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</si>
  <si>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</si>
  <si>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</si>
  <si>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</si>
  <si>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</si>
  <si>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</si>
  <si>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</si>
  <si>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</si>
  <si>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</si>
  <si>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</si>
  <si>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</si>
  <si>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</si>
  <si>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</si>
  <si>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</si>
  <si>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</si>
  <si>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</si>
  <si>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</si>
  <si>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</si>
  <si>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</si>
  <si>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</si>
  <si>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</si>
  <si>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</si>
  <si>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</si>
  <si>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</si>
  <si>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</si>
  <si>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</si>
  <si>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</si>
  <si>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</si>
  <si>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</si>
  <si>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</si>
  <si>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</si>
  <si>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</si>
  <si>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</si>
  <si>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</si>
  <si>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</si>
  <si>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</si>
  <si>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</si>
  <si>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</si>
  <si>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</si>
  <si>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</si>
  <si>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</si>
  <si>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</si>
  <si>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</si>
  <si>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</si>
  <si>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</si>
  <si>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</si>
  <si>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</si>
  <si>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</si>
  <si>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</si>
  <si>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</si>
  <si>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</si>
  <si>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</si>
  <si>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</si>
  <si>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</si>
  <si>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</si>
  <si>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</si>
  <si>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</si>
  <si>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</si>
  <si>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</si>
  <si>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</si>
  <si>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</si>
  <si>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</si>
  <si>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</si>
  <si>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</si>
  <si>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</si>
  <si>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</si>
  <si>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</si>
  <si>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</si>
  <si>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</si>
  <si>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</si>
  <si>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</si>
  <si>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</si>
  <si>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</si>
  <si>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</si>
  <si>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</si>
  <si>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</si>
  <si>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</si>
  <si>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</si>
  <si>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</si>
  <si>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</si>
  <si>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</si>
  <si>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</si>
  <si>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</si>
  <si>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</si>
  <si>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</si>
  <si>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</si>
  <si>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</si>
  <si>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</si>
  <si>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</si>
  <si>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</si>
  <si>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</si>
  <si>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</si>
  <si>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</si>
  <si>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</si>
  <si>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</si>
  <si>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</si>
  <si>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</si>
  <si>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</si>
  <si>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</si>
  <si>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</si>
  <si>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</si>
  <si>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</si>
  <si>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</si>
  <si>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</si>
  <si>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</si>
  <si>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</si>
  <si>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</si>
  <si>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</si>
  <si>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</si>
  <si>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</si>
  <si>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</si>
  <si>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</si>
  <si>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</si>
  <si>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</si>
  <si>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</si>
  <si>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</si>
  <si>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</si>
  <si>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</si>
  <si>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</si>
  <si>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</si>
  <si>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</si>
  <si>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</si>
  <si>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</si>
  <si>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</si>
  <si>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</si>
  <si>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</si>
  <si>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</si>
  <si>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</si>
  <si>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</si>
  <si>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</si>
  <si>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</si>
  <si>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</si>
  <si>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</si>
  <si>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</si>
  <si>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</si>
  <si>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</si>
  <si>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</si>
  <si>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</si>
  <si>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</si>
  <si>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</si>
  <si>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</si>
  <si>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</si>
  <si>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</si>
  <si>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</si>
  <si>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</si>
  <si>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</si>
  <si>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</si>
  <si>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</si>
  <si>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</si>
  <si>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</si>
  <si>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</si>
  <si>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</si>
  <si>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</si>
  <si>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</si>
  <si>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</si>
  <si>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</si>
  <si>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</si>
  <si>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</si>
  <si>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</si>
  <si>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</si>
  <si>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</si>
  <si>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</si>
  <si>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</si>
  <si>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</si>
  <si>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</si>
  <si>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</si>
  <si>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</si>
  <si>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</si>
  <si>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</si>
  <si>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</si>
  <si>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</si>
  <si>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</si>
  <si>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</si>
  <si>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</si>
  <si>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</si>
  <si>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</si>
  <si>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</si>
  <si>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</si>
  <si>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</si>
  <si>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</si>
  <si>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</si>
  <si>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</si>
  <si>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</si>
  <si>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</si>
  <si>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</si>
  <si>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</si>
  <si>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</si>
  <si>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</si>
  <si>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</si>
  <si>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</si>
  <si>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</si>
  <si>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</si>
  <si>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</si>
  <si>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</si>
  <si>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</si>
  <si>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</si>
  <si>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</si>
  <si>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</si>
  <si>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</si>
  <si>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</si>
  <si>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</si>
  <si>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</si>
  <si>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</si>
  <si>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</si>
  <si>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</si>
  <si>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</si>
  <si>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</si>
  <si>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</si>
  <si>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</si>
  <si>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</si>
  <si>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</si>
  <si>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</si>
  <si>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</si>
  <si>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</si>
  <si>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</si>
  <si>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</si>
  <si>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</si>
  <si>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</si>
  <si>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</si>
  <si>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</si>
  <si>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</si>
  <si>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</si>
  <si>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</si>
  <si>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</si>
  <si>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</si>
  <si>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</si>
  <si>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</si>
  <si>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</si>
  <si>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</si>
  <si>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</si>
  <si>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</si>
  <si>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</si>
  <si>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</si>
  <si>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</si>
  <si>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</si>
  <si>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</si>
  <si>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</si>
  <si>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</si>
  <si>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</si>
  <si>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</si>
  <si>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</si>
  <si>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</si>
  <si>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</si>
  <si>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</si>
  <si>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</si>
  <si>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</si>
  <si>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</si>
  <si>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</si>
  <si>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</si>
  <si>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</si>
  <si>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</si>
  <si>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</si>
  <si>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</si>
  <si>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</si>
  <si>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</si>
  <si>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</si>
  <si>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</si>
  <si>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</si>
  <si>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</si>
  <si>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</si>
  <si>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</si>
  <si>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</si>
  <si>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</si>
  <si>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</si>
  <si>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</si>
  <si>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</si>
  <si>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</si>
  <si>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</si>
  <si>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</si>
  <si>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</si>
  <si>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</si>
  <si>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</si>
  <si>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</si>
  <si>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</si>
  <si>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</si>
  <si>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</si>
  <si>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</si>
  <si>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</si>
  <si>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</si>
  <si>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</si>
  <si>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</si>
  <si>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</si>
  <si>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</si>
  <si>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</si>
  <si>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</si>
  <si>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</si>
  <si>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</si>
  <si>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</si>
  <si>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</si>
  <si>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</si>
  <si>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</si>
  <si>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</si>
  <si>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</si>
  <si>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</si>
  <si>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</si>
  <si>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</si>
  <si>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</si>
  <si>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</si>
  <si>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</si>
  <si>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</si>
  <si>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</si>
  <si>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</si>
  <si>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</si>
  <si>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</si>
  <si>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</si>
  <si>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</si>
  <si>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</si>
  <si>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</si>
  <si>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</si>
  <si>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</si>
  <si>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</si>
  <si>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</si>
  <si>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</si>
  <si>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</si>
  <si>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</si>
  <si>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</si>
  <si>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</si>
  <si>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</si>
  <si>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</si>
  <si>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</si>
  <si>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</si>
  <si>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</si>
  <si>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</si>
  <si>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</si>
  <si>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</si>
  <si>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</si>
  <si>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</si>
  <si>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</si>
  <si>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</si>
  <si>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</si>
  <si>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</si>
  <si>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</si>
  <si>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</si>
  <si>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</si>
  <si>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</si>
  <si>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</si>
  <si>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</si>
  <si>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</si>
  <si>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</si>
  <si>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</si>
  <si>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</si>
  <si>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</si>
  <si>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</si>
  <si>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</si>
  <si>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</si>
  <si>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</si>
  <si>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</si>
  <si>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</si>
  <si>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</si>
  <si>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</si>
  <si>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</si>
  <si>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</si>
  <si>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</si>
  <si>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</si>
  <si>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</si>
  <si>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</si>
  <si>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</si>
  <si>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</si>
  <si>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</si>
  <si>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</si>
  <si>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</si>
  <si>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</si>
  <si>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</si>
  <si>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</si>
  <si>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</si>
  <si>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</si>
  <si>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</si>
  <si>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</si>
  <si>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</si>
  <si>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</si>
  <si>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</si>
  <si>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</si>
  <si>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</si>
  <si>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</si>
  <si>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</si>
  <si>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</si>
  <si>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</si>
  <si>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</si>
  <si>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</si>
  <si>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</si>
  <si>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</si>
  <si>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</si>
  <si>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</si>
  <si>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</si>
  <si>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</si>
  <si>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</si>
  <si>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</si>
  <si>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</si>
  <si>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</si>
  <si>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</si>
  <si>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</si>
  <si>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</si>
  <si>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</si>
  <si>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</si>
  <si>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</si>
  <si>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</si>
  <si>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</si>
  <si>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</si>
  <si>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</si>
  <si>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</si>
  <si>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</si>
  <si>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</si>
  <si>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</si>
  <si>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</si>
  <si>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</si>
  <si>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</si>
  <si>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</si>
  <si>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</si>
  <si>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</si>
  <si>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</si>
  <si>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</si>
  <si>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</si>
  <si>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</si>
  <si>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</si>
  <si>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</si>
  <si>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</si>
  <si>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</si>
  <si>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</si>
  <si>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</si>
  <si>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</si>
  <si>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</si>
  <si>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</si>
  <si>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</si>
  <si>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</si>
  <si>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</si>
  <si>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</si>
  <si>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</si>
  <si>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</si>
  <si>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</si>
  <si>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</si>
  <si>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</si>
  <si>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</si>
  <si>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</si>
  <si>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</si>
  <si>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</si>
  <si>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</si>
  <si>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</si>
  <si>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</si>
  <si>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</si>
  <si>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</si>
  <si>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</si>
  <si>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</si>
  <si>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</si>
  <si>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</si>
  <si>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</si>
  <si>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</si>
  <si>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</si>
  <si>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</si>
  <si>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</si>
  <si>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</si>
  <si>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</si>
  <si>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</si>
  <si>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</si>
  <si>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</si>
  <si>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</si>
  <si>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</si>
  <si>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</si>
  <si>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</si>
  <si>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</si>
  <si>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</si>
  <si>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</si>
  <si>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</si>
  <si>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</si>
  <si>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</si>
  <si>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</si>
  <si>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</si>
  <si>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</si>
  <si>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</si>
  <si>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</si>
  <si>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</si>
  <si>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</si>
  <si>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</si>
  <si>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</si>
  <si>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</si>
  <si>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</si>
  <si>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</si>
  <si>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</si>
  <si>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</si>
  <si>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</si>
  <si>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</si>
  <si>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</si>
  <si>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</si>
  <si>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</si>
  <si>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</si>
  <si>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</si>
  <si>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</si>
  <si>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</si>
  <si>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</si>
  <si>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</si>
  <si>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</si>
  <si>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</si>
  <si>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</si>
  <si>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</si>
  <si>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</si>
  <si>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</si>
  <si>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</si>
  <si>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</si>
  <si>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</si>
  <si>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</si>
  <si>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</si>
  <si>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</si>
  <si>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</si>
  <si>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</si>
  <si>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</si>
  <si>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</si>
  <si>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</si>
  <si>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</si>
  <si>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</si>
  <si>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</si>
  <si>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</si>
  <si>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</si>
  <si>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</si>
  <si>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</si>
  <si>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</si>
  <si>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</si>
  <si>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</si>
  <si>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</si>
  <si>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</si>
  <si>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</si>
  <si>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</si>
  <si>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</si>
  <si>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</si>
  <si>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</si>
  <si>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</si>
  <si>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</si>
  <si>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</si>
  <si>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</si>
  <si>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</si>
  <si>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</si>
  <si>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</si>
  <si>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</si>
  <si>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</si>
  <si>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</si>
  <si>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</si>
  <si>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</si>
  <si>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</si>
  <si>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</si>
  <si>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</si>
  <si>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</si>
  <si>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</si>
  <si>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</si>
  <si>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</si>
  <si>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</si>
  <si>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</si>
  <si>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</si>
  <si>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</si>
  <si>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</si>
  <si>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</si>
  <si>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</si>
  <si>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</si>
  <si>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</si>
  <si>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</si>
  <si>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</si>
  <si>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</si>
  <si>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</si>
  <si>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</si>
  <si>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</si>
  <si>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</si>
  <si>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</si>
  <si>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</si>
  <si>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</si>
  <si>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</si>
  <si>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</si>
  <si>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</si>
  <si>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</si>
  <si>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</si>
  <si>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</si>
  <si>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</si>
  <si>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</si>
  <si>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</si>
  <si>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</si>
  <si>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</si>
  <si>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</si>
  <si>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</si>
  <si>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</si>
  <si>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</si>
  <si>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</si>
  <si>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</si>
  <si>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</si>
  <si>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</si>
  <si>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</si>
  <si>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</si>
  <si>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</si>
  <si>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</si>
  <si>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</si>
  <si>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</si>
  <si>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</si>
  <si>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</si>
  <si>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</si>
  <si>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</si>
  <si>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</si>
  <si>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</si>
  <si>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</si>
  <si>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</si>
  <si>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</si>
  <si>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</si>
  <si>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</si>
  <si>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</si>
  <si>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</si>
  <si>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</si>
  <si>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</si>
  <si>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</si>
  <si>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</si>
  <si>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</si>
  <si>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</si>
  <si>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</si>
  <si>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</si>
  <si>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</si>
  <si>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</si>
  <si>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</si>
  <si>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</si>
  <si>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</si>
  <si>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</si>
  <si>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</si>
  <si>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</si>
  <si>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</si>
  <si>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</si>
  <si>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</si>
  <si>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</si>
  <si>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</si>
  <si>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</si>
  <si>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</si>
  <si>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</si>
  <si>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</si>
  <si>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</si>
  <si>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</si>
  <si>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</si>
  <si>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</si>
  <si>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</si>
  <si>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</si>
  <si>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</si>
  <si>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</si>
  <si>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</si>
  <si>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</si>
  <si>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</si>
  <si>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</si>
  <si>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</si>
  <si>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</si>
  <si>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</si>
  <si>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</si>
  <si>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</si>
  <si>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</si>
  <si>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</si>
  <si>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</si>
  <si>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</si>
  <si>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</si>
  <si>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</si>
  <si>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</si>
  <si>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</si>
  <si>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</si>
  <si>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</si>
  <si>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</si>
  <si>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</si>
  <si>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</si>
  <si>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</si>
  <si>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</si>
  <si>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</si>
  <si>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</si>
  <si>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</si>
  <si>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</si>
  <si>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</si>
  <si>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</si>
  <si>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</si>
  <si>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</si>
  <si>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</si>
  <si>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</si>
  <si>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</si>
  <si>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</si>
  <si>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</si>
  <si>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</si>
  <si>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</si>
  <si>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</si>
  <si>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</si>
  <si>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</si>
  <si>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</si>
  <si>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</si>
  <si>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</si>
  <si>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</si>
  <si>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</si>
  <si>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</si>
  <si>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</si>
  <si>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</si>
  <si>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</si>
  <si>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</si>
  <si>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</si>
  <si>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</si>
  <si>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</si>
  <si>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</si>
  <si>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</si>
  <si>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</si>
  <si>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</si>
  <si>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</si>
  <si>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</si>
  <si>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</si>
  <si>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</si>
  <si>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</si>
  <si>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</si>
  <si>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</si>
  <si>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</si>
  <si>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</si>
  <si>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</si>
  <si>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</si>
  <si>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</si>
  <si>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</si>
  <si>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</si>
  <si>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</si>
  <si>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</si>
  <si>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</si>
  <si>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</si>
  <si>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</si>
  <si>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</si>
  <si>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</si>
  <si>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</si>
  <si>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</si>
  <si>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</si>
  <si>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</si>
  <si>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</si>
  <si>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</si>
  <si>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</si>
  <si>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</si>
  <si>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</si>
  <si>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</si>
  <si>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</si>
  <si>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</si>
  <si>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</si>
  <si>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</si>
  <si>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</si>
  <si>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</si>
  <si>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</si>
  <si>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</si>
  <si>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</si>
  <si>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</si>
  <si>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</si>
  <si>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</si>
  <si>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</si>
  <si>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</si>
  <si>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</si>
  <si>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</si>
  <si>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</si>
  <si>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</si>
  <si>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</si>
  <si>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</si>
  <si>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</si>
  <si>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</si>
  <si>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</si>
  <si>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</si>
  <si>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</si>
  <si>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</si>
  <si>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</si>
  <si>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</si>
  <si>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</si>
  <si>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</si>
  <si>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</si>
  <si>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</si>
  <si>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</si>
  <si>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</si>
  <si>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</si>
  <si>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</si>
  <si>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</si>
  <si>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</si>
  <si>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</si>
  <si>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</si>
  <si>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</si>
  <si>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</si>
  <si>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</si>
  <si>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</si>
  <si>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</si>
  <si>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</si>
  <si>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</si>
  <si>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</si>
  <si>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</si>
  <si>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</si>
  <si>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</si>
  <si>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</si>
  <si>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</si>
  <si>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</si>
  <si>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</si>
  <si>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</si>
  <si>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</si>
  <si>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</si>
  <si>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</si>
  <si>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</si>
  <si>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</si>
  <si>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</si>
  <si>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</si>
  <si>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</si>
  <si>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</si>
  <si>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</si>
  <si>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</si>
  <si>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</si>
  <si>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</si>
  <si>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</si>
  <si>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</si>
  <si>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</si>
  <si>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</si>
  <si>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</si>
  <si>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</si>
  <si>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</si>
  <si>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</si>
  <si>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</si>
  <si>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</si>
  <si>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</si>
  <si>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</si>
  <si>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</si>
  <si>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</si>
  <si>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</si>
  <si>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</si>
  <si>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</si>
  <si>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</si>
  <si>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</si>
  <si>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</si>
  <si>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</si>
  <si>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</si>
  <si>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</si>
  <si>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</si>
  <si>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</si>
  <si>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</si>
  <si>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</si>
  <si>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</si>
  <si>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</si>
  <si>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</si>
  <si>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</si>
  <si>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</si>
  <si>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</si>
  <si>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</si>
  <si>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</si>
  <si>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</si>
  <si>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</si>
  <si>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</si>
  <si>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</si>
  <si>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</si>
  <si>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</si>
  <si>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</si>
  <si>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</si>
  <si>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</si>
  <si>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</si>
  <si>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</si>
  <si>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</si>
  <si>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</si>
  <si>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</si>
  <si>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</si>
  <si>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</si>
  <si>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</si>
  <si>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</si>
  <si>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</si>
  <si>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</si>
  <si>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</si>
  <si>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</si>
  <si>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</si>
  <si>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</si>
  <si>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</si>
  <si>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</si>
  <si>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</si>
  <si>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</si>
  <si>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</si>
  <si>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</si>
  <si>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</si>
  <si>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</si>
  <si>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</si>
  <si>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</si>
  <si>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</si>
  <si>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</si>
  <si>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</si>
  <si>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</si>
  <si>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</si>
  <si>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</si>
  <si>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</si>
  <si>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</si>
  <si>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</si>
  <si>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</si>
  <si>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</si>
  <si>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</si>
  <si>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</si>
  <si>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</si>
  <si>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</si>
  <si>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</si>
  <si>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</si>
  <si>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</si>
  <si>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</si>
  <si>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</si>
  <si>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</si>
  <si>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</si>
  <si>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</si>
  <si>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</si>
  <si>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</si>
  <si>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</si>
  <si>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</si>
  <si>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</si>
  <si>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</si>
  <si>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</si>
  <si>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</si>
  <si>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</si>
  <si>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</si>
  <si>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</si>
  <si>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</si>
  <si>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</si>
  <si>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</si>
  <si>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</si>
  <si>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</si>
  <si>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</si>
  <si>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</si>
  <si>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</si>
  <si>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</si>
  <si>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</si>
  <si>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</si>
  <si>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</si>
  <si>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</si>
  <si>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</si>
  <si>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</si>
  <si>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</si>
  <si>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</si>
  <si>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</si>
  <si>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</si>
  <si>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</si>
  <si>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</si>
  <si>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</si>
  <si>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</si>
  <si>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</si>
  <si>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</si>
  <si>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</si>
  <si>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</si>
  <si>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</si>
  <si>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</si>
  <si>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</si>
  <si>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</si>
  <si>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</si>
  <si>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</si>
  <si>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</si>
  <si>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</si>
  <si>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</si>
  <si>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</si>
  <si>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</si>
  <si>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</si>
  <si>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</si>
  <si>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</si>
  <si>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</si>
  <si>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</si>
  <si>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</si>
  <si>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</si>
  <si>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</si>
  <si>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</si>
  <si>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</si>
  <si>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</si>
  <si>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</si>
  <si>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</si>
  <si>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</si>
  <si>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</si>
  <si>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</si>
  <si>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</si>
  <si>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</si>
  <si>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</si>
  <si>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</si>
  <si>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</si>
  <si>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</si>
  <si>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</si>
  <si>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</si>
  <si>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</si>
  <si>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</si>
  <si>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</si>
  <si>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</si>
  <si>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</si>
  <si>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</si>
  <si>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</si>
  <si>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</si>
  <si>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</si>
  <si>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</si>
  <si>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</si>
  <si>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</si>
  <si>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</si>
  <si>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</si>
  <si>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</si>
  <si>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</si>
  <si>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</si>
  <si>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</si>
  <si>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</si>
  <si>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</si>
  <si>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</si>
  <si>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</si>
  <si>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</si>
  <si>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</si>
  <si>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</si>
  <si>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</si>
  <si>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</si>
  <si>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</si>
  <si>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</si>
  <si>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</si>
  <si>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</si>
  <si>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</si>
  <si>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</si>
  <si>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</si>
  <si>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</si>
  <si>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</si>
  <si>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</si>
  <si>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</si>
  <si>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</si>
  <si>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</si>
  <si>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</si>
  <si>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</si>
  <si>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</si>
  <si>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</si>
  <si>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</si>
  <si>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</si>
  <si>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</si>
  <si>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</si>
  <si>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</si>
  <si>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</si>
  <si>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</si>
  <si>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</si>
  <si>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</si>
  <si>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</si>
  <si>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</si>
  <si>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</si>
  <si>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</si>
  <si>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</si>
  <si>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</si>
  <si>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</si>
  <si>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</si>
  <si>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</si>
  <si>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</si>
  <si>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</si>
  <si>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</si>
  <si>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</si>
  <si>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</si>
  <si>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</si>
  <si>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</si>
  <si>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</si>
  <si>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</si>
  <si>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</si>
  <si>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</si>
  <si>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</si>
  <si>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</si>
  <si>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</si>
  <si>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</si>
  <si>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</si>
  <si>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</si>
  <si>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</si>
  <si>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</si>
  <si>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</si>
  <si>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</si>
  <si>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</si>
  <si>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</si>
  <si>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</si>
  <si>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</si>
  <si>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</si>
  <si>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</si>
  <si>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</si>
  <si>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</si>
  <si>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</si>
  <si>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</si>
  <si>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</si>
  <si>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</si>
  <si>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</si>
  <si>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</si>
  <si>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</si>
  <si>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</si>
  <si>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</si>
  <si>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</si>
  <si>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</si>
  <si>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</si>
  <si>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</si>
  <si>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</si>
  <si>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</si>
  <si>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</si>
  <si>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</si>
  <si>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</si>
  <si>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</si>
  <si>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</si>
  <si>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</si>
  <si>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</si>
  <si>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</si>
  <si>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</si>
  <si>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</si>
  <si>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</si>
  <si>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</si>
  <si>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</si>
  <si>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</si>
  <si>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</si>
  <si>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</si>
  <si>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</si>
  <si>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</si>
  <si>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</si>
  <si>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</si>
  <si>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</si>
  <si>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</si>
  <si>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</si>
  <si>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</si>
  <si>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</si>
  <si>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</si>
  <si>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</si>
  <si>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</si>
  <si>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</si>
  <si>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</si>
  <si>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</si>
  <si>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</si>
  <si>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</si>
  <si>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</si>
  <si>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</si>
  <si>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</si>
  <si>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</si>
  <si>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</si>
  <si>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</si>
  <si>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</si>
  <si>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</si>
  <si>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</si>
  <si>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</si>
  <si>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</si>
  <si>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</si>
  <si>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</si>
  <si>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</si>
  <si>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</si>
  <si>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</si>
  <si>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</si>
  <si>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</si>
  <si>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</si>
  <si>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</si>
  <si>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</si>
  <si>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</si>
  <si>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</si>
  <si>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</si>
  <si>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</si>
  <si>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</si>
  <si>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</si>
  <si>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</si>
  <si>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</si>
  <si>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</si>
  <si>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</si>
  <si>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</si>
  <si>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</si>
  <si>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</si>
  <si>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</si>
  <si>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</si>
  <si>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</si>
  <si>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</si>
  <si>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</si>
  <si>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</si>
  <si>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</si>
  <si>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</si>
  <si>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</si>
  <si>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</si>
  <si>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</si>
  <si>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</si>
  <si>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</si>
  <si>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</si>
  <si>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</si>
  <si>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</si>
  <si>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</si>
  <si>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</si>
  <si>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</si>
  <si>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</si>
  <si>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</si>
  <si>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</si>
  <si>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</si>
  <si>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</si>
  <si>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</si>
  <si>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</si>
  <si>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</si>
  <si>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</si>
  <si>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</si>
  <si>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</si>
  <si>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</si>
  <si>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</si>
  <si>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</si>
  <si>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</si>
  <si>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</si>
  <si>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</si>
  <si>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</si>
  <si>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</si>
  <si>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</si>
  <si>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</si>
  <si>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</si>
  <si>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</si>
  <si>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</si>
  <si>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</si>
  <si>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</si>
  <si>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</si>
  <si>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</si>
  <si>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</si>
  <si>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</si>
  <si>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</si>
  <si>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</si>
  <si>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</si>
  <si>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</si>
  <si>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</si>
  <si>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</si>
  <si>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</si>
  <si>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</si>
  <si>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</si>
  <si>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</si>
  <si>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</si>
  <si>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</si>
  <si>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</si>
  <si>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</si>
  <si>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</si>
  <si>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</si>
  <si>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</si>
  <si>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</si>
  <si>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</si>
  <si>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</si>
  <si>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</si>
  <si>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</si>
  <si>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</si>
  <si>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</si>
  <si>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</si>
  <si>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</si>
  <si>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</si>
  <si>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</si>
  <si>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</si>
  <si>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</si>
  <si>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</si>
  <si>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</si>
  <si>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</si>
  <si>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</si>
  <si>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</si>
  <si>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</si>
  <si>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</si>
  <si>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</si>
  <si>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</si>
  <si>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</si>
  <si>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</si>
  <si>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</si>
  <si>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</si>
  <si>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</si>
  <si>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</si>
  <si>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</si>
  <si>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</si>
  <si>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</si>
  <si>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</si>
  <si>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</si>
  <si>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</si>
  <si>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</si>
  <si>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</si>
  <si>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</si>
  <si>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</si>
  <si>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</si>
  <si>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</si>
  <si>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</si>
  <si>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</si>
  <si>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</si>
  <si>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</si>
  <si>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</si>
  <si>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</si>
  <si>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</si>
  <si>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</si>
  <si>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</si>
  <si>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</si>
  <si>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</si>
  <si>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</si>
  <si>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</si>
  <si>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</si>
  <si>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</si>
  <si>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</si>
  <si>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</si>
  <si>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</si>
  <si>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</si>
  <si>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</si>
  <si>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</si>
  <si>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</si>
  <si>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</si>
  <si>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</si>
  <si>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</si>
  <si>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</si>
  <si>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</si>
  <si>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</si>
  <si>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</si>
  <si>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</si>
  <si>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</si>
  <si>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</si>
  <si>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</si>
  <si>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</si>
  <si>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</si>
  <si>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</si>
  <si>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</si>
  <si>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</si>
  <si>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</si>
  <si>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</si>
  <si>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</si>
  <si>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</si>
  <si>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</si>
  <si>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</si>
  <si>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</si>
  <si>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</si>
  <si>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</si>
  <si>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</si>
  <si>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</si>
  <si>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</si>
  <si>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</si>
  <si>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</si>
  <si>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</si>
  <si>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</si>
  <si>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</si>
  <si>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</si>
  <si>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</si>
  <si>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</si>
  <si>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</si>
  <si>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</si>
  <si>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</si>
  <si>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</si>
  <si>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</si>
  <si>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</si>
  <si>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</si>
  <si>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</si>
  <si>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</si>
  <si>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</si>
  <si>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</si>
  <si>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</si>
  <si>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</si>
  <si>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</si>
  <si>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</si>
  <si>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</si>
  <si>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</si>
  <si>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</si>
  <si>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</si>
  <si>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</si>
  <si>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</si>
  <si>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</si>
  <si>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</si>
  <si>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</si>
  <si>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</si>
  <si>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</si>
  <si>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</si>
  <si>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</si>
  <si>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</si>
  <si>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</si>
  <si>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</si>
  <si>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</si>
  <si>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</si>
  <si>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</si>
  <si>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</si>
  <si>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</si>
  <si>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</si>
  <si>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</si>
  <si>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</si>
  <si>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</si>
  <si>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</si>
  <si>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</si>
  <si>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</si>
  <si>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</si>
  <si>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</si>
  <si>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</si>
  <si>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</si>
  <si>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</si>
  <si>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</si>
  <si>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</si>
  <si>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</si>
  <si>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</si>
  <si>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</si>
  <si>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</si>
  <si>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</si>
  <si>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</si>
  <si>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</si>
  <si>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</si>
  <si>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</si>
  <si>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</si>
  <si>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</si>
  <si>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</si>
  <si>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</si>
  <si>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</si>
  <si>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</si>
  <si>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</si>
  <si>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</si>
  <si>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</si>
  <si>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</si>
  <si>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</si>
  <si>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</si>
  <si>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</si>
  <si>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</si>
  <si>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</si>
  <si>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</si>
  <si>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</si>
  <si>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</si>
  <si>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</si>
  <si>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</si>
  <si>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</si>
  <si>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</si>
  <si>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</si>
  <si>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</si>
  <si>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</si>
  <si>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</si>
  <si>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</si>
  <si>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</si>
  <si>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</si>
  <si>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</si>
  <si>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</si>
  <si>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</si>
  <si>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</si>
  <si>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</si>
  <si>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</si>
  <si>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</si>
  <si>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</si>
  <si>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</si>
  <si>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</si>
  <si>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</si>
  <si>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</si>
  <si>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</si>
  <si>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</si>
  <si>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</si>
  <si>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</si>
  <si>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</si>
  <si>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</si>
  <si>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</si>
  <si>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</si>
  <si>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</si>
  <si>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</si>
  <si>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</si>
  <si>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</si>
  <si>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</si>
  <si>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</si>
  <si>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</si>
  <si>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</si>
  <si>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</si>
  <si>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</si>
  <si>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</si>
  <si>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</si>
  <si>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</si>
  <si>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</si>
  <si>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</si>
  <si>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</si>
  <si>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</si>
  <si>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</si>
  <si>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</si>
  <si>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</si>
  <si>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</si>
  <si>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</si>
  <si>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</si>
  <si>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</si>
  <si>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</si>
  <si>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</si>
  <si>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</si>
  <si>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</si>
  <si>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</si>
  <si>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</si>
  <si>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</si>
  <si>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</si>
  <si>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</si>
  <si>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</si>
  <si>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</si>
  <si>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</si>
  <si>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</si>
  <si>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</si>
  <si>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</si>
  <si>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</si>
  <si>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</si>
  <si>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</si>
  <si>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</si>
  <si>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</si>
  <si>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</si>
  <si>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</si>
  <si>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</si>
  <si>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</si>
  <si>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</si>
  <si>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</si>
  <si>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</si>
  <si>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</si>
  <si>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</si>
  <si>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</si>
  <si>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</si>
  <si>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</si>
  <si>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</si>
  <si>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</si>
  <si>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</si>
  <si>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</si>
  <si>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</si>
  <si>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</si>
  <si>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</si>
  <si>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</si>
  <si>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</si>
  <si>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</si>
  <si>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</si>
  <si>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</si>
  <si>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</si>
  <si>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</si>
  <si>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</si>
  <si>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</si>
  <si>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</si>
  <si>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</si>
  <si>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</si>
  <si>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</si>
  <si>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</si>
  <si>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</si>
  <si>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</si>
  <si>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</si>
  <si>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</si>
  <si>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</si>
  <si>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</si>
  <si>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</si>
  <si>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</si>
  <si>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</si>
  <si>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</si>
  <si>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</si>
  <si>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</si>
  <si>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</si>
  <si>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</si>
  <si>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</si>
  <si>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</si>
  <si>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</si>
  <si>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</si>
  <si>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</si>
  <si>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</si>
  <si>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</si>
  <si>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</si>
  <si>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</si>
  <si>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</si>
  <si>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</si>
  <si>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</si>
  <si>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</si>
  <si>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</si>
  <si>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</si>
  <si>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</si>
  <si>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</si>
  <si>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</si>
  <si>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</si>
  <si>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</si>
  <si>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</si>
  <si>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</si>
  <si>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</si>
  <si>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</si>
  <si>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</si>
  <si>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</si>
  <si>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</si>
  <si>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</si>
  <si>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</si>
  <si>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</si>
  <si>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</si>
  <si>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</si>
  <si>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</si>
  <si>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</si>
  <si>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</si>
  <si>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</si>
  <si>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</si>
  <si>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</si>
  <si>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</si>
  <si>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</si>
  <si>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</si>
  <si>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</si>
  <si>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</si>
  <si>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</si>
  <si>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</si>
  <si>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</si>
  <si>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</si>
  <si>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</si>
  <si>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</si>
  <si>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</si>
  <si>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</si>
  <si>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</si>
  <si>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</si>
  <si>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</si>
  <si>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</si>
  <si>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</si>
  <si>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</si>
  <si>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</si>
  <si>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</si>
  <si>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</si>
  <si>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</si>
  <si>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</si>
  <si>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</si>
  <si>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</si>
  <si>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</si>
  <si>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</si>
  <si>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</si>
  <si>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</si>
  <si>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</si>
  <si>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</si>
  <si>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</si>
  <si>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</si>
  <si>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</si>
  <si>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</si>
  <si>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</si>
  <si>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</si>
  <si>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</si>
  <si>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</si>
  <si>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</si>
  <si>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</si>
  <si>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</si>
  <si>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</si>
  <si>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</si>
  <si>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</si>
  <si>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</si>
  <si>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</si>
  <si>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</si>
  <si>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</si>
  <si>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</si>
  <si>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</si>
  <si>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</si>
  <si>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</si>
  <si>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</si>
  <si>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</si>
  <si>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</si>
  <si>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</si>
  <si>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</si>
  <si>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</si>
  <si>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</si>
  <si>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</si>
  <si>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</si>
  <si>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</si>
  <si>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</si>
  <si>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</si>
  <si>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</si>
  <si>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</si>
  <si>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</si>
  <si>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</si>
  <si>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</si>
  <si>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</si>
  <si>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</si>
  <si>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</si>
  <si>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</si>
  <si>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</si>
  <si>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</si>
  <si>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</si>
  <si>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</si>
  <si>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</si>
  <si>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</si>
  <si>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</si>
  <si>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</si>
  <si>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</si>
  <si>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</si>
  <si>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</si>
  <si>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</si>
  <si>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</si>
  <si>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</si>
  <si>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</si>
  <si>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</si>
  <si>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</si>
  <si>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</si>
  <si>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</si>
  <si>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</si>
  <si>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</si>
  <si>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</si>
  <si>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</si>
  <si>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</si>
  <si>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</si>
  <si>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</si>
  <si>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</si>
  <si>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</si>
  <si>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</si>
  <si>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</si>
  <si>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</si>
  <si>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</si>
  <si>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</si>
  <si>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</si>
  <si>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</si>
  <si>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</si>
  <si>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</si>
  <si>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</si>
  <si>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</si>
  <si>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</si>
  <si>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</si>
  <si>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</si>
  <si>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</si>
  <si>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</si>
  <si>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</si>
  <si>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</si>
  <si>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</si>
  <si>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</si>
  <si>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</si>
  <si>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</si>
  <si>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</si>
  <si>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</si>
  <si>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</si>
  <si>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</si>
  <si>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</si>
  <si>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</si>
  <si>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</si>
  <si>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</si>
  <si>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</si>
  <si>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</si>
  <si>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</si>
  <si>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</si>
  <si>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</si>
  <si>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</si>
  <si>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</si>
  <si>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</si>
  <si>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</si>
  <si>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</si>
  <si>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</si>
  <si>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</si>
  <si>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</si>
  <si>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</si>
  <si>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</si>
  <si>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</si>
  <si>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</si>
  <si>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</si>
  <si>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</si>
  <si>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</si>
  <si>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</si>
  <si>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</si>
  <si>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</si>
  <si>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</si>
  <si>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</si>
  <si>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</si>
  <si>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</si>
  <si>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</si>
  <si>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</si>
  <si>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</si>
  <si>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</si>
  <si>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</si>
  <si>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</si>
  <si>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</si>
  <si>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</si>
  <si>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</si>
  <si>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</si>
  <si>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</si>
  <si>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</si>
  <si>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</si>
  <si>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</si>
  <si>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</si>
  <si>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</si>
  <si>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</si>
  <si>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</si>
  <si>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</si>
  <si>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</si>
  <si>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</si>
  <si>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</si>
  <si>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</si>
  <si>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</si>
  <si>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</si>
  <si>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</si>
  <si>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</si>
  <si>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</si>
  <si>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</si>
  <si>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</si>
  <si>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</si>
  <si>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</si>
  <si>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</si>
  <si>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</si>
  <si>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</si>
  <si>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</si>
  <si>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</si>
  <si>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</si>
  <si>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</si>
  <si>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</si>
  <si>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</si>
  <si>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</si>
  <si>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</si>
  <si>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</si>
  <si>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</si>
  <si>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</si>
  <si>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</si>
  <si>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</si>
  <si>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</si>
  <si>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</si>
  <si>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</si>
  <si>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</si>
  <si>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</si>
  <si>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</si>
  <si>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</si>
  <si>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</si>
  <si>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</si>
  <si>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</si>
  <si>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</si>
  <si>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</si>
  <si>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</si>
  <si>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</si>
  <si>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</si>
  <si>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</si>
  <si>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</si>
  <si>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</si>
  <si>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</si>
  <si>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</si>
  <si>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</si>
  <si>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</si>
  <si>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</si>
  <si>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</si>
  <si>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</si>
  <si>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</si>
  <si>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</si>
  <si>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</si>
  <si>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</si>
  <si>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</si>
  <si>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</si>
  <si>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</si>
  <si>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</si>
  <si>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</si>
  <si>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</si>
  <si>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</si>
  <si>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</si>
  <si>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</si>
  <si>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</si>
  <si>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</si>
  <si>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</si>
  <si>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</si>
  <si>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</si>
  <si>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</si>
  <si>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</si>
  <si>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</si>
  <si>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</si>
  <si>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</si>
  <si>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</si>
  <si>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</si>
  <si>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</si>
  <si>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</si>
  <si>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</si>
  <si>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</si>
  <si>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</si>
  <si>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</si>
  <si>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</si>
  <si>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</si>
  <si>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</si>
  <si>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</si>
  <si>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</si>
  <si>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</si>
  <si>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</si>
  <si>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</si>
  <si>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</si>
  <si>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</si>
  <si>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</si>
  <si>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</si>
  <si>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</si>
  <si>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</si>
  <si>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</si>
  <si>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</si>
  <si>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</si>
  <si>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</si>
  <si>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</si>
  <si>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</si>
  <si>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</si>
  <si>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</si>
  <si>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</si>
  <si>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</si>
  <si>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</si>
  <si>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</si>
  <si>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</si>
  <si>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</si>
  <si>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</si>
  <si>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</si>
  <si>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</si>
  <si>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</si>
  <si>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</si>
  <si>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</si>
  <si>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</si>
  <si>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</si>
  <si>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</si>
  <si>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</si>
  <si>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</si>
  <si>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</si>
  <si>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</si>
  <si>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</si>
  <si>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</si>
  <si>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</si>
  <si>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</si>
  <si>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</si>
  <si>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</si>
  <si>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</si>
  <si>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</si>
  <si>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</si>
  <si>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</si>
  <si>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</si>
  <si>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</si>
  <si>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</si>
  <si>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</si>
  <si>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</si>
  <si>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</si>
  <si>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</si>
  <si>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</si>
  <si>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</si>
  <si>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</si>
  <si>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</si>
  <si>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</si>
  <si>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</si>
  <si>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</si>
  <si>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</si>
  <si>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</si>
  <si>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</si>
  <si>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</si>
  <si>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</si>
  <si>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</si>
  <si>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</si>
  <si>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</si>
  <si>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</si>
  <si>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</si>
  <si>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</si>
  <si>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</si>
  <si>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</si>
  <si>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</si>
  <si>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</si>
  <si>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</si>
  <si>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</si>
  <si>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</si>
  <si>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</si>
  <si>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</si>
  <si>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</si>
  <si>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</si>
  <si>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</si>
  <si>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</si>
  <si>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</si>
  <si>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</si>
  <si>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</si>
  <si>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</si>
  <si>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</si>
  <si>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</si>
  <si>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</si>
  <si>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</si>
  <si>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</si>
  <si>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</si>
  <si>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</si>
  <si>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</si>
  <si>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</si>
  <si>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</si>
  <si>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</si>
  <si>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</si>
  <si>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</si>
  <si>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</si>
  <si>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</si>
  <si>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</si>
  <si>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</si>
  <si>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</si>
  <si>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</si>
  <si>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</si>
  <si>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</si>
  <si>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</si>
  <si>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</si>
  <si>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</si>
  <si>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</si>
  <si>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</si>
  <si>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</si>
  <si>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</si>
  <si>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</si>
  <si>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</si>
  <si>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</si>
  <si>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</si>
  <si>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</si>
  <si>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</si>
  <si>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</si>
  <si>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</si>
  <si>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</si>
  <si>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</si>
  <si>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</si>
  <si>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</si>
  <si>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</si>
  <si>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</si>
  <si>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</si>
  <si>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</si>
  <si>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</si>
  <si>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</si>
  <si>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</si>
  <si>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</si>
  <si>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</si>
  <si>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</si>
  <si>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</si>
  <si>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</si>
  <si>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</si>
  <si>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</si>
  <si>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</si>
  <si>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</si>
  <si>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</si>
  <si>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</si>
  <si>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</si>
  <si>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</si>
  <si>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</si>
  <si>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</si>
  <si>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</si>
  <si>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</si>
  <si>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</si>
  <si>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</si>
  <si>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</si>
  <si>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</si>
  <si>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</si>
  <si>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</si>
  <si>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</si>
  <si>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</si>
  <si>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</si>
  <si>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</si>
  <si>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</si>
  <si>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</si>
  <si>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</si>
  <si>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</si>
  <si>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</si>
  <si>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</si>
  <si>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</si>
  <si>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</si>
  <si>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</si>
  <si>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</si>
  <si>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</si>
  <si>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</si>
  <si>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</si>
  <si>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</si>
  <si>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</si>
  <si>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</si>
  <si>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</si>
  <si>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</si>
  <si>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</si>
  <si>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</si>
  <si>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</si>
  <si>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</si>
  <si>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</si>
  <si>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</si>
  <si>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</si>
  <si>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</si>
  <si>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</si>
  <si>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</si>
  <si>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</si>
  <si>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</si>
  <si>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</si>
  <si>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</si>
  <si>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</si>
  <si>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</si>
  <si>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</si>
  <si>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</si>
  <si>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</si>
  <si>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</si>
  <si>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</si>
  <si>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</si>
  <si>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</si>
  <si>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</si>
  <si>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</si>
  <si>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</si>
  <si>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</si>
  <si>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</si>
  <si>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</si>
  <si>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</si>
  <si>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</si>
  <si>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</si>
  <si>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</si>
  <si>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</si>
  <si>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</si>
  <si>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</si>
  <si>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</si>
  <si>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</si>
  <si>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</si>
  <si>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</si>
  <si>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</si>
  <si>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</si>
  <si>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</si>
  <si>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</si>
  <si>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</si>
  <si>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</si>
  <si>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</si>
  <si>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</si>
  <si>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</si>
  <si>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</si>
  <si>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</si>
  <si>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</si>
  <si>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</si>
  <si>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</si>
  <si>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</si>
  <si>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</si>
  <si>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</si>
  <si>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</si>
  <si>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</si>
  <si>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</si>
  <si>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</si>
  <si>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</si>
  <si>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</si>
  <si>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</si>
  <si>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</si>
  <si>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</si>
  <si>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</si>
  <si>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</si>
  <si>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</si>
  <si>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</si>
  <si>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</si>
  <si>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</si>
  <si>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</si>
  <si>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</si>
  <si>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</si>
  <si>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</si>
  <si>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</si>
  <si>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</si>
  <si>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</si>
  <si>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</si>
  <si>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</si>
  <si>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</si>
  <si>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</si>
  <si>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</si>
  <si>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</si>
  <si>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</si>
  <si>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</si>
  <si>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</si>
  <si>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</si>
  <si>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</si>
  <si>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</si>
  <si>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</si>
  <si>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</si>
  <si>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</si>
  <si>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</si>
  <si>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</si>
  <si>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</si>
  <si>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</si>
  <si>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</si>
  <si>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</si>
  <si>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</si>
  <si>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</si>
  <si>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</si>
  <si>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</si>
  <si>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</si>
  <si>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</si>
  <si>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</si>
  <si>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</si>
  <si>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</si>
  <si>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</si>
  <si>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</si>
  <si>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</si>
  <si>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</si>
  <si>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</si>
  <si>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</si>
  <si>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</si>
  <si>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</si>
  <si>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</si>
  <si>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</si>
  <si>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</si>
  <si>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</si>
  <si>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</si>
  <si>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</si>
  <si>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</si>
  <si>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</si>
  <si>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</si>
  <si>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</si>
  <si>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</si>
  <si>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</si>
  <si>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</si>
  <si>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</si>
  <si>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</si>
  <si>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</si>
  <si>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</si>
  <si>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</si>
  <si>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</si>
  <si>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</si>
  <si>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</si>
  <si>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</si>
  <si>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</si>
  <si>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</si>
  <si>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</si>
  <si>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</si>
  <si>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</si>
  <si>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</si>
  <si>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</si>
  <si>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</si>
  <si>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</si>
  <si>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</si>
  <si>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</si>
  <si>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</si>
  <si>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</si>
  <si>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</si>
  <si>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</si>
  <si>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</si>
  <si>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</si>
  <si>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</si>
  <si>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</si>
  <si>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</si>
  <si>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</si>
  <si>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</si>
  <si>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</si>
  <si>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</si>
  <si>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</si>
  <si>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</si>
  <si>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</si>
  <si>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</si>
  <si>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</si>
  <si>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</si>
  <si>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</si>
  <si>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</si>
  <si>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</si>
  <si>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</si>
  <si>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</si>
  <si>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</si>
  <si>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</si>
  <si>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</si>
  <si>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</si>
  <si>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</si>
  <si>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</si>
  <si>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</si>
  <si>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</si>
  <si>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</si>
  <si>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</si>
  <si>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</si>
  <si>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</si>
  <si>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</si>
  <si>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</si>
  <si>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</si>
  <si>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</si>
  <si>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</si>
  <si>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</si>
  <si>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</si>
  <si>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</si>
  <si>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</si>
  <si>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</si>
  <si>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</si>
  <si>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</si>
  <si>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</si>
  <si>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</si>
  <si>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</si>
  <si>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</si>
  <si>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</si>
  <si>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</si>
  <si>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</si>
  <si>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</si>
  <si>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</si>
  <si>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</si>
  <si>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</si>
  <si>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</si>
  <si>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</si>
  <si>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</si>
  <si>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</si>
  <si>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</si>
  <si>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</si>
  <si>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</si>
  <si>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</si>
  <si>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</si>
  <si>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</si>
  <si>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</si>
  <si>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</si>
  <si>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</si>
  <si>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</si>
  <si>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</si>
  <si>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</si>
  <si>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</si>
  <si>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</si>
  <si>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</si>
  <si>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</si>
  <si>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</si>
  <si>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</si>
  <si>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</si>
  <si>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</si>
  <si>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</si>
  <si>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</si>
  <si>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</si>
  <si>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</si>
  <si>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</si>
  <si>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</si>
  <si>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</si>
  <si>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</si>
  <si>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</si>
  <si>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</si>
  <si>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</si>
  <si>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</si>
  <si>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</si>
  <si>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</si>
  <si>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</si>
  <si>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</si>
  <si>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</si>
  <si>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</si>
  <si>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</si>
  <si>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</si>
  <si>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</si>
  <si>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</si>
  <si>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</si>
  <si>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</si>
  <si>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</si>
  <si>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</si>
  <si>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</si>
  <si>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</si>
  <si>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</si>
  <si>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</si>
  <si>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</si>
  <si>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</si>
  <si>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</si>
  <si>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</si>
  <si>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</si>
  <si>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</si>
  <si>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</si>
  <si>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</si>
  <si>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</si>
  <si>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</si>
  <si>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</si>
  <si>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</si>
  <si>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</si>
  <si>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</si>
  <si>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</si>
  <si>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</si>
  <si>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</si>
  <si>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</si>
  <si>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</si>
  <si>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</si>
  <si>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</si>
  <si>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</si>
  <si>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</si>
  <si>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</si>
  <si>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</si>
  <si>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</si>
  <si>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</si>
  <si>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</si>
  <si>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</si>
  <si>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</si>
  <si>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</si>
  <si>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</si>
  <si>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</si>
  <si>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</si>
  <si>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</si>
  <si>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</si>
  <si>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</si>
  <si>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</si>
  <si>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</si>
  <si>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</si>
  <si>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</si>
  <si>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</si>
  <si>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</si>
  <si>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</si>
  <si>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</si>
  <si>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</si>
  <si>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</si>
  <si>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</si>
  <si>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</si>
  <si>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</si>
  <si>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</si>
  <si>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</si>
  <si>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</si>
  <si>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</si>
  <si>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</si>
  <si>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</si>
  <si>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</si>
  <si>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</si>
  <si>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</si>
  <si>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</si>
  <si>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</si>
  <si>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</si>
  <si>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</si>
  <si>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</si>
  <si>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</si>
  <si>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</si>
  <si>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</si>
  <si>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</si>
  <si>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</si>
  <si>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</si>
  <si>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</si>
  <si>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</si>
  <si>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</si>
  <si>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</si>
  <si>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</si>
  <si>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</si>
  <si>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</si>
  <si>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</si>
  <si>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</si>
  <si>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</si>
  <si>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</si>
  <si>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</si>
  <si>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</si>
  <si>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</si>
  <si>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</si>
  <si>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</si>
  <si>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</si>
  <si>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</si>
  <si>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</si>
  <si>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</si>
  <si>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</si>
  <si>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</si>
  <si>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</si>
  <si>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</si>
  <si>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</si>
  <si>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</si>
  <si>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</si>
  <si>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</si>
  <si>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</si>
  <si>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</si>
  <si>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</si>
  <si>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</si>
  <si>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</si>
  <si>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</si>
  <si>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</si>
  <si>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</si>
  <si>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</si>
  <si>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</si>
  <si>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</si>
  <si>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</si>
  <si>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</si>
  <si>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</si>
  <si>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</si>
  <si>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</si>
  <si>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</si>
  <si>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</si>
  <si>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</si>
  <si>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</si>
  <si>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</si>
  <si>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</si>
  <si>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</si>
  <si>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</si>
  <si>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</si>
  <si>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</si>
  <si>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</si>
  <si>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</si>
  <si>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</si>
  <si>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</si>
  <si>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</si>
  <si>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</si>
  <si>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</si>
  <si>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</si>
  <si>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</si>
  <si>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</si>
  <si>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</si>
  <si>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</si>
  <si>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</si>
  <si>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</si>
  <si>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</si>
  <si>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</si>
  <si>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</si>
  <si>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</si>
  <si>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</si>
  <si>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</si>
  <si>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</si>
  <si>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</si>
  <si>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</si>
  <si>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</si>
  <si>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</si>
  <si>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</si>
  <si>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</si>
  <si>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</si>
  <si>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</si>
  <si>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</si>
  <si>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</si>
  <si>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</si>
  <si>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</si>
  <si>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</si>
  <si>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</si>
  <si>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</si>
  <si>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</si>
  <si>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</si>
  <si>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</si>
  <si>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</si>
  <si>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</si>
  <si>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</si>
  <si>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</si>
  <si>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</si>
  <si>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</si>
  <si>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</si>
  <si>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</si>
  <si>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</si>
  <si>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</si>
  <si>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</si>
  <si>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</si>
  <si>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</si>
  <si>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</si>
  <si>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</si>
  <si>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</si>
  <si>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</si>
  <si>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</si>
  <si>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</si>
  <si>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</si>
  <si>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</si>
  <si>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</si>
  <si>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</si>
  <si>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</si>
  <si>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</si>
  <si>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</si>
  <si>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</si>
  <si>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</si>
  <si>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</si>
  <si>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</si>
  <si>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</si>
  <si>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</si>
  <si>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</si>
  <si>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</si>
  <si>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</si>
  <si>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</si>
  <si>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</si>
  <si>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</si>
  <si>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</si>
  <si>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</si>
  <si>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</si>
  <si>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</si>
  <si>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</si>
  <si>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</si>
  <si>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</si>
  <si>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</si>
  <si>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</si>
  <si>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</si>
  <si>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</si>
  <si>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</si>
  <si>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</si>
  <si>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</si>
  <si>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</si>
  <si>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</si>
  <si>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</si>
  <si>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</si>
  <si>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</si>
  <si>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</si>
  <si>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</si>
  <si>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</si>
  <si>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</si>
  <si>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</si>
  <si>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</si>
  <si>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</si>
  <si>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</si>
  <si>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</si>
  <si>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</si>
  <si>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</si>
  <si>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</si>
  <si>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</si>
  <si>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</si>
  <si>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</si>
  <si>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</si>
  <si>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</si>
  <si>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</si>
  <si>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</si>
  <si>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</si>
  <si>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</si>
  <si>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</si>
  <si>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</si>
  <si>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</si>
  <si>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</si>
  <si>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</si>
  <si>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</si>
  <si>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</si>
  <si>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</si>
  <si>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</si>
  <si>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</si>
  <si>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</si>
  <si>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</si>
  <si>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</si>
  <si>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</si>
  <si>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</si>
  <si>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</si>
  <si>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</si>
  <si>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</si>
  <si>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</si>
  <si>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</si>
  <si>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</si>
  <si>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</si>
  <si>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</si>
  <si>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</si>
  <si>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</si>
  <si>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</si>
  <si>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</si>
  <si>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</si>
  <si>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</si>
  <si>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</si>
  <si>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</si>
  <si>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</si>
  <si>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</si>
  <si>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</si>
  <si>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</si>
  <si>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</si>
  <si>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</si>
  <si>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</si>
  <si>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</si>
  <si>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</si>
  <si>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</si>
  <si>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</si>
  <si>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</si>
  <si>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</si>
  <si>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</si>
  <si>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</si>
  <si>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</si>
  <si>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</si>
  <si>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</si>
  <si>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</si>
  <si>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</si>
  <si>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</si>
  <si>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</si>
  <si>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</si>
  <si>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</si>
  <si>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</si>
  <si>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</si>
  <si>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</si>
  <si>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</si>
  <si>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</si>
  <si>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</si>
  <si>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</si>
  <si>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</si>
  <si>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</si>
  <si>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</si>
  <si>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</si>
  <si>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</si>
  <si>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</si>
  <si>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</si>
  <si>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</si>
  <si>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</si>
  <si>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</si>
  <si>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</si>
  <si>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</si>
  <si>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</si>
  <si>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</si>
  <si>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</si>
  <si>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</si>
  <si>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</si>
  <si>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</si>
  <si>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</si>
  <si>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</si>
  <si>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</si>
  <si>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</si>
  <si>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</si>
  <si>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</si>
  <si>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</si>
  <si>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</si>
  <si>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</si>
  <si>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</si>
  <si>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</si>
  <si>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</si>
  <si>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</si>
  <si>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</si>
  <si>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</si>
  <si>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</si>
  <si>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</si>
  <si>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</si>
  <si>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</si>
  <si>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</si>
  <si>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</si>
  <si>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</si>
  <si>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</si>
  <si>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</si>
  <si>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</si>
  <si>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</si>
  <si>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</si>
  <si>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</si>
  <si>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</si>
  <si>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</si>
  <si>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</si>
  <si>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</si>
  <si>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</si>
  <si>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</si>
  <si>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</si>
  <si>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</si>
  <si>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</si>
  <si>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</si>
  <si>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</si>
  <si>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</si>
  <si>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</si>
  <si>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</si>
  <si>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</si>
  <si>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</si>
  <si>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</si>
  <si>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</si>
  <si>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</si>
  <si>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</si>
  <si>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</si>
  <si>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</si>
  <si>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</si>
  <si>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</si>
  <si>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</si>
  <si>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</si>
  <si>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</si>
  <si>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</si>
  <si>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</si>
  <si>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</si>
  <si>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</si>
  <si>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</si>
  <si>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</si>
  <si>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</si>
  <si>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</si>
  <si>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</si>
  <si>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</si>
  <si>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</si>
  <si>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</si>
  <si>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</si>
  <si>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</si>
  <si>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</si>
  <si>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</si>
  <si>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</si>
  <si>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</si>
  <si>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</si>
  <si>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</si>
  <si>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</si>
  <si>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</si>
  <si>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</si>
  <si>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</si>
  <si>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</si>
  <si>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</si>
  <si>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</si>
  <si>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</si>
  <si>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</si>
  <si>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</si>
  <si>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</si>
  <si>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</si>
  <si>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</si>
  <si>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</si>
  <si>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</si>
  <si>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</si>
  <si>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</si>
  <si>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</si>
  <si>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</si>
  <si>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</si>
  <si>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</si>
  <si>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</si>
  <si>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</si>
  <si>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</si>
  <si>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</si>
  <si>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</si>
  <si>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</si>
  <si>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</si>
  <si>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</si>
  <si>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</si>
  <si>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</si>
  <si>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</si>
  <si>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</si>
  <si>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</si>
  <si>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</si>
  <si>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</si>
  <si>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</si>
  <si>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</si>
  <si>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</si>
  <si>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</si>
  <si>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</si>
  <si>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</si>
  <si>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</si>
  <si>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</si>
  <si>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</si>
  <si>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</si>
  <si>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</si>
  <si>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</si>
  <si>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</si>
  <si>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</si>
  <si>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</si>
  <si>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</si>
  <si>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</si>
  <si>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</si>
  <si>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</si>
  <si>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</si>
  <si>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</si>
  <si>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</si>
  <si>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</si>
  <si>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</si>
  <si>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</si>
  <si>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</si>
  <si>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</si>
  <si>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</si>
  <si>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</si>
  <si>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</si>
  <si>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</si>
  <si>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</si>
  <si>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</si>
  <si>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</si>
  <si>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</si>
  <si>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</si>
  <si>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</si>
  <si>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</si>
  <si>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</si>
  <si>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</si>
  <si>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</si>
  <si>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</si>
  <si>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</si>
  <si>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</si>
  <si>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</si>
  <si>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</si>
  <si>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</si>
  <si>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</si>
  <si>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</si>
  <si>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</si>
  <si>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</si>
  <si>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</si>
  <si>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</si>
  <si>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</si>
  <si>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</si>
  <si>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</si>
  <si>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</si>
  <si>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</si>
  <si>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</si>
  <si>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</si>
  <si>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</si>
  <si>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</si>
  <si>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</si>
  <si>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</si>
  <si>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</si>
  <si>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</si>
  <si>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</si>
  <si>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</si>
  <si>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</si>
  <si>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</si>
  <si>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</si>
  <si>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</si>
  <si>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</si>
  <si>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</si>
  <si>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</si>
  <si>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</si>
  <si>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</si>
  <si>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</si>
  <si>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</si>
  <si>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</si>
  <si>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</si>
  <si>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</si>
  <si>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</si>
  <si>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</si>
  <si>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</si>
  <si>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</si>
  <si>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</si>
  <si>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</si>
  <si>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</si>
  <si>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</si>
  <si>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</si>
  <si>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</si>
  <si>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</si>
  <si>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</si>
  <si>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</si>
  <si>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</si>
  <si>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</si>
  <si>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</si>
  <si>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</si>
  <si>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</si>
  <si>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</si>
  <si>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</si>
  <si>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</si>
  <si>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</si>
  <si>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</si>
  <si>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</si>
  <si>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</si>
  <si>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</si>
  <si>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</si>
  <si>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</si>
  <si>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</si>
  <si>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</si>
  <si>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</si>
  <si>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</si>
  <si>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</si>
  <si>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</si>
  <si>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</si>
  <si>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</si>
  <si>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</si>
  <si>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</si>
  <si>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</si>
  <si>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</si>
  <si>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</si>
  <si>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</si>
  <si>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</si>
  <si>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</si>
  <si>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</si>
  <si>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</si>
  <si>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</si>
  <si>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</si>
  <si>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</si>
  <si>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</si>
  <si>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</si>
  <si>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</si>
  <si>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</si>
  <si>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</si>
  <si>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</si>
  <si>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</si>
  <si>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</si>
  <si>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</si>
  <si>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</si>
  <si>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</si>
  <si>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</si>
  <si>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</si>
  <si>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</si>
  <si>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</si>
  <si>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</si>
  <si>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</si>
  <si>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</si>
  <si>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</si>
  <si>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</si>
  <si>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</si>
  <si>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</si>
  <si>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</si>
  <si>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</si>
  <si>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</si>
  <si>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</si>
  <si>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</si>
  <si>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</si>
  <si>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</si>
  <si>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</si>
  <si>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</si>
  <si>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</si>
  <si>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</si>
  <si>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</si>
  <si>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</si>
  <si>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</si>
  <si>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</si>
  <si>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</si>
  <si>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</si>
  <si>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</si>
  <si>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</si>
  <si>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</si>
  <si>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</si>
  <si>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</si>
  <si>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</si>
  <si>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</si>
  <si>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</si>
  <si>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</si>
  <si>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</si>
  <si>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</si>
  <si>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</si>
  <si>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</si>
  <si>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</si>
  <si>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</si>
  <si>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</si>
  <si>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</si>
  <si>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</si>
  <si>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</si>
  <si>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</si>
  <si>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</si>
  <si>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</si>
  <si>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</si>
  <si>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</si>
  <si>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</si>
  <si>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</si>
  <si>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</si>
  <si>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</si>
  <si>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</si>
  <si>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</si>
  <si>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</si>
  <si>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</si>
  <si>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</si>
  <si>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</si>
  <si>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</si>
  <si>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</si>
  <si>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</si>
  <si>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</si>
  <si>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</si>
  <si>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</si>
  <si>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</si>
  <si>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</si>
  <si>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</si>
  <si>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</si>
  <si>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</si>
  <si>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</si>
  <si>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</si>
  <si>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</si>
  <si>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</si>
  <si>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</si>
  <si>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</si>
  <si>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</si>
  <si>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</si>
  <si>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</si>
  <si>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</si>
  <si>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</si>
  <si>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</si>
  <si>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</si>
  <si>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</si>
  <si>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</si>
  <si>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</si>
  <si>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</si>
  <si>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</si>
  <si>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</si>
  <si>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</si>
  <si>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</si>
  <si>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</si>
  <si>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</si>
  <si>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</si>
  <si>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</si>
  <si>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</si>
  <si>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</si>
  <si>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</si>
  <si>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</si>
  <si>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</si>
  <si>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</si>
  <si>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</si>
  <si>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</si>
  <si>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</si>
  <si>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</si>
  <si>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</si>
  <si>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</si>
  <si>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</si>
  <si>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</si>
  <si>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</si>
  <si>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</si>
  <si>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</si>
  <si>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</si>
  <si>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</si>
  <si>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</si>
  <si>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</si>
  <si>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</si>
  <si>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</si>
  <si>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</si>
  <si>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</si>
  <si>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</si>
  <si>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</si>
  <si>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</si>
  <si>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</si>
  <si>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</si>
  <si>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</si>
  <si>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</si>
  <si>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</si>
  <si>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</si>
  <si>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</si>
  <si>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</si>
  <si>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</si>
  <si>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</si>
  <si>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</si>
  <si>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</si>
  <si>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</si>
  <si>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</si>
  <si>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</si>
  <si>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</si>
  <si>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</si>
  <si>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</si>
  <si>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</si>
  <si>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</si>
  <si>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</si>
  <si>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</si>
  <si>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</si>
  <si>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</si>
  <si>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</si>
  <si>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</si>
  <si>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</si>
  <si>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</si>
  <si>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</si>
  <si>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</si>
  <si>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</si>
  <si>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</si>
  <si>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</si>
  <si>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</si>
  <si>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</si>
  <si>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</si>
  <si>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</si>
  <si>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</si>
  <si>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</si>
  <si>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</si>
  <si>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</si>
  <si>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</si>
  <si>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</si>
  <si>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</si>
  <si>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</si>
  <si>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</si>
  <si>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</si>
  <si>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</si>
  <si>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</si>
  <si>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</si>
  <si>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</si>
  <si>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</si>
  <si>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</si>
  <si>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</si>
  <si>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</si>
  <si>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</si>
  <si>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</si>
  <si>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</si>
  <si>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</si>
  <si>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</si>
  <si>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</si>
  <si>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</si>
  <si>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</si>
  <si>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</si>
  <si>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</si>
  <si>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</si>
  <si>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</si>
  <si>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</si>
  <si>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</si>
  <si>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</si>
  <si>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</si>
  <si>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</si>
  <si>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</si>
  <si>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</si>
  <si>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</si>
  <si>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</si>
  <si>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</si>
  <si>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</si>
  <si>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</si>
  <si>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</si>
  <si>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</si>
  <si>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</si>
  <si>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</si>
  <si>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</si>
  <si>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</si>
  <si>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</si>
  <si>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</si>
  <si>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</si>
  <si>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</si>
  <si>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</si>
  <si>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</si>
  <si>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</si>
  <si>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</si>
  <si>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</si>
  <si>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</si>
  <si>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</si>
  <si>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</si>
  <si>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</si>
  <si>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</si>
  <si>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</si>
  <si>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</si>
  <si>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</si>
  <si>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</si>
  <si>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</si>
  <si>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</si>
  <si>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</si>
  <si>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</si>
  <si>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</si>
  <si>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</si>
  <si>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</si>
  <si>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</si>
  <si>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</si>
  <si>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</si>
  <si>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</si>
  <si>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</si>
  <si>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</si>
  <si>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</si>
  <si>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</si>
  <si>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</si>
  <si>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</si>
  <si>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</si>
  <si>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</si>
  <si>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</si>
  <si>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</si>
  <si>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</si>
  <si>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</si>
  <si>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</si>
  <si>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</si>
  <si>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</si>
  <si>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</si>
  <si>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</si>
  <si>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</si>
  <si>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</si>
  <si>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</si>
  <si>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</si>
  <si>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</si>
  <si>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</si>
  <si>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</si>
  <si>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</si>
  <si>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</si>
  <si>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</si>
  <si>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</si>
  <si>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</si>
  <si>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</si>
  <si>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</si>
  <si>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</si>
  <si>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</si>
  <si>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</si>
  <si>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</si>
  <si>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</si>
  <si>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</si>
  <si>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</si>
  <si>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</si>
  <si>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</si>
  <si>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</si>
  <si>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</si>
  <si>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</si>
  <si>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</si>
  <si>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</si>
  <si>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</si>
  <si>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</si>
  <si>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</si>
  <si>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</si>
  <si>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</si>
  <si>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</si>
  <si>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</si>
  <si>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</si>
  <si>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</si>
  <si>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</si>
  <si>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</si>
  <si>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</si>
  <si>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</si>
  <si>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</si>
  <si>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</si>
  <si>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</si>
  <si>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</si>
  <si>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</si>
  <si>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</si>
  <si>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</si>
  <si>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</si>
  <si>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</si>
  <si>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</si>
  <si>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</si>
  <si>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</si>
  <si>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</si>
  <si>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</si>
  <si>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</si>
  <si>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</si>
  <si>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</si>
  <si>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</si>
  <si>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</si>
  <si>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</si>
  <si>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</si>
  <si>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</si>
  <si>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</si>
  <si>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</si>
  <si>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</si>
  <si>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</si>
  <si>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</si>
  <si>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</si>
  <si>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</si>
  <si>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</si>
  <si>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</si>
  <si>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</si>
  <si>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</si>
  <si>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</si>
  <si>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</si>
  <si>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</si>
  <si>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</si>
  <si>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</si>
  <si>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</si>
  <si>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</si>
  <si>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</si>
  <si>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</si>
  <si>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</si>
  <si>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</si>
  <si>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</si>
  <si>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</si>
  <si>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</si>
  <si>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</si>
  <si>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</si>
  <si>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</si>
  <si>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</si>
  <si>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</si>
  <si>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</si>
  <si>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</si>
  <si>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</si>
  <si>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</si>
  <si>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</si>
  <si>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</si>
  <si>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</si>
  <si>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</si>
  <si>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</si>
  <si>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</si>
  <si>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</si>
  <si>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</si>
  <si>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</si>
  <si>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</si>
  <si>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</si>
  <si>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</si>
  <si>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</si>
  <si>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</si>
  <si>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</si>
  <si>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</si>
  <si>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</si>
  <si>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</si>
  <si>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</si>
  <si>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</si>
  <si>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</si>
  <si>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</si>
  <si>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</si>
  <si>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</si>
  <si>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</si>
  <si>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</si>
  <si>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</si>
  <si>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</si>
  <si>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</si>
  <si>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</si>
  <si>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</si>
  <si>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</si>
  <si>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</si>
  <si>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</si>
  <si>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</si>
  <si>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</si>
  <si>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</si>
  <si>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</si>
  <si>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</si>
  <si>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</si>
  <si>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</si>
  <si>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</si>
  <si>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</si>
  <si>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</si>
  <si>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</si>
  <si>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</si>
  <si>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</si>
  <si>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</si>
  <si>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</si>
  <si>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</si>
  <si>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</si>
  <si>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</si>
  <si>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</si>
  <si>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</si>
  <si>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</si>
  <si>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</si>
  <si>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</si>
  <si>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</si>
  <si>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</si>
  <si>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</si>
  <si>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</si>
  <si>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</si>
  <si>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</si>
  <si>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</si>
  <si>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</si>
  <si>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</si>
  <si>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</si>
  <si>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</si>
  <si>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</si>
  <si>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</si>
  <si>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</si>
  <si>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</si>
  <si>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</si>
  <si>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</si>
  <si>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</si>
  <si>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</si>
  <si>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</si>
  <si>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</si>
  <si>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</si>
  <si>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</si>
  <si>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</si>
  <si>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</si>
  <si>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</si>
  <si>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</si>
  <si>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</si>
  <si>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</si>
  <si>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</si>
  <si>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</si>
  <si>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</si>
  <si>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</si>
  <si>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</si>
  <si>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</si>
  <si>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</si>
  <si>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</si>
  <si>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</si>
  <si>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</si>
  <si>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</si>
  <si>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</si>
  <si>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</si>
  <si>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</si>
  <si>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</si>
  <si>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</si>
  <si>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</si>
  <si>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</si>
  <si>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</si>
  <si>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</si>
  <si>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</si>
  <si>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</si>
  <si>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</si>
  <si>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</si>
  <si>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</si>
  <si>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</si>
  <si>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</si>
  <si>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</si>
  <si>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</si>
  <si>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</si>
  <si>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</si>
  <si>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</si>
  <si>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</si>
  <si>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</si>
  <si>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</si>
  <si>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</si>
  <si>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</si>
  <si>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</si>
  <si>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</si>
  <si>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</si>
  <si>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</si>
  <si>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</si>
  <si>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</si>
  <si>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</si>
  <si>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</si>
  <si>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</si>
  <si>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</si>
  <si>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</si>
  <si>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</si>
  <si>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</si>
  <si>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</si>
  <si>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</si>
  <si>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</si>
  <si>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</si>
  <si>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</si>
  <si>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</si>
  <si>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</si>
  <si>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</si>
  <si>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</si>
  <si>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</si>
  <si>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</si>
  <si>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</si>
  <si>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</si>
  <si>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</si>
  <si>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</si>
  <si>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</si>
  <si>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</si>
  <si>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</si>
  <si>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</si>
  <si>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</si>
  <si>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</si>
  <si>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</si>
  <si>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</si>
  <si>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</si>
  <si>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</si>
  <si>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</si>
  <si>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</si>
  <si>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</si>
  <si>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</si>
  <si>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</si>
  <si>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</si>
  <si>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</si>
  <si>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</si>
  <si>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</si>
  <si>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</si>
  <si>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</si>
  <si>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</si>
  <si>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</si>
  <si>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</si>
  <si>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</si>
  <si>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</si>
  <si>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</si>
  <si>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</si>
  <si>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</si>
  <si>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</si>
  <si>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</si>
  <si>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</si>
  <si>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</si>
  <si>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</si>
  <si>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</si>
  <si>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</si>
  <si>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</si>
  <si>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</si>
  <si>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</si>
  <si>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</si>
  <si>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</si>
  <si>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</si>
  <si>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</si>
  <si>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</si>
  <si>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</si>
  <si>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</si>
  <si>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</si>
  <si>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</si>
  <si>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</si>
  <si>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</si>
  <si>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</si>
  <si>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</si>
  <si>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</si>
  <si>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</si>
  <si>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</si>
  <si>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</si>
  <si>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</si>
  <si>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</si>
  <si>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</si>
  <si>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</si>
  <si>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</si>
  <si>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</si>
  <si>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</si>
  <si>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</si>
  <si>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</si>
  <si>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</si>
  <si>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</si>
  <si>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</si>
  <si>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</si>
  <si>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</si>
  <si>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</si>
  <si>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</si>
  <si>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</si>
  <si>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</si>
  <si>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</si>
  <si>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</si>
  <si>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</si>
  <si>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</si>
  <si>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</si>
  <si>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</si>
  <si>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</si>
  <si>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</si>
  <si>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</si>
  <si>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</si>
  <si>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</si>
  <si>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</si>
  <si>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</si>
  <si>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</si>
  <si>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</si>
  <si>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</si>
  <si>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</si>
  <si>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</si>
  <si>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</si>
  <si>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</si>
  <si>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</si>
  <si>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</si>
  <si>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</si>
  <si>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</si>
  <si>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</si>
  <si>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</si>
  <si>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</si>
  <si>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</si>
  <si>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</si>
  <si>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</si>
  <si>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</si>
  <si>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</si>
  <si>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</si>
  <si>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</si>
  <si>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</si>
  <si>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</si>
  <si>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</si>
  <si>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</si>
  <si>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</si>
  <si>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</si>
  <si>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</si>
  <si>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</si>
  <si>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</si>
  <si>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</si>
  <si>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</si>
  <si>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</si>
  <si>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</si>
  <si>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</si>
  <si>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</si>
  <si>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</si>
  <si>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</si>
  <si>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</si>
  <si>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</si>
  <si>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</si>
  <si>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</si>
  <si>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</si>
  <si>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</si>
  <si>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</si>
  <si>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</si>
  <si>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</si>
  <si>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</si>
  <si>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</si>
  <si>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</si>
  <si>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</si>
  <si>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</si>
  <si>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</si>
  <si>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</si>
  <si>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</si>
  <si>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</si>
  <si>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</si>
  <si>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</si>
  <si>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</si>
  <si>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</si>
  <si>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</si>
  <si>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</si>
  <si>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</si>
  <si>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</si>
  <si>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</si>
  <si>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</si>
  <si>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</si>
  <si>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</si>
  <si>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</si>
  <si>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</si>
  <si>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</si>
  <si>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</si>
  <si>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</si>
  <si>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</si>
  <si>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</si>
  <si>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</si>
  <si>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</si>
  <si>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</si>
  <si>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</si>
  <si>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</si>
  <si>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</si>
  <si>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</si>
  <si>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</si>
  <si>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</si>
  <si>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</si>
  <si>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</si>
  <si>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</si>
  <si>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</si>
  <si>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</si>
  <si>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</si>
  <si>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</si>
  <si>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</si>
  <si>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</si>
  <si>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</si>
  <si>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</si>
  <si>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</si>
  <si>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</si>
  <si>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</si>
  <si>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</si>
  <si>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</si>
  <si>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</si>
  <si>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</si>
  <si>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</si>
  <si>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</si>
  <si>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</si>
  <si>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</si>
  <si>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</si>
  <si>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</si>
  <si>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</si>
  <si>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</si>
  <si>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</si>
  <si>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</si>
  <si>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</si>
  <si>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</si>
  <si>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</si>
  <si>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</si>
  <si>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</si>
  <si>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</si>
  <si>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</si>
  <si>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</si>
  <si>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</si>
  <si>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</si>
  <si>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</si>
  <si>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</si>
  <si>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</si>
  <si>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</si>
  <si>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</si>
  <si>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</si>
  <si>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</si>
  <si>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</si>
  <si>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</si>
  <si>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</si>
  <si>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</si>
  <si>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</si>
  <si>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</si>
  <si>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</si>
  <si>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</si>
  <si>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</si>
  <si>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</si>
  <si>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</si>
  <si>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</si>
  <si>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</si>
  <si>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</si>
  <si>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</si>
  <si>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</si>
  <si>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</si>
  <si>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</si>
  <si>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</si>
  <si>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</si>
  <si>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</si>
  <si>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</si>
  <si>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</si>
  <si>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</si>
  <si>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</si>
  <si>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</si>
  <si>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</si>
  <si>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</si>
  <si>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</si>
  <si>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</si>
  <si>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</si>
  <si>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</si>
  <si>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</si>
  <si>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</si>
  <si>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</si>
  <si>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</si>
  <si>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</si>
  <si>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</si>
  <si>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</si>
  <si>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</si>
  <si>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</si>
  <si>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</si>
  <si>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</si>
  <si>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</si>
  <si>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</si>
  <si>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</si>
  <si>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</si>
  <si>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</si>
  <si>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</si>
  <si>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</si>
  <si>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</si>
  <si>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</si>
  <si>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</si>
  <si>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</si>
  <si>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</si>
  <si>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</si>
  <si>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</si>
  <si>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</si>
  <si>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</si>
  <si>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</si>
  <si>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</si>
  <si>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</si>
  <si>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</si>
  <si>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</si>
  <si>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</si>
  <si>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</si>
  <si>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</si>
  <si>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</si>
  <si>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</si>
  <si>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</si>
  <si>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</si>
  <si>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</si>
  <si>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</si>
  <si>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</si>
  <si>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</si>
  <si>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</si>
  <si>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</si>
  <si>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</si>
  <si>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</si>
  <si>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</si>
  <si>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</si>
  <si>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</si>
  <si>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</si>
  <si>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</si>
  <si>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</si>
  <si>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</si>
  <si>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</si>
  <si>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</si>
  <si>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</si>
  <si>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</si>
  <si>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</si>
  <si>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</si>
  <si>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</si>
  <si>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</si>
  <si>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</si>
  <si>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</si>
  <si>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</si>
  <si>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</si>
  <si>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</si>
  <si>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</si>
  <si>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</si>
  <si>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</si>
  <si>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</si>
  <si>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</si>
  <si>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</si>
  <si>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</si>
  <si>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</si>
  <si>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</si>
  <si>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</si>
  <si>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</si>
  <si>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</si>
  <si>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</si>
  <si>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</si>
  <si>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</si>
  <si>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</si>
  <si>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</si>
  <si>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</si>
  <si>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</si>
  <si>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</si>
  <si>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</si>
  <si>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</si>
  <si>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</si>
  <si>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</si>
  <si>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</si>
  <si>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</si>
  <si>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</si>
  <si>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</si>
  <si>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</si>
  <si>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</si>
  <si>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</si>
  <si>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</si>
  <si>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</si>
  <si>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</si>
  <si>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</si>
  <si>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</si>
  <si>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</si>
  <si>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</si>
  <si>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</si>
  <si>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</si>
  <si>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</si>
  <si>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</si>
  <si>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</si>
  <si>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</si>
  <si>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</si>
  <si>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</si>
  <si>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</si>
  <si>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</si>
  <si>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</si>
  <si>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</si>
  <si>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</si>
  <si>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</si>
  <si>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</si>
  <si>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</si>
  <si>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</si>
  <si>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</si>
  <si>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</si>
  <si>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</si>
  <si>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</si>
  <si>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</si>
  <si>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</si>
  <si>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</si>
  <si>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</si>
  <si>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</si>
  <si>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</si>
  <si>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</si>
  <si>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</si>
  <si>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</si>
  <si>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</si>
  <si>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</si>
  <si>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</si>
  <si>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</si>
  <si>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</si>
  <si>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</si>
  <si>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</si>
  <si>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</si>
  <si>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</si>
  <si>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</si>
  <si>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</si>
  <si>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</si>
  <si>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</si>
  <si>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</si>
  <si>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</si>
  <si>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</si>
  <si>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</si>
  <si>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</si>
  <si>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</si>
  <si>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</si>
  <si>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</si>
  <si>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</si>
  <si>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</si>
  <si>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</si>
  <si>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</si>
  <si>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</si>
  <si>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</si>
  <si>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</si>
  <si>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</si>
  <si>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</si>
  <si>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</si>
  <si>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</si>
  <si>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</si>
  <si>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</si>
  <si>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</si>
  <si>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</si>
  <si>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</si>
  <si>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</si>
  <si>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</si>
  <si>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</si>
  <si>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</si>
  <si>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</si>
  <si>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</si>
  <si>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</si>
  <si>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</si>
  <si>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</si>
  <si>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</si>
  <si>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</si>
  <si>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</si>
  <si>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</si>
  <si>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</si>
  <si>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</si>
  <si>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</si>
  <si>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</si>
  <si>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</si>
  <si>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</si>
  <si>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</si>
  <si>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</si>
  <si>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</si>
  <si>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</si>
  <si>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</si>
  <si>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</si>
  <si>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</si>
  <si>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</si>
  <si>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</si>
  <si>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</si>
  <si>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</si>
  <si>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</si>
  <si>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</si>
  <si>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</si>
  <si>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</si>
  <si>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</si>
  <si>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</si>
  <si>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</si>
  <si>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</si>
  <si>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</si>
  <si>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</si>
  <si>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</si>
  <si>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</si>
  <si>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</si>
  <si>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</si>
  <si>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</si>
  <si>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</si>
  <si>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</si>
  <si>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</si>
  <si>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</si>
  <si>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</si>
  <si>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</si>
  <si>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</si>
  <si>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</si>
  <si>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</si>
  <si>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</si>
  <si>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</si>
  <si>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</si>
  <si>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</si>
  <si>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</si>
  <si>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</si>
  <si>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</si>
  <si>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</si>
  <si>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</si>
  <si>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</si>
  <si>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</si>
  <si>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</si>
  <si>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</si>
  <si>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</si>
  <si>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</si>
  <si>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</si>
  <si>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</si>
  <si>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</si>
  <si>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</si>
  <si>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</si>
  <si>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</si>
  <si>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</si>
  <si>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</si>
  <si>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</si>
  <si>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</si>
  <si>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</si>
  <si>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</si>
  <si>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</si>
  <si>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</si>
  <si>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</si>
  <si>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</si>
  <si>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</si>
  <si>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</si>
  <si>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</si>
  <si>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</si>
  <si>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</si>
  <si>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</si>
  <si>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</si>
  <si>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</si>
  <si>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</si>
  <si>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</si>
  <si>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</si>
  <si>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</si>
  <si>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</si>
  <si>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</si>
  <si>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</si>
  <si>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</si>
  <si>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</si>
  <si>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</si>
  <si>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</si>
  <si>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</si>
  <si>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</si>
  <si>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</si>
  <si>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</si>
  <si>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</si>
  <si>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</si>
  <si>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</si>
  <si>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</si>
  <si>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</si>
  <si>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</si>
  <si>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</si>
  <si>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</si>
  <si>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</si>
  <si>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</si>
  <si>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</si>
  <si>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</si>
  <si>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</si>
  <si>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</si>
  <si>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</si>
  <si>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</si>
  <si>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</si>
  <si>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</si>
  <si>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</si>
  <si>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</si>
  <si>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</si>
  <si>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</si>
  <si>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</si>
  <si>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</si>
  <si>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</si>
  <si>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</si>
  <si>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</si>
  <si>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</si>
  <si>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</si>
  <si>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</si>
  <si>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</si>
  <si>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</si>
  <si>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</si>
  <si>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</si>
  <si>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</si>
  <si>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</si>
  <si>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</si>
  <si>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</si>
  <si>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</si>
  <si>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</si>
  <si>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</si>
  <si>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</si>
  <si>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</si>
  <si>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</si>
  <si>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</si>
  <si>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</si>
  <si>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</si>
  <si>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</si>
  <si>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</si>
  <si>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</si>
  <si>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</si>
  <si>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</si>
  <si>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</si>
  <si>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</si>
  <si>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</si>
  <si>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</si>
  <si>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</si>
  <si>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</si>
  <si>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</si>
  <si>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</si>
  <si>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</si>
  <si>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</si>
  <si>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</si>
  <si>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</si>
  <si>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</si>
  <si>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</si>
  <si>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</si>
  <si>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</si>
  <si>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</si>
  <si>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</si>
  <si>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</si>
  <si>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</si>
  <si>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</si>
  <si>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</si>
  <si>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</si>
  <si>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</si>
  <si>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</si>
  <si>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</si>
  <si>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</si>
  <si>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</si>
  <si>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</si>
  <si>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</si>
  <si>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</si>
  <si>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</si>
  <si>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</si>
  <si>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</si>
  <si>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</si>
  <si>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</si>
  <si>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</si>
  <si>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</si>
  <si>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</si>
  <si>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</si>
  <si>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</si>
  <si>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</si>
  <si>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</si>
  <si>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</si>
  <si>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</si>
  <si>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</si>
  <si>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</si>
  <si>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</si>
  <si>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</si>
  <si>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</si>
  <si>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</si>
  <si>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</si>
  <si>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</si>
  <si>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</si>
  <si>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</si>
  <si>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</si>
  <si>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</si>
  <si>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</si>
  <si>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</si>
  <si>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</si>
  <si>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</si>
  <si>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</si>
  <si>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</si>
  <si>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</si>
  <si>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</si>
  <si>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</si>
  <si>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</si>
  <si>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</si>
  <si>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</si>
  <si>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</si>
  <si>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</si>
  <si>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</si>
  <si>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</si>
  <si>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</si>
  <si>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</si>
  <si>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</si>
  <si>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</si>
  <si>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</si>
  <si>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</si>
  <si>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</si>
  <si>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</si>
  <si>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</si>
  <si>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</si>
  <si>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</si>
  <si>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</si>
  <si>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</si>
  <si>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</si>
  <si>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</si>
  <si>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</si>
  <si>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</si>
  <si>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</si>
  <si>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</si>
  <si>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</si>
  <si>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</si>
  <si>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</si>
  <si>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</si>
  <si>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</si>
  <si>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</si>
  <si>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</si>
  <si>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</si>
  <si>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</si>
  <si>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</si>
  <si>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</si>
  <si>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</si>
  <si>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</si>
  <si>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</si>
  <si>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</si>
  <si>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</si>
  <si>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</si>
  <si>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</si>
  <si>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</si>
  <si>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</si>
  <si>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</si>
  <si>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</si>
  <si>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</si>
  <si>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</si>
  <si>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</si>
  <si>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</si>
  <si>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</si>
  <si>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</si>
  <si>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</si>
  <si>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</si>
  <si>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</si>
  <si>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</si>
  <si>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</si>
  <si>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</si>
  <si>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</si>
  <si>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</si>
  <si>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</si>
  <si>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</si>
  <si>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</si>
  <si>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</si>
  <si>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</si>
  <si>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</si>
  <si>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</si>
  <si>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</si>
  <si>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</si>
  <si>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</si>
  <si>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</si>
  <si>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</si>
  <si>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</si>
  <si>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</si>
  <si>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</si>
  <si>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</si>
  <si>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</si>
  <si>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</si>
  <si>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</si>
  <si>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</si>
  <si>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</si>
  <si>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</si>
  <si>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</si>
  <si>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</si>
  <si>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</si>
  <si>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</si>
  <si>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</si>
  <si>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</si>
  <si>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</si>
  <si>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</si>
  <si>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</si>
  <si>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</si>
  <si>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</si>
  <si>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</si>
  <si>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</si>
  <si>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</si>
  <si>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</si>
  <si>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</si>
  <si>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</si>
  <si>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</si>
  <si>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</si>
  <si>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</si>
  <si>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</si>
  <si>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</si>
  <si>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</si>
  <si>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</si>
  <si>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</si>
  <si>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</si>
  <si>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</si>
  <si>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</si>
  <si>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</si>
  <si>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</si>
  <si>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</si>
  <si>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</si>
  <si>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</si>
  <si>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</si>
  <si>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</si>
  <si>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</si>
  <si>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</si>
  <si>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</si>
  <si>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</si>
  <si>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</si>
  <si>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</si>
  <si>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</si>
  <si>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</si>
  <si>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</si>
  <si>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</si>
  <si>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</si>
  <si>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</si>
  <si>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</si>
  <si>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</si>
  <si>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</si>
  <si>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</si>
  <si>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</si>
  <si>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</si>
  <si>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</si>
  <si>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</si>
  <si>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</si>
  <si>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</si>
  <si>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</si>
  <si>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</si>
  <si>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</si>
  <si>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</si>
  <si>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</si>
  <si>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</si>
  <si>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</si>
  <si>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</si>
  <si>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</si>
  <si>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</si>
  <si>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</si>
  <si>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</si>
  <si>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</si>
  <si>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</si>
  <si>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</si>
  <si>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</si>
  <si>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</si>
  <si>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</si>
  <si>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</si>
  <si>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</si>
  <si>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</si>
  <si>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</si>
  <si>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</si>
  <si>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</si>
  <si>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</si>
  <si>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</si>
  <si>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</si>
  <si>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</si>
  <si>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</si>
  <si>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</si>
  <si>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</si>
  <si>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</si>
  <si>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</si>
  <si>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</si>
  <si>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</si>
  <si>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</si>
  <si>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</si>
  <si>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</si>
  <si>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</si>
  <si>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</si>
  <si>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</si>
  <si>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</si>
  <si>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</si>
  <si>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</si>
  <si>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</si>
  <si>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</si>
  <si>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</si>
  <si>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</si>
  <si>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</si>
  <si>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</si>
  <si>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</si>
  <si>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</si>
  <si>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</si>
  <si>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</si>
  <si>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</si>
  <si>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</si>
  <si>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</si>
  <si>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</si>
  <si>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</si>
  <si>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</si>
  <si>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</si>
  <si>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</si>
  <si>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</si>
  <si>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</si>
  <si>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</si>
  <si>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</si>
  <si>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</si>
  <si>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</si>
  <si>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</si>
  <si>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</si>
  <si>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</si>
  <si>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</si>
  <si>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</si>
  <si>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</si>
  <si>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</si>
  <si>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</si>
  <si>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</si>
  <si>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</si>
  <si>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</si>
  <si>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</si>
  <si>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</si>
  <si>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</si>
  <si>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</si>
  <si>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</si>
  <si>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</si>
  <si>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</si>
  <si>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</si>
  <si>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</si>
  <si>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</si>
  <si>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</si>
  <si>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</si>
  <si>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</si>
  <si>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</si>
  <si>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</si>
  <si>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</si>
  <si>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</si>
  <si>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</si>
  <si>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</si>
  <si>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</si>
  <si>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</si>
  <si>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</si>
  <si>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</si>
  <si>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</si>
  <si>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</si>
  <si>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</si>
  <si>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</si>
  <si>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</si>
  <si>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</si>
  <si>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</si>
  <si>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</si>
  <si>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</si>
  <si>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</si>
  <si>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</si>
  <si>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</si>
  <si>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</si>
  <si>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</si>
  <si>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</si>
  <si>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</si>
  <si>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</si>
  <si>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</si>
  <si>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</si>
  <si>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</si>
  <si>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</si>
  <si>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</si>
  <si>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</si>
  <si>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</si>
  <si>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</si>
  <si>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</si>
  <si>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</si>
  <si>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</si>
  <si>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</si>
  <si>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</si>
  <si>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</si>
  <si>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</si>
  <si>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</si>
  <si>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</si>
  <si>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</si>
  <si>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</si>
  <si>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</si>
  <si>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</si>
  <si>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</si>
  <si>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</si>
  <si>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</si>
  <si>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</si>
  <si>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</si>
  <si>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</si>
  <si>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</si>
  <si>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</si>
  <si>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</si>
  <si>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</si>
  <si>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</si>
  <si>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</si>
  <si>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</si>
  <si>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</si>
  <si>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</si>
  <si>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</si>
  <si>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</si>
  <si>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</si>
  <si>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</si>
  <si>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</si>
  <si>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</si>
  <si>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</si>
  <si>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</si>
  <si>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</si>
  <si>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</si>
  <si>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</si>
  <si>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</si>
  <si>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</si>
  <si>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</si>
  <si>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</si>
  <si>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</si>
  <si>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</si>
  <si>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</si>
  <si>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</si>
  <si>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</si>
  <si>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</si>
  <si>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</si>
  <si>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</si>
  <si>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</si>
  <si>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</si>
  <si>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</si>
  <si>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</si>
  <si>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</si>
  <si>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</si>
  <si>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</si>
  <si>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</si>
  <si>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</si>
  <si>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</si>
  <si>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</si>
  <si>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</si>
  <si>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</si>
  <si>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</si>
  <si>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</si>
  <si>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</si>
  <si>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</si>
  <si>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</si>
  <si>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</si>
  <si>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</si>
  <si>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</si>
  <si>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</si>
  <si>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</si>
  <si>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</si>
  <si>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</si>
  <si>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</si>
  <si>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</si>
  <si>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</si>
  <si>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</si>
  <si>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</si>
  <si>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</si>
  <si>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</si>
  <si>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</si>
  <si>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</si>
  <si>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</si>
  <si>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</si>
  <si>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</si>
  <si>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</si>
  <si>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</si>
  <si>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</si>
  <si>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</si>
  <si>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</si>
  <si>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</si>
  <si>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</si>
  <si>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</si>
  <si>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</si>
  <si>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</si>
  <si>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</si>
  <si>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</si>
  <si>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</si>
  <si>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</si>
  <si>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</si>
  <si>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</si>
  <si>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</si>
  <si>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</si>
  <si>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</si>
  <si>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</si>
  <si>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</si>
  <si>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</si>
  <si>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</si>
  <si>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</si>
  <si>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</si>
  <si>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</si>
  <si>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</si>
  <si>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</si>
  <si>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</si>
  <si>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</si>
  <si>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</si>
  <si>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</si>
  <si>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</si>
  <si>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</si>
  <si>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</si>
  <si>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</si>
  <si>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</si>
  <si>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</si>
  <si>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</si>
  <si>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</si>
  <si>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</si>
  <si>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</si>
  <si>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</si>
  <si>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</si>
  <si>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</si>
  <si>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</si>
  <si>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</si>
  <si>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</si>
  <si>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</si>
  <si>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</si>
  <si>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</si>
  <si>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</si>
  <si>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</si>
  <si>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</si>
  <si>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</si>
  <si>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</si>
  <si>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</si>
  <si>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</si>
  <si>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</si>
  <si>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</si>
  <si>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</si>
  <si>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</si>
  <si>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</si>
  <si>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</si>
  <si>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</si>
  <si>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</si>
  <si>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</si>
  <si>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</si>
  <si>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</si>
  <si>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</si>
  <si>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</si>
  <si>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</si>
  <si>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</si>
  <si>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</si>
  <si>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</si>
  <si>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</si>
  <si>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</si>
  <si>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</si>
  <si>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</si>
  <si>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</si>
  <si>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</si>
  <si>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</si>
  <si>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</si>
  <si>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</si>
  <si>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</si>
  <si>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</si>
  <si>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</si>
  <si>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</si>
  <si>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</si>
  <si>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</si>
  <si>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</si>
  <si>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</si>
  <si>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</si>
  <si>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</si>
  <si>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</si>
  <si>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</si>
  <si>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</si>
  <si>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</si>
  <si>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</si>
  <si>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</si>
  <si>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</si>
  <si>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</si>
  <si>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</si>
  <si>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</si>
  <si>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</si>
  <si>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</si>
  <si>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</si>
  <si>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</si>
  <si>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</si>
  <si>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</si>
  <si>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</si>
  <si>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</si>
  <si>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</si>
  <si>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</si>
  <si>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</si>
  <si>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</si>
  <si>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</si>
  <si>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</si>
  <si>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</si>
  <si>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</si>
  <si>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</si>
  <si>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</si>
  <si>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</si>
  <si>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</si>
  <si>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</si>
  <si>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</si>
  <si>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</si>
  <si>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</si>
  <si>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</si>
  <si>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</si>
  <si>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</si>
  <si>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</si>
  <si>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</si>
  <si>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</si>
  <si>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</si>
  <si>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</si>
  <si>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</si>
  <si>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</si>
  <si>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</si>
  <si>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</si>
  <si>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</si>
  <si>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</si>
  <si>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</si>
  <si>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</si>
  <si>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</si>
  <si>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</si>
  <si>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</si>
  <si>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</si>
  <si>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</si>
  <si>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</si>
  <si>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</si>
  <si>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</si>
  <si>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</si>
  <si>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</si>
  <si>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</si>
  <si>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</si>
  <si>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</si>
  <si>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</si>
  <si>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</si>
  <si>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</si>
  <si>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</si>
  <si>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</si>
  <si>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</si>
  <si>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</si>
  <si>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</si>
  <si>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</si>
  <si>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</si>
  <si>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</si>
  <si>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</si>
  <si>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</si>
  <si>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</si>
  <si>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</si>
  <si>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</si>
  <si>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</si>
  <si>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</si>
  <si>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</si>
  <si>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</si>
  <si>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</si>
  <si>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</si>
  <si>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</si>
  <si>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</si>
  <si>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</si>
  <si>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</si>
  <si>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</si>
  <si>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</si>
  <si>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</si>
  <si>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</si>
  <si>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</si>
  <si>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</si>
  <si>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</si>
  <si>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</si>
  <si>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</si>
  <si>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</si>
  <si>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</si>
  <si>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</si>
  <si>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</si>
  <si>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</si>
  <si>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</si>
  <si>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</si>
  <si>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</si>
  <si>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</si>
  <si>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</si>
  <si>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</si>
  <si>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</si>
  <si>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</si>
  <si>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</si>
  <si>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</si>
  <si>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</si>
  <si>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</si>
  <si>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</si>
  <si>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</si>
  <si>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</si>
  <si>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</si>
  <si>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</si>
  <si>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</si>
  <si>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</si>
  <si>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</si>
  <si>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</si>
  <si>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</si>
  <si>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</si>
  <si>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</si>
  <si>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</si>
  <si>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</si>
  <si>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</si>
  <si>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</si>
  <si>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</si>
  <si>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</si>
  <si>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</si>
  <si>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</si>
  <si>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</si>
  <si>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</si>
  <si>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</si>
  <si>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</si>
  <si>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</si>
  <si>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</si>
  <si>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</si>
  <si>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</si>
  <si>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</si>
  <si>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</si>
  <si>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</si>
  <si>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</si>
  <si>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</si>
  <si>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</si>
  <si>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</si>
  <si>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</si>
  <si>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</si>
  <si>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</si>
  <si>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</si>
  <si>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</si>
  <si>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</si>
  <si>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</si>
  <si>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</si>
  <si>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</si>
  <si>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</si>
  <si>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</si>
  <si>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</si>
  <si>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</si>
  <si>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</si>
  <si>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</si>
  <si>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</si>
  <si>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</si>
  <si>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</si>
  <si>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</si>
  <si>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</si>
  <si>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</si>
  <si>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</si>
  <si>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</si>
  <si>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</si>
  <si>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</si>
  <si>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</si>
  <si>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</si>
  <si>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</si>
  <si>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</si>
  <si>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</si>
  <si>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</si>
  <si>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</si>
  <si>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</si>
  <si>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</si>
  <si>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</si>
  <si>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</si>
  <si>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</si>
  <si>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</si>
  <si>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</si>
  <si>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</si>
  <si>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</si>
  <si>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</si>
  <si>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</si>
  <si>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</si>
  <si>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</si>
  <si>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</si>
  <si>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</si>
  <si>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</si>
  <si>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</si>
  <si>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</si>
  <si>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</si>
  <si>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</si>
  <si>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</si>
  <si>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</si>
  <si>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</si>
  <si>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</si>
  <si>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</si>
  <si>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</si>
  <si>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</si>
  <si>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</si>
  <si>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</si>
  <si>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</si>
  <si>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</si>
  <si>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</si>
  <si>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</si>
  <si>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</si>
  <si>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</si>
  <si>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</si>
  <si>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</si>
  <si>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</si>
  <si>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</si>
  <si>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</si>
  <si>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</si>
  <si>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</si>
  <si>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</si>
  <si>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</si>
  <si>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</si>
  <si>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</si>
  <si>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</si>
  <si>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</si>
  <si>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</si>
  <si>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</si>
  <si>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</si>
  <si>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</si>
  <si>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</si>
  <si>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</si>
  <si>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</si>
  <si>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</si>
  <si>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</si>
  <si>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</si>
  <si>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</si>
  <si>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</si>
  <si>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</si>
  <si>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</si>
  <si>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</si>
  <si>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</si>
  <si>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</si>
  <si>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</si>
  <si>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</si>
  <si>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</si>
  <si>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</si>
  <si>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</si>
  <si>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</si>
  <si>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</si>
  <si>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</si>
  <si>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</si>
  <si>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</si>
  <si>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</si>
  <si>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</si>
  <si>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</si>
  <si>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</si>
  <si>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</si>
  <si>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</si>
  <si>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</si>
  <si>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</si>
  <si>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</si>
  <si>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</si>
  <si>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</si>
  <si>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</si>
  <si>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</si>
  <si>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</si>
  <si>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</si>
  <si>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</si>
  <si>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</si>
  <si>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</si>
  <si>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</si>
  <si>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</si>
  <si>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</si>
  <si>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</si>
  <si>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</si>
  <si>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</si>
  <si>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</si>
  <si>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</si>
  <si>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</si>
  <si>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</si>
  <si>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</si>
  <si>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</si>
  <si>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</si>
  <si>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</si>
  <si>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</si>
  <si>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</si>
  <si>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</si>
  <si>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</si>
  <si>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</si>
  <si>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</si>
  <si>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</si>
  <si>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</si>
  <si>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</si>
  <si>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</si>
  <si>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</si>
  <si>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</si>
  <si>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</si>
  <si>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</si>
  <si>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</si>
  <si>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</si>
  <si>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</si>
  <si>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</si>
  <si>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</si>
  <si>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</si>
  <si>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</si>
  <si>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</si>
  <si>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</si>
  <si>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</si>
  <si>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</si>
  <si>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</si>
  <si>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</si>
  <si>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</si>
  <si>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</si>
  <si>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</si>
  <si>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</si>
  <si>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</si>
  <si>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</si>
  <si>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</si>
  <si>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</si>
  <si>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</si>
  <si>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</si>
  <si>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</si>
  <si>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</si>
  <si>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</si>
  <si>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</si>
  <si>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</si>
  <si>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</si>
  <si>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</si>
  <si>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</si>
  <si>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</si>
  <si>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</si>
  <si>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</si>
  <si>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</si>
  <si>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</si>
  <si>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</si>
  <si>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</si>
  <si>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</si>
  <si>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</si>
  <si>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</si>
  <si>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</si>
  <si>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</si>
  <si>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</si>
  <si>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</si>
  <si>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</si>
  <si>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</si>
  <si>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</si>
  <si>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</si>
  <si>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</si>
  <si>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</si>
  <si>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</si>
  <si>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</si>
  <si>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</si>
  <si>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</si>
  <si>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</si>
  <si>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</si>
  <si>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</si>
  <si>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</si>
  <si>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</si>
  <si>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</si>
  <si>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</si>
  <si>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</si>
  <si>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</si>
  <si>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</si>
  <si>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</si>
  <si>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</si>
  <si>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</si>
  <si>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</si>
  <si>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</si>
  <si>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</si>
  <si>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</si>
  <si>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</si>
  <si>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</si>
  <si>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</si>
  <si>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</si>
  <si>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</si>
  <si>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</si>
  <si>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</si>
  <si>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</si>
  <si>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</si>
  <si>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</si>
  <si>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</si>
  <si>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</si>
  <si>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</si>
  <si>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</si>
  <si>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</si>
  <si>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</si>
  <si>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</si>
  <si>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</si>
  <si>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</si>
  <si>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</si>
  <si>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</si>
  <si>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</si>
  <si>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</si>
  <si>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</si>
  <si>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</si>
  <si>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</si>
  <si>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</si>
  <si>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</si>
  <si>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</si>
  <si>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</si>
  <si>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</si>
  <si>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</si>
  <si>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</si>
  <si>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</si>
  <si>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</si>
  <si>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</si>
  <si>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</si>
  <si>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</si>
  <si>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</si>
  <si>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</si>
  <si>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</si>
  <si>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</si>
  <si>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</si>
  <si>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</si>
  <si>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</si>
  <si>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</si>
  <si>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</si>
  <si>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</si>
  <si>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</si>
  <si>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</si>
  <si>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</si>
  <si>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</si>
  <si>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</si>
  <si>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</si>
  <si>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</si>
  <si>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</si>
  <si>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</si>
  <si>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</si>
  <si>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</si>
  <si>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</si>
  <si>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</si>
  <si>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</si>
  <si>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</si>
  <si>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</si>
  <si>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</si>
  <si>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</si>
  <si>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</si>
  <si>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</si>
  <si>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</si>
  <si>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</si>
  <si>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</si>
  <si>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</si>
  <si>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</si>
  <si>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</si>
  <si>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</si>
  <si>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</si>
  <si>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</si>
  <si>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</si>
  <si>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</si>
  <si>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</si>
  <si>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</si>
  <si>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</si>
  <si>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</si>
  <si>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</si>
  <si>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</si>
  <si>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</si>
  <si>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</si>
  <si>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</si>
  <si>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</si>
  <si>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</si>
  <si>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</si>
  <si>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</si>
  <si>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</si>
  <si>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</si>
  <si>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</si>
  <si>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</si>
  <si>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</si>
  <si>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</si>
  <si>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</si>
  <si>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</si>
  <si>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</si>
  <si>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</si>
  <si>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</si>
  <si>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</si>
  <si>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</si>
  <si>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</si>
  <si>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</si>
  <si>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</si>
  <si>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</si>
  <si>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</si>
  <si>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</si>
  <si>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</si>
  <si>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</si>
  <si>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</si>
  <si>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</si>
  <si>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</si>
  <si>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</si>
  <si>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</si>
  <si>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</si>
  <si>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</si>
  <si>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</si>
  <si>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</si>
  <si>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</si>
  <si>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</si>
  <si>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</si>
  <si>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</si>
  <si>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</si>
  <si>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</si>
  <si>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</si>
  <si>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</si>
  <si>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</si>
  <si>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</si>
  <si>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</si>
  <si>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</si>
  <si>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</si>
  <si>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</si>
  <si>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</si>
  <si>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</si>
  <si>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</si>
  <si>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</si>
  <si>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</si>
  <si>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</si>
  <si>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</si>
  <si>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</si>
  <si>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</si>
  <si>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</si>
  <si>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</si>
  <si>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</si>
  <si>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</si>
  <si>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</si>
  <si>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</si>
  <si>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</si>
  <si>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</si>
  <si>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</si>
  <si>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</si>
  <si>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</si>
  <si>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</si>
  <si>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</si>
  <si>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</si>
  <si>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</si>
  <si>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</si>
  <si>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</si>
  <si>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</si>
  <si>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</si>
  <si>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</si>
  <si>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</si>
  <si>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</si>
  <si>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</si>
  <si>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</si>
  <si>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</si>
  <si>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</si>
  <si>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</si>
  <si>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</si>
  <si>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</si>
  <si>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</si>
  <si>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</si>
  <si>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</si>
  <si>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</si>
  <si>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</si>
  <si>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</si>
  <si>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</si>
  <si>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</si>
  <si>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</si>
  <si>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</si>
  <si>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</si>
  <si>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</si>
  <si>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</si>
  <si>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</si>
  <si>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</si>
  <si>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</si>
  <si>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</si>
  <si>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</si>
  <si>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</si>
  <si>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</si>
  <si>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</si>
  <si>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</si>
  <si>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</si>
  <si>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</si>
  <si>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</si>
  <si>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</si>
  <si>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</si>
  <si>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</si>
  <si>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</si>
  <si>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</si>
  <si>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</si>
  <si>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</si>
  <si>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</si>
  <si>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</si>
  <si>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</si>
  <si>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</si>
  <si>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</si>
  <si>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</si>
  <si>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</si>
  <si>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</si>
  <si>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</si>
  <si>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</si>
  <si>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</si>
  <si>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</si>
  <si>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</si>
  <si>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</si>
  <si>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</si>
  <si>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</si>
  <si>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</si>
  <si>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</si>
  <si>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</si>
  <si>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</si>
  <si>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</si>
  <si>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</si>
  <si>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</si>
  <si>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</si>
  <si>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</si>
  <si>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</si>
  <si>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</si>
  <si>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</si>
  <si>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</si>
  <si>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</si>
  <si>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</si>
  <si>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</si>
  <si>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</si>
  <si>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</si>
  <si>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</si>
  <si>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</si>
  <si>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</si>
  <si>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</si>
  <si>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</si>
  <si>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</si>
  <si>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</si>
  <si>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</si>
  <si>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</si>
  <si>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</si>
  <si>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</si>
  <si>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</si>
  <si>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</si>
  <si>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</si>
  <si>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</si>
  <si>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</si>
  <si>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</si>
  <si>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</si>
  <si>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</si>
  <si>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</si>
  <si>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</si>
  <si>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</si>
  <si>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</si>
  <si>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</si>
  <si>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</si>
  <si>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</si>
  <si>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</si>
  <si>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</si>
  <si>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</si>
  <si>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</si>
  <si>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</si>
  <si>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</si>
  <si>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</si>
  <si>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</si>
  <si>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</si>
  <si>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</si>
  <si>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</si>
  <si>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</si>
  <si>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</si>
  <si>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</si>
  <si>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</si>
  <si>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</si>
  <si>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</si>
  <si>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</si>
  <si>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</si>
  <si>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</si>
  <si>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</si>
  <si>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</si>
  <si>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</si>
  <si>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</si>
  <si>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</si>
  <si>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</si>
  <si>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</si>
  <si>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</si>
  <si>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</si>
  <si>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</si>
  <si>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</si>
  <si>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</si>
  <si>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</si>
  <si>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</si>
  <si>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</si>
  <si>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</si>
  <si>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</si>
  <si>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</si>
  <si>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</si>
  <si>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</si>
  <si>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</si>
  <si>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</si>
  <si>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</si>
  <si>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</si>
  <si>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</si>
  <si>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</si>
  <si>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</si>
  <si>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</si>
  <si>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</si>
  <si>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</si>
  <si>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</si>
  <si>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</si>
  <si>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</si>
  <si>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</si>
  <si>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</si>
  <si>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</si>
  <si>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</si>
  <si>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</si>
  <si>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</si>
  <si>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</si>
  <si>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</si>
  <si>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</si>
  <si>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</si>
  <si>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</si>
  <si>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</si>
  <si>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</si>
  <si>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</si>
  <si>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</si>
  <si>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</si>
  <si>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</si>
  <si>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</si>
  <si>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</si>
  <si>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</si>
  <si>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</si>
  <si>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</si>
  <si>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</si>
  <si>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</si>
  <si>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</si>
  <si>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</si>
  <si>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</si>
  <si>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</si>
  <si>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</si>
  <si>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</si>
  <si>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</si>
  <si>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</si>
  <si>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</si>
  <si>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</si>
  <si>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</si>
  <si>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</si>
  <si>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</si>
  <si>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</si>
  <si>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</si>
  <si>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</si>
  <si>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</si>
  <si>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</si>
  <si>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</si>
  <si>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</si>
  <si>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</si>
  <si>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</si>
  <si>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</si>
  <si>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</si>
  <si>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</si>
  <si>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</si>
  <si>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</si>
  <si>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</si>
  <si>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</si>
  <si>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</si>
  <si>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</si>
  <si>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</si>
  <si>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</si>
  <si>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</si>
  <si>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</si>
  <si>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</si>
  <si>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</si>
  <si>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</si>
  <si>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</si>
  <si>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</si>
  <si>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</si>
  <si>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</si>
  <si>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</si>
  <si>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</si>
  <si>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</si>
  <si>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</si>
  <si>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</si>
  <si>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</si>
  <si>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</si>
  <si>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</si>
  <si>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</si>
  <si>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</si>
  <si>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</si>
  <si>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</si>
  <si>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</si>
  <si>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</si>
  <si>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</si>
  <si>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</si>
  <si>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</si>
  <si>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</si>
  <si>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</si>
  <si>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</si>
  <si>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</si>
  <si>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</si>
  <si>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</si>
  <si>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</si>
  <si>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</si>
  <si>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</si>
  <si>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</si>
  <si>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</si>
  <si>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</si>
  <si>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</si>
  <si>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</si>
  <si>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</si>
  <si>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</si>
  <si>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</si>
  <si>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</si>
  <si>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</si>
  <si>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</si>
  <si>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</si>
  <si>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</si>
  <si>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</si>
  <si>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</si>
  <si>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</si>
  <si>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</si>
  <si>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</si>
  <si>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</si>
  <si>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</si>
  <si>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</si>
  <si>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</si>
  <si>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</si>
  <si>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</si>
  <si>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</si>
  <si>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</si>
  <si>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</si>
  <si>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</si>
  <si>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</si>
  <si>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</si>
  <si>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</si>
  <si>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</si>
  <si>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</si>
  <si>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</si>
  <si>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</si>
  <si>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</si>
  <si>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</si>
  <si>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</si>
  <si>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</si>
  <si>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</si>
  <si>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</si>
  <si>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</si>
  <si>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</si>
  <si>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</si>
  <si>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</si>
  <si>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</si>
  <si>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</si>
  <si>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</si>
  <si>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</si>
  <si>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</si>
  <si>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</si>
  <si>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</si>
  <si>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</si>
  <si>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</si>
  <si>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</si>
  <si>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</si>
  <si>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</si>
  <si>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</si>
  <si>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</si>
  <si>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</si>
  <si>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</si>
  <si>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</si>
  <si>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</si>
  <si>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</si>
  <si>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</si>
  <si>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</si>
  <si>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</si>
  <si>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</si>
  <si>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</si>
  <si>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</si>
  <si>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</si>
  <si>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</si>
  <si>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</si>
  <si>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</si>
  <si>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</si>
  <si>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</si>
  <si>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</si>
  <si>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</si>
  <si>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</si>
  <si>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</si>
  <si>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</si>
  <si>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</si>
  <si>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</si>
  <si>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</si>
  <si>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</si>
  <si>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</si>
  <si>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</si>
  <si>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</si>
  <si>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</si>
  <si>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</si>
  <si>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</si>
  <si>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</si>
  <si>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</si>
  <si>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</si>
  <si>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</si>
  <si>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</si>
  <si>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</si>
  <si>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</si>
  <si>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</si>
  <si>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</si>
  <si>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</si>
  <si>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</si>
  <si>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</si>
  <si>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</si>
  <si>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</si>
  <si>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</si>
  <si>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</si>
  <si>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</si>
  <si>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</si>
  <si>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</si>
  <si>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</si>
  <si>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</si>
  <si>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</si>
  <si>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</si>
  <si>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</si>
  <si>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</si>
  <si>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</si>
  <si>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</si>
  <si>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</si>
  <si>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</si>
  <si>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</si>
  <si>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</si>
  <si>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</si>
  <si>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</si>
  <si>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</si>
  <si>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</si>
  <si>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</si>
  <si>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</si>
  <si>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</si>
  <si>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</si>
  <si>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</si>
  <si>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</si>
  <si>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</si>
  <si>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</si>
  <si>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</si>
  <si>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</si>
  <si>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</si>
  <si>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</si>
  <si>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</si>
  <si>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</si>
  <si>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</si>
  <si>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</si>
  <si>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</si>
  <si>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</si>
  <si>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</si>
  <si>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</si>
  <si>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</si>
  <si>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</si>
  <si>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</si>
  <si>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</si>
  <si>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</si>
  <si>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</si>
  <si>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</si>
  <si>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</si>
  <si>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</si>
  <si>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</si>
  <si>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</si>
  <si>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</si>
  <si>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</si>
  <si>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</si>
  <si>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</si>
  <si>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</si>
  <si>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</si>
  <si>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</si>
  <si>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</si>
  <si>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</si>
  <si>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</si>
  <si>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</si>
  <si>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</si>
  <si>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</si>
  <si>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</si>
  <si>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</si>
  <si>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</si>
  <si>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</si>
  <si>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</si>
  <si>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</si>
  <si>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</si>
  <si>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</si>
  <si>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</si>
  <si>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</si>
  <si>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</si>
  <si>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</si>
  <si>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</si>
  <si>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</si>
  <si>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</si>
  <si>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</si>
  <si>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</si>
  <si>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</si>
  <si>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</si>
  <si>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</si>
  <si>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</si>
  <si>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</si>
  <si>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</si>
  <si>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</si>
  <si>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</si>
  <si>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</si>
  <si>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</si>
  <si>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</si>
  <si>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</si>
  <si>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</si>
  <si>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</si>
  <si>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</si>
  <si>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</si>
  <si>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</si>
  <si>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</si>
  <si>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</si>
  <si>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</si>
  <si>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</si>
  <si>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</si>
  <si>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</si>
  <si>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</si>
  <si>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</si>
  <si>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</si>
  <si>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</si>
  <si>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</si>
  <si>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</si>
  <si>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</si>
  <si>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</si>
  <si>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</si>
  <si>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</si>
  <si>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</si>
  <si>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</si>
  <si>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Grand Total</t>
  </si>
  <si>
    <t>Column Labels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</si>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</sst>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" fontId="0" fillId="0" borderId="0" xfId="2" applyNumberFormat="1" applyFont="1"/>
    <xf numFmtId="44" fontId="0" fillId="0" borderId="0" xfId="1" applyNumberFormat="1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[StarterBook.xlsx]Sheet6!PivotTable4</c:name>
    <c:fmtId val="2"/>
  </c:pivotSource>
  <c:chart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FE-456B-91F9-02DEFC79FCA4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FE-456B-91F9-02DEFC79FCA4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FE-456B-91F9-02DEFC79FCA4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FE-456B-91F9-02DEFC79F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1219040"/>
        <c:axId val="471219872"/>
      </c:barChart>
      <c:catAx>
        <c:axId val="47121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219872"/>
        <c:crosses val="autoZero"/>
        <c:auto val="1"/>
        <c:lblAlgn val="ctr"/>
        <c:lblOffset val="100"/>
        <c:noMultiLvlLbl val="0"/>
      </c:catAx>
      <c:valAx>
        <c:axId val="47121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21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[StarterBook.xlsx]Sheet7!PivotTable5</c:name>
    <c:fmtId val="1"/>
  </c:pivotSource>
  <c:chart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2D-4E4D-84B3-4C0F144B36AB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2D-4E4D-84B3-4C0F144B36AB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2D-4E4D-84B3-4C0F144B36AB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2D-4E4D-84B3-4C0F144B3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7324672"/>
        <c:axId val="477321344"/>
      </c:barChart>
      <c:catAx>
        <c:axId val="47732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321344"/>
        <c:crosses val="autoZero"/>
        <c:auto val="1"/>
        <c:lblAlgn val="ctr"/>
        <c:lblOffset val="100"/>
        <c:noMultiLvlLbl val="0"/>
      </c:catAx>
      <c:valAx>
        <c:axId val="47732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32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[StarterBook.xlsx]Sheet8!PivotTable6</c:name>
    <c:fmtId val="5"/>
  </c:pivotSource>
  <c:chart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62-475B-8497-043312423CF5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62-475B-8497-043312423CF5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62-475B-8497-043312423CF5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62-475B-8497-043312423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771312"/>
        <c:axId val="561856048"/>
      </c:lineChart>
      <c:catAx>
        <c:axId val="47177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856048"/>
        <c:crosses val="autoZero"/>
        <c:auto val="1"/>
        <c:lblAlgn val="ctr"/>
        <c:lblOffset val="100"/>
        <c:noMultiLvlLbl val="0"/>
      </c:catAx>
      <c:valAx>
        <c:axId val="56185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77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Sheet9!$F$1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Sheet9!$F$2:$F$13</c:f>
              <c:numCache>
                <c:formatCode>0</c:formatCode>
                <c:ptCount val="12"/>
                <c:pt idx="0">
                  <c:v>71.081677704194306</c:v>
                </c:pt>
                <c:pt idx="1">
                  <c:v>66.005665722379604</c:v>
                </c:pt>
                <c:pt idx="2">
                  <c:v>53.212290502793302</c:v>
                </c:pt>
                <c:pt idx="3">
                  <c:v>47.727272727272698</c:v>
                </c:pt>
                <c:pt idx="4">
                  <c:v>46.766169154228898</c:v>
                </c:pt>
                <c:pt idx="5">
                  <c:v>41.891891891891902</c:v>
                </c:pt>
                <c:pt idx="6">
                  <c:v>40.145985401459896</c:v>
                </c:pt>
                <c:pt idx="7">
                  <c:v>39.024390243902403</c:v>
                </c:pt>
                <c:pt idx="8">
                  <c:v>47.272727272727302</c:v>
                </c:pt>
                <c:pt idx="9">
                  <c:v>48.837209302325604</c:v>
                </c:pt>
                <c:pt idx="10">
                  <c:v>28.571428571428598</c:v>
                </c:pt>
                <c:pt idx="11">
                  <c:v>19.369369369369398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1A-40B6-AA7F-183703C3B1F3}"/>
            </c:ext>
          </c:extLst>
        </c:ser>
        <c:ser>
          <c:idx val="5"/>
          <c:order val="5"/>
          <c:tx>
            <c:strRef>
              <c:f>Sheet9!$G$1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Sheet9!$G$2:$G$13</c:f>
              <c:numCache>
                <c:formatCode>0</c:formatCode>
                <c:ptCount val="12"/>
                <c:pt idx="0">
                  <c:v>24.944812362030898</c:v>
                </c:pt>
                <c:pt idx="1">
                  <c:v>29.745042492917801</c:v>
                </c:pt>
                <c:pt idx="2">
                  <c:v>39.525139664804499</c:v>
                </c:pt>
                <c:pt idx="3">
                  <c:v>40.909090909090899</c:v>
                </c:pt>
                <c:pt idx="4">
                  <c:v>44.776119402985096</c:v>
                </c:pt>
                <c:pt idx="5">
                  <c:v>48.648648648648702</c:v>
                </c:pt>
                <c:pt idx="6">
                  <c:v>46.715328467153299</c:v>
                </c:pt>
                <c:pt idx="7">
                  <c:v>45.121951219512205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52.380952380952394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1A-40B6-AA7F-183703C3B1F3}"/>
            </c:ext>
          </c:extLst>
        </c:ser>
        <c:ser>
          <c:idx val="6"/>
          <c:order val="6"/>
          <c:tx>
            <c:strRef>
              <c:f>Sheet9!$H$1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Sheet9!$H$2:$H$13</c:f>
              <c:numCache>
                <c:formatCode>0</c:formatCode>
                <c:ptCount val="12"/>
                <c:pt idx="0">
                  <c:v>3.9735099337748299</c:v>
                </c:pt>
                <c:pt idx="1">
                  <c:v>4.2492917847025504</c:v>
                </c:pt>
                <c:pt idx="2">
                  <c:v>7.2625698324022396</c:v>
                </c:pt>
                <c:pt idx="3">
                  <c:v>11.363636363636399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13.138686131386901</c:v>
                </c:pt>
                <c:pt idx="7">
                  <c:v>15.853658536585399</c:v>
                </c:pt>
                <c:pt idx="8">
                  <c:v>12.727272727272702</c:v>
                </c:pt>
                <c:pt idx="9">
                  <c:v>13.953488372093</c:v>
                </c:pt>
                <c:pt idx="10">
                  <c:v>19.047619047618998</c:v>
                </c:pt>
                <c:pt idx="11">
                  <c:v>22.5225225225225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1A-40B6-AA7F-183703C3B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339392"/>
        <c:axId val="5663377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Sheet9!$B$1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Sheet9!$A$2:$A$13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Sheet9!$B$2:$B$13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C1A-40B6-AA7F-183703C3B1F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Sheet9!$C$1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Sheet9!$A$2:$A$13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Sheet9!$C$2:$C$13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1A-40B6-AA7F-183703C3B1F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Sheet9!$D$1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Sheet9!$A$2:$A$13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Sheet9!$D$2:$D$13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1A-40B6-AA7F-183703C3B1F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Sheet9!$E$1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Sheet9!$A$2:$A$13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Sheet9!$E$2:$E$13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1A-40B6-AA7F-183703C3B1F3}"/>
                  </c:ext>
                </c:extLst>
              </c15:ser>
            </c15:filteredLineSeries>
          </c:ext>
        </c:extLst>
      </c:lineChart>
      <c:catAx>
        <c:axId val="56633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337728"/>
        <c:crosses val="autoZero"/>
        <c:auto val="1"/>
        <c:lblAlgn val="ctr"/>
        <c:lblOffset val="100"/>
        <c:noMultiLvlLbl val="0"/>
      </c:catAx>
      <c:valAx>
        <c:axId val="56633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33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171450</xdr:rowOff>
    </xdr:from>
    <xdr:to>
      <xdr:col>17</xdr:col>
      <xdr:colOff>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EA2E0-74B0-481A-AF49-E545FD761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26670</xdr:rowOff>
    </xdr:from>
    <xdr:to>
      <xdr:col>16</xdr:col>
      <xdr:colOff>22860</xdr:colOff>
      <xdr:row>28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38E0E-86B2-454B-BC01-8C0430840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2</xdr:row>
      <xdr:rowOff>171450</xdr:rowOff>
    </xdr:from>
    <xdr:to>
      <xdr:col>17</xdr:col>
      <xdr:colOff>7620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5ADB34-D36B-43F9-A736-FE6D6533B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</xdr:colOff>
      <xdr:row>14</xdr:row>
      <xdr:rowOff>19050</xdr:rowOff>
    </xdr:from>
    <xdr:to>
      <xdr:col>8</xdr:col>
      <xdr:colOff>7620</xdr:colOff>
      <xdr:row>32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F1D412-99EF-42AB-AA34-CFF68C72A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nce Emenalo" refreshedDate="44451.979113310183" createdVersion="7" refreshedVersion="7" minRefreshableVersion="3" recordCount="4114" xr:uid="{C588A42A-34B2-4551-ADCF-E59DD6D6795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nce Emenalo" refreshedDate="44451.990975115739" createdVersion="7" refreshedVersion="7" minRefreshableVersion="3" recordCount="4114" xr:uid="{650D0455-5563-4881-9281-0403E8CCAF3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201"/>
    <s v="63.917582417582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98"/>
    <s v="185.48101265822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s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s v="69.2666666666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"/>
    <s v="190.55028169014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01"/>
    <s v="93.4042553191489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s v="146.87931034482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199"/>
    <s v="159.82456140350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9"/>
    <s v="291.7933333333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s v="31.4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s v="158.68421052631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s v="80.33333333333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01"/>
    <s v="59.961305925030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902"/>
    <s v="109.7843137254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01"/>
    <s v="147.7073170731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s v="21.7551020408163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7"/>
    <s v="171.84285714285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7"/>
    <s v="41.944444444444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09999999999"/>
    <s v="93.264122807017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98"/>
    <s v="56.136363636363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s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"/>
    <s v="199.900990099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"/>
    <s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s v="103.0434782608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601"/>
    <s v="66.34614982578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"/>
    <s v="57.142857142857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s v="102.10526315789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s v="148.9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s v="169.605633802817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"/>
    <s v="31.623931623931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s v="76.45264150943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s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19999"/>
    <s v="320.44943820224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799"/>
    <s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"/>
    <s v="49.882352941176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s v="59.464285714285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s v="193.84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"/>
    <s v="159.51383399209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s v="41.681818181818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s v="150.89861751152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s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s v="105.263157894737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3"/>
    <s v="117.51479289940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s v="117.36121673003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s v="133.3333333333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s v="98.3606557377049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701"/>
    <s v="194.44444444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099999999999"/>
    <s v="76.86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s v="56.815789473684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s v="137.93103448275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s v="27.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2"/>
    <s v="118.336134453782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s v="223.48076923076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"/>
    <s v="28.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s v="194.23076923076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s v="128.95348837209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s v="49.31609195402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s v="221.52173913043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s v="137.2133333333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s v="606.82242424242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199"/>
    <s v="43.0400925925926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s v="322.39130434782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298"/>
    <s v="96.708333333333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0000000002"/>
    <s v="35.474531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"/>
    <s v="86.66666666666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"/>
    <s v="132.05263157894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s v="91.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s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7"/>
    <s v="21.19444444444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s v="62.3271348314607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s v="37.41176470588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399"/>
    <s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101"/>
    <s v="58.170731707317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s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00000000002"/>
    <s v="19.4710344827586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099"/>
    <s v="85.957446808510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"/>
    <s v="30.66666666666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s v="60.3846153846154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s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s v="40.268292682926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s v="273.82978723404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s v="53.035714285714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s v="40.00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s v="15.7692307692308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s v="71.428571428571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s v="71.714285714285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7"/>
    <s v="375.76470588235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s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3"/>
    <s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7"/>
    <s v="123.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s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s v="78.2608695652174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s v="122.32558139534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s v="73.7333333333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s v="21.66666666666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02"/>
    <s v="21.904761904761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7"/>
    <s v="50.588235294117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s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s v="56.66666666666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299"/>
    <s v="40.77666666666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s v="192.3076923076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s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s v="117.92307692307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"/>
    <s v="27.897959183673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s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101"/>
    <s v="39.38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s v="186.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7"/>
    <s v="111.37681159420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7"/>
    <s v="78.723404255319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s v="46.702127659574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1"/>
    <s v="65.3846153846154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901"/>
    <s v="102.07547169811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s v="64.19753086419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s v="90.384615384615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02"/>
    <s v="88.5714285714286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"/>
    <s v="28.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99"/>
    <s v="69.789473684210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99"/>
    <s v="167.48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0000000001"/>
    <s v="144.91230769230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"/>
    <s v="91.84054054054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301E-2"/>
    <s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298E-2"/>
    <s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UM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98"/>
    <s v="25.16666666666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NUM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s v="11.66666666666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s v="106.69230769230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s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s v="311.1666666666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NUM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NUM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NUM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s v="94.506172839506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NUM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NUM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"/>
    <s v="80.6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NUM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NUM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02"/>
    <s v="81.2413793103448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s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NUM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s v="46.1785714285714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298"/>
    <s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NUM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s v="55.94594594594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02"/>
    <s v="37.55555555555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s v="38.33333333333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NUM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s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s v="15.33333333333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"/>
    <s v="449.43283582089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s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599E-3"/>
    <s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s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701"/>
    <s v="13.33333333333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s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s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101"/>
    <s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NUM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s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NUM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s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301"/>
    <s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NUM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299"/>
    <s v="91.428571428571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NUM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s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s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s v="108.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s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s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s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NUM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NUM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NUM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s v="49.884615384615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NUM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s v="25.7142857142857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NUM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s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7"/>
    <s v="30.8461538461538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201"/>
    <s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NUM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s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s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s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NUM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s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NUM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s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702"/>
    <s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s v="83.33333333333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s v="5.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NUM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s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NUM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97"/>
    <s v="77.105263157894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s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s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NUM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s v="87.308333333333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95"/>
    <s v="54.285714285714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NUM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s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7"/>
    <s v="117.68368136117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s v="76.470588235294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NUM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699"/>
    <s v="163.84615384615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NUM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NUM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s v="91.818181818181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s v="185.83333333333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9E-2"/>
    <s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s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s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02"/>
    <s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s v="331.53833333333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s v="314.289473684211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s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s v="115.98684210526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s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NUM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s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NUM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NUM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NUM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099"/>
    <s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NUM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NUM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NUM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s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NUM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s v="15.7142857142857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NUM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s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NUM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NUM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298"/>
    <s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NUM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s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01"/>
    <s v="117.8475912408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3"/>
    <s v="109.04255319148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"/>
    <s v="73.0198019801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s v="78.195121951219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99"/>
    <s v="47.398809523809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s v="54.020833333333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s v="68.488789237668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s v="108.14516129032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1"/>
    <s v="589.9520547945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s v="48.051063829787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"/>
    <s v="72.482837528604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9"/>
    <s v="57.077922077922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s v="85.44444444444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01"/>
    <s v="215.85714285714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s v="89.386433121019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s v="45.418404255319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s v="65.756363636363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6"/>
    <s v="66.704053571428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s v="83.345930232558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299"/>
    <s v="105.04609341825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s v="120.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s v="97.6363636363636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s v="41.3793103448276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s v="30.654485981308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s v="64.94505494505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s v="95.775862068965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s v="40.41666666666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1001"/>
    <s v="78.578424242424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s v="50.180180180180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s v="92.251735588972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402"/>
    <s v="57.540983606557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s v="109.42160278745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99"/>
    <s v="81.89246153846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s v="45.667711864406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s v="55.2212389380531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s v="65.298192771084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s v="95.225806451612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"/>
    <s v="75.444794952681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"/>
    <s v="97.81686746987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699"/>
    <s v="87.685606557377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s v="54.748948106591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01"/>
    <s v="83.95341772151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9"/>
    <s v="254.38547486033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s v="101.826980198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s v="55.066394736842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099"/>
    <s v="56.901438721136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299"/>
    <s v="121.28148148148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s v="91.189655172413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s v="115.44812080536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s v="67.7715517241379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01"/>
    <s v="28.576190476190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s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01"/>
    <s v="154.42231237322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"/>
    <s v="201.22137404580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s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s v="100.082045112782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s v="230.08953488372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s v="141.746478873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3"/>
    <s v="56.344351395730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s v="73.341188524590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s v="85.337785234899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s v="61.49621513944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s v="93.01851851851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701"/>
    <s v="50.292682926829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899"/>
    <s v="106.4324324324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"/>
    <s v="51.719576719576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s v="36.612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201"/>
    <s v="42.5173611111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7"/>
    <s v="62.7128712871287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"/>
    <s v="89.957983193277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s v="28.9247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s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s v="61.301369863013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699"/>
    <s v="80.20270270270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s v="32.095833333333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s v="200.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"/>
    <s v="108.01265822784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"/>
    <s v="95.699367088607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s v="49.880281690140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s v="110.47058823529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s v="134.91139240506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699"/>
    <s v="106.62314540059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s v="145.04301075268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1"/>
    <s v="114.5862068965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s v="105.3170731707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s v="70.921195652173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"/>
    <s v="147.1716768027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s v="160.47058823529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s v="156.0457831325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s v="63.173652694610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"/>
    <s v="104.82352941176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s v="97.356164383561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s v="203.63063063063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s v="188.312030075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s v="146.65217391304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3"/>
    <s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2000000001"/>
    <s v="59.24904665314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"/>
    <s v="97.904838709677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s v="70.000169491525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"/>
    <s v="72.865168539325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699"/>
    <s v="146.34782608695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601"/>
    <s v="67.9090909090909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s v="169.85083076923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"/>
    <s v="58.413339694656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"/>
    <s v="119.9929824561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99"/>
    <s v="99.86033519553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s v="90.579148936170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s v="117.77361477572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s v="86.554621848739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"/>
    <s v="71.899281437125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s v="129.81900452488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"/>
    <s v="44.912863070539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s v="40.755244755244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"/>
    <s v="103.523947797716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01"/>
    <s v="125.44827586206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99"/>
    <s v="246.60606060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s v="79.401340206185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s v="86.138613861386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s v="193.04868913857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01"/>
    <s v="84.023178807947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s v="139.827586206897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s v="109.821892655367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9"/>
    <s v="139.5348837209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"/>
    <s v="347.84615384615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901"/>
    <s v="68.24159292035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"/>
    <s v="239.93846153846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01"/>
    <s v="287.31343283582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s v="86.8488235294118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s v="81.8490566037736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199"/>
    <s v="42.874970059880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s v="709.41860465116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701"/>
    <s v="161.25517890772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"/>
    <s v="41.77777777777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7"/>
    <s v="89.887640449438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s v="45.0517241379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s v="42.8571428571429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"/>
    <s v="54.08333333333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s v="103.21804511278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99"/>
    <s v="40.397590361445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s v="116.85906040268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s v="115.51020408163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s v="104.31274900398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"/>
    <s v="69.7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7"/>
    <s v="43.020833333333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s v="58.540469973890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s v="111.795358649789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7"/>
    <s v="46.23076923076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99"/>
    <s v="144.69039145907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s v="88.845070422535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"/>
    <s v="81.751072847682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s v="71.428571428571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s v="104.25906735751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301"/>
    <s v="90.6165048543689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s v="157.33048433048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701"/>
    <s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s v="58.7198369565217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7"/>
    <s v="81.632653061224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4"/>
    <s v="56.460043668122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s v="140.1044776119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s v="224.85263157894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s v="181.13306451612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s v="711.0410958904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s v="65.883720930232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s v="75.185714285714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99"/>
    <s v="133.14391143911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01"/>
    <s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3"/>
    <s v="86.1637142857143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s v="92.318181818181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7"/>
    <s v="160.16473684210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s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s v="183.28571428571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s v="125.78838174273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s v="57.654545454545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s v="78.660818713450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399"/>
    <s v="91.480769230769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3"/>
    <s v="68.098095238095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s v="48.08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1"/>
    <s v="202.423076923077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901"/>
    <s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s v="110.06849315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"/>
    <s v="4.8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99"/>
    <s v="50.16666666666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s v="35.83333333333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s v="11.769230769230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704"/>
    <s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s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s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NUM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02"/>
    <s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NUM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s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"/>
    <s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s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NUM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s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301E-3"/>
    <s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NUM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NUM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s v="170.54545454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NUM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s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NUM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801"/>
    <s v="393.588235294118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s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s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01E-3"/>
    <s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897"/>
    <s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701E-2"/>
    <s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s v="20.50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s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s v="56.571428571428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NUM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s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E-2"/>
    <s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s v="16.4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07E-2"/>
    <s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598"/>
    <s v="20.33333333333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NUM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s v="16.755102040816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s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98"/>
    <s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NUM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NUM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698"/>
    <s v="113.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8987E-2"/>
    <s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s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s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s v="110.64102564102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NUM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NUM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s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301"/>
    <s v="38.476470588235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s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s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297E-2"/>
    <s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NUM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02"/>
    <s v="39.5692741935484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NUM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NUM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s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s v="55.457142857142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s v="87.142857142857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s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s v="51.2244897959184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s v="13.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102"/>
    <s v="66.52008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s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NUM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NUM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795"/>
    <s v="71.66666666666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NUM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NUM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NUM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NUM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s v="10.33333333333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NUM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7E-3"/>
    <s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698"/>
    <s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6"/>
    <s v="136.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s v="73.461538461538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102"/>
    <s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NUM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s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498"/>
    <s v="12.66666666666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099"/>
    <s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296"/>
    <s v="3.714285714285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s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s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s v="133.3333333333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s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NUM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s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s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s v="102.38235294117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299"/>
    <s v="16.66666666666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99"/>
    <s v="725.02941176470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NUM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"/>
    <s v="68.33333333333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NUM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701"/>
    <s v="39.228571428571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s v="150.14705882352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s v="93.428571428571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7"/>
    <s v="110.96774193548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s v="71.785714285714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"/>
    <s v="29.258076923076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s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s v="74.347826086956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s v="63.829113924050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01"/>
    <s v="44.33333333333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7"/>
    <s v="86.94444444444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201"/>
    <s v="126.55172413793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s v="129.03225806451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s v="71.24277456647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s v="117.88235294117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7"/>
    <s v="327.0833333333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s v="34.745762711864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601"/>
    <s v="100.06410256410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s v="40.847457627118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s v="252.0166666666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s v="25.1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97E-3"/>
    <s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602"/>
    <s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s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01"/>
    <s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s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s v="402.70588235294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97E-2"/>
    <s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NUM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s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s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s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06"/>
    <s v="135.03571428571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NUM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s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699"/>
    <s v="64.36363636363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NUM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s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96"/>
    <s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NUM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01E-2"/>
    <s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s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703"/>
    <s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NUM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701E-2"/>
    <s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601E-3"/>
    <s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NUM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s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NUM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s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s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201"/>
    <s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s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NUM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01"/>
    <s v="38.44444444444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104"/>
    <s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98"/>
    <s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s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s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s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02"/>
    <s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298E-2"/>
    <s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NUM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NUM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099E-2"/>
    <s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s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NUM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s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286"/>
    <s v="389.285714285714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01"/>
    <s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299E-2"/>
    <s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s v="24.77777777777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s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299"/>
    <s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s v="16.4285714285714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s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s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s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7"/>
    <s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s v="121.42857142857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s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s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s v="23.33333333333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NUM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"/>
    <s v="45.38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NUM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s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s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NUM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s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s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NUM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NUM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NUM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01"/>
    <s v="105.9338842975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NUM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NUM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NUM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s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NUM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s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s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s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"/>
    <s v="37.888888888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NUM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NUM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NUM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s v="111.410256410256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s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NUM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s v="116.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698E-2"/>
    <s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s v="76.66666666666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NUM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s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s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s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s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NUM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s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s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399"/>
    <s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s v="151.31746031746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s v="134.35924563017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s v="174.0263157894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s v="73.486268364348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s v="23.518987341772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s v="39.07444444444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s v="125.94117647058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699"/>
    <s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s v="42.670731707317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s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s v="239.3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7"/>
    <s v="107.64285714285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s v="95.830623306233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703"/>
    <s v="31.663376110562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s v="42.886861313868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s v="122.73563218390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s v="190.45454545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"/>
    <s v="109.33695652173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7"/>
    <s v="143.6666666666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s v="84.944444444444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s v="10.555555555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s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s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297"/>
    <s v="31.172413793103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s v="155.3333333333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s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s v="178.92857142857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s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s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99"/>
    <s v="84.996774193548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98"/>
    <s v="788.5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s v="50.297674418604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s v="68.33333333333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s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s v="34.26923076923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s v="61.291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s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03"/>
    <s v="65.176470588235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"/>
    <s v="93.904255319148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s v="150.65116279069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s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s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098"/>
    <s v="99.33333333333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s v="177.39259259259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s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NUM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s v="591.6666666666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s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s v="343.147321428571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s v="72.588235294117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s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s v="6.4975124378109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s v="119.3851351351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04"/>
    <s v="84.285714285714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s v="90.857142857142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04E-4"/>
    <s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s v="20.342105263157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s v="530.68965517241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s v="120.39184269662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96"/>
    <s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s v="291.3333333333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s v="124.919189189189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s v="119.571428571429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96"/>
    <s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s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NUM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94"/>
    <s v="117.69868421052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s v="23.948509485094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95"/>
    <s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NUM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s v="99.973372781065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97"/>
    <s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s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"/>
    <s v="80.3214285714286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899"/>
    <s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699"/>
    <s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s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s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01"/>
    <s v="19.4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3"/>
    <s v="66.707317073170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1"/>
    <s v="84.142857142857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s v="215.725490196078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s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"/>
    <s v="51.629440559440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s v="143.357142857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s v="72.428571428571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602"/>
    <s v="36.530201342281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s v="60.903461538461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s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s v="99.766037735849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s v="88.732394366197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s v="4.923076923076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s v="17.822485207100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6"/>
    <s v="187.19298245614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"/>
    <s v="234.80786026200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7"/>
    <s v="105.04629629629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s v="56.66666666666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299"/>
    <s v="39.048780487804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"/>
    <s v="68.345323741007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s v="169.57894736842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s v="141.42340425531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601"/>
    <s v="67.391304347826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s v="54.2666666666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s v="82.516129032258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899"/>
    <s v="53.729729729729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2"/>
    <s v="34.20618556701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699"/>
    <s v="127.3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s v="45.5681818181818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s v="95.9636363636364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8"/>
    <s v="77.27118644067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s v="57.338709677419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s v="53.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s v="492.3076923076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s v="42.346938775510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s v="37.46602941176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99"/>
    <s v="37.454545454545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s v="33.055555555555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s v="134.21052631578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s v="51.47474747474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NUM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s v="39.16666666666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NUM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7"/>
    <s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NUM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698"/>
    <s v="57.295454545454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NUM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s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NUM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s v="31.846153846153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NUM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199E-2"/>
    <s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299"/>
    <s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696"/>
    <s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s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s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s v="63.122807017543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s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s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701"/>
    <s v="66.666666666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s v="38.51851851851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s v="42.60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s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01"/>
    <s v="63.485714285714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s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800000000001"/>
    <s v="31.142758620689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s v="162.2727272727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7"/>
    <s v="80.588235294117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s v="59.854411764705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01"/>
    <s v="132.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s v="92.547820512820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7"/>
    <s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39999999999"/>
    <s v="41.851833333333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301"/>
    <s v="88.325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s v="158.96226415094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399"/>
    <s v="85.05434782608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s v="112.6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299"/>
    <s v="45.43661971830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399"/>
    <s v="46.218390804597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s v="178.60714285714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01"/>
    <s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5"/>
    <s v="43.733921568627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"/>
    <s v="81.06666666666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01"/>
    <s v="74.6052631578947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s v="305.5555555555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s v="58.33333333333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s v="117.67605633802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s v="73.771929824561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s v="104.65116279069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s v="79.826923076923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s v="58.33333333333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s v="86.66666666666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"/>
    <s v="27.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s v="24.99937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s v="45.464285714285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s v="99.534883720930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99"/>
    <s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702"/>
    <s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601"/>
    <s v="28.684210526315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s v="31.0714285714286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s v="70.552631578947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s v="224.12820512820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7"/>
    <s v="51.811594202898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s v="43.515151515151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s v="39.816666666666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s v="126.80808080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"/>
    <s v="113.87755102040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02"/>
    <s v="28.181818181818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s v="36.60526315789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s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"/>
    <s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"/>
    <s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701"/>
    <s v="97.993896103896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7"/>
    <s v="148.7804878048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2"/>
    <s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s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s v="109.70695652173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s v="49.112903225806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s v="47.67213114754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s v="60.737812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s v="63.377157894736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s v="53.893617021276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s v="66.87179487179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298"/>
    <s v="63.102362204724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01"/>
    <s v="36.628930817610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s v="34.005706214689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899"/>
    <s v="28.553404255319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s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s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s v="41.70434782608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s v="46.6691729323308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s v="37.271428571428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9"/>
    <s v="59.25806451612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s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199"/>
    <s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9"/>
    <s v="31.914893617021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s v="19.4642857142857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s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02"/>
    <s v="22.737763157894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s v="42.724489795918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"/>
    <s v="52.91666666666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"/>
    <s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s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s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05"/>
    <s v="34.17721518987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99"/>
    <s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99"/>
    <s v="58.18181818181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s v="109.18181818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01"/>
    <s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01"/>
    <s v="346.6666666666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s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705"/>
    <s v="27.08333333333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s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"/>
    <s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"/>
    <s v="34.7619047619048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NUM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s v="28.5777777777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s v="46.58620689655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s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96"/>
    <s v="21.46666666666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902"/>
    <s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s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01"/>
    <s v="21.571428571428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s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s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s v="35.7142857142857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s v="29.285714285714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NUM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s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s v="73.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96"/>
    <s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s v="28.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s v="143.82352941176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s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s v="147.8113207547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s v="27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s v="44.44444444444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NUM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s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"/>
    <s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s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NUM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s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s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s v="50.33333333333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202"/>
    <s v="32.66666666666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NUM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NUM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NUM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s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99"/>
    <s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NUM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698"/>
    <s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7"/>
    <s v="82.58333333333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NUM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01"/>
    <s v="41.66666666666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NUM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s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3"/>
    <s v="19.6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s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NUM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s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03"/>
    <s v="189.3333333333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s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s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701"/>
    <s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NUM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NUM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01"/>
    <s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NUM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"/>
    <s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s v="18.714285714285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201"/>
    <s v="46.03333333333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s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s v="50.66666666666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99"/>
    <s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NUM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01"/>
    <s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698"/>
    <s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01"/>
    <s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98"/>
    <s v="110.28571428571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s v="37.451612903225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98"/>
    <s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293"/>
    <s v="24.08333333333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s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s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701"/>
    <s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NUM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s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s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s v="58.416666666666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s v="158.6363636363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"/>
    <s v="99.857142857142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s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702"/>
    <s v="89.191780821917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298"/>
    <s v="182.62365591397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s v="50.6470588235294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7"/>
    <s v="33.285714285714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01"/>
    <s v="51.823529411764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s v="113.62573099415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599"/>
    <s v="136.4627659574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97"/>
    <s v="364.35454545454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s v="19.243243243243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601"/>
    <s v="41.888888888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s v="30.310344827586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s v="49.6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s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s v="43.97530864197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s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7"/>
    <s v="1272.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s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s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s v="153.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s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s v="93.33333333333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s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s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7"/>
    <s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198"/>
    <s v="790.8373983739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s v="301.9391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s v="47.9354838709677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499E-2"/>
    <s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099E-2"/>
    <s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698"/>
    <s v="171.79329608938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s v="35.33333333333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03"/>
    <s v="82.0869565217391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s v="110.86956521739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s v="161.2195121951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NUM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s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s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s v="30.285714285714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s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901"/>
    <s v="89.596938775510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s v="424.45454545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s v="80.66666666666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s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s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02"/>
    <s v="153.4279475982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704"/>
    <s v="292.07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101"/>
    <s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s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s v="134.54545454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s v="214.066666666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s v="216.33684210526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s v="932.31055900621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s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s v="174.94736842105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s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s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501"/>
    <s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s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s v="1389.3561935483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s v="95.9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s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701"/>
    <s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s v="74.789473684210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s v="161.11830985915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s v="88.7142857142857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"/>
    <s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398"/>
    <s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97"/>
    <s v="22.079728033472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s v="31.05405405405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s v="36.20610687022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000000001"/>
    <s v="388.97622950819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399"/>
    <s v="71.848571428571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99"/>
    <s v="57.381803278688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399"/>
    <s v="69.66666666666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s v="45.988235294117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s v="79.262411347517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s v="43.031446540880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s v="108.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699"/>
    <s v="61.029583333333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301"/>
    <s v="50.59259259259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s v="39.157168674698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"/>
    <s v="65.157894736842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"/>
    <s v="23.963127962085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s v="48.61904761904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"/>
    <s v="35.737704918032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s v="21.3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98"/>
    <s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NUM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99"/>
    <s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s v="29.2363013698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01E-2"/>
    <s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s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NUM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s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"/>
    <s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NUM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NUM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NUM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NUM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s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NUM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NUM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NUM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NUM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NUM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NUM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s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NUM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405"/>
    <s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NUM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04"/>
    <s v="65.66666666666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s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297"/>
    <s v="34.12837837837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s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s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05"/>
    <s v="40.476190476190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s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NUM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s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299"/>
    <s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602"/>
    <s v="113.566666666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s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295"/>
    <s v="48.2810256410256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s v="43.97604790419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s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1"/>
    <s v="37.66666666666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s v="18.581632653061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398E-2"/>
    <s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s v="18.66666666666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s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NUM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s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01E-2"/>
    <s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NUM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801"/>
    <s v="43.417278911564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707"/>
    <s v="23.959183673469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s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s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s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"/>
    <s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98"/>
    <s v="122.0003703703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s v="267.8085106382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02"/>
    <s v="74.206896551724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s v="6.714285714285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s v="81.954545454545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s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s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s v="6.8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s v="17.708333333333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s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98"/>
    <s v="80.29729729729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s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s v="23.57142857142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NUM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s v="34.880952380952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s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s v="23.18181818181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s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101"/>
    <s v="100.233717948718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s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99"/>
    <s v="3.333333333333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s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s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s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198"/>
    <s v="36.33333333333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"/>
    <s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NUM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s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NUM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s v="3.6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199"/>
    <s v="60.7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NUM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s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99"/>
    <s v="25.4347826086957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s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s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s v="3.6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NUM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s v="110.61538461538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96"/>
    <s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s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s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93"/>
    <s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s v="253.20512820512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698"/>
    <s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s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NUM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NUM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NUM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"/>
    <s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NUM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s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04"/>
    <s v="44.16666666666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NUM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702"/>
    <s v="24.33333333333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s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s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NUM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s v="60.7333333333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s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s v="108.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s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NUM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s v="50.33333333333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95"/>
    <s v="11.66666666666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NUM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s v="60.789473684210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NUM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293E-2"/>
    <s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NUM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NUM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s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s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702"/>
    <s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96"/>
    <s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s v="5.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s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s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NUM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s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98"/>
    <s v="46.631578947368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s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099E-3"/>
    <s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NUM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97E-3"/>
    <s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04"/>
    <s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s v="69.117647058823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s v="1.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s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s v="33.33333333333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401"/>
    <s v="61.562666666666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s v="118.73873873873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299"/>
    <s v="65.081300813008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"/>
    <s v="130.157142857143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s v="37.776470588235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8"/>
    <s v="112.79069767441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s v="51.9230769230769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399"/>
    <s v="89.242424242424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s v="19.33333333333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3"/>
    <s v="79.96703296703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s v="56.414565826330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s v="79.411764705882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02"/>
    <s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01"/>
    <s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s v="54.6167664670659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4"/>
    <s v="299.2222222222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7"/>
    <s v="58.533980582524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"/>
    <s v="55.37180180180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s v="183.8044280442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"/>
    <s v="165.3465346534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4"/>
    <s v="234.78947368421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"/>
    <s v="211.48387096774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s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901"/>
    <s v="123.3758865248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s v="207.066666666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s v="138.260869565217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s v="493.8155339805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s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s v="38.867469879518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"/>
    <s v="61.52777777777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s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s v="71.5920036429873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s v="91.882882882882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s v="148.5737704918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8"/>
    <s v="174.21348314606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"/>
    <s v="102.86166007905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701"/>
    <s v="111.17857142857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"/>
    <s v="23.79621359223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s v="81.268115942029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101"/>
    <s v="116.21465968586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7"/>
    <s v="58.888888888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s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s v="48.42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NUM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s v="61.041666666666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s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NUM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NUM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s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s v="19.33333333333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NUM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097"/>
    <s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NUM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NUM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s v="59.33333333333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NUM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s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s v="74.617647058823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398"/>
    <s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99"/>
    <s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s v="46.1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s v="141.47058823529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s v="75.483870967741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"/>
    <s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s v="64.254237288135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s v="64.46913580246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299"/>
    <s v="118.200787401575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s v="82.540540540540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99"/>
    <s v="34.170212765957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s v="42.733220815752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99"/>
    <s v="94.4893617021277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99"/>
    <s v="55.69724770642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7"/>
    <s v="98.030831024930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98"/>
    <s v="92.1022727272727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299"/>
    <s v="38.175462686567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s v="27.145833333333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7"/>
    <s v="50.6891891891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s v="38.942307692307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99"/>
    <s v="77.638095238095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s v="43.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"/>
    <s v="31.823529411764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"/>
    <s v="63.184393939393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"/>
    <s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s v="140.8553459119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701"/>
    <s v="76.923076923076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301"/>
    <s v="99.155339805825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s v="67.881656804733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s v="246.29032258064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s v="189.28571428571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s v="76.66666666666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s v="82.963254817987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99"/>
    <s v="62.5221079691517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s v="46.068088235294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"/>
    <s v="38.543946731234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201"/>
    <s v="53.0052631578947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01"/>
    <s v="73.3553968253968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7"/>
    <s v="127.97523076923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601"/>
    <s v="104.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"/>
    <s v="67.671532846715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s v="95.93181818181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s v="65.161290322580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s v="32.269841269841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299"/>
    <s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s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s v="65.8688524590164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99"/>
    <s v="36.076923076923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901"/>
    <s v="44.186046511627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s v="104.071428571429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s v="35.961538461538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299"/>
    <s v="127.791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s v="27.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s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499"/>
    <s v="52.173913043478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s v="92.03781512605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s v="63.424242424242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s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s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s v="70.862068965517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s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699"/>
    <s v="42.214166666666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s v="152.41346153846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99"/>
    <s v="90.616279069767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597"/>
    <s v="201.6039325842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s v="127.933333333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s v="29.894736842105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"/>
    <s v="367.97142857142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s v="129.1666666666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s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s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s v="102.01639344262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7"/>
    <s v="184.3636363636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s v="162.9193548387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E-3"/>
    <s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s v="603.52631578947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s v="45.40740740740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1"/>
    <s v="97.33333333333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s v="167.6666666666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"/>
    <s v="859.85714285714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99"/>
    <s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s v="30.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s v="54.66666666666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s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s v="102.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299"/>
    <s v="41.585365853658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702"/>
    <s v="116.5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s v="45.33333333333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699"/>
    <s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s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NUM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NUM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9"/>
    <s v="51.8224637681159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s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s v="379.22767857142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s v="176.36428571428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01"/>
    <s v="66.06666666666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s v="89.64864864864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NUM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s v="382.39130434782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s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s v="158.35603715170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01"/>
    <s v="40.76258992805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s v="53.571428571428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502"/>
    <s v="48.44966442953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s v="82.419354838709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9"/>
    <s v="230.19230769230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s v="59.36046511627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s v="66.698717948717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s v="168.77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s v="59.9735682819383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s v="31.809523809523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s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s v="25.347107438016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01"/>
    <s v="71.4432183908046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s v="38.553846153846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7"/>
    <s v="68.367346938775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99"/>
    <s v="40.210526315789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s v="32.07407407407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01"/>
    <s v="28.632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s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s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01"/>
    <s v="346.04166666666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99"/>
    <s v="81.739130434782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s v="64.53530612244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s v="63.47777777777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s v="63.620689655172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4001"/>
    <s v="83.967068965517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7"/>
    <s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899"/>
    <s v="107.07142857142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s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s v="201.94230769230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701"/>
    <s v="43.06060606060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s v="62.871559633027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7"/>
    <s v="55.6071428571429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"/>
    <s v="48.709677419354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s v="30.57894736842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s v="73.9072847682119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s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s v="73.356164383561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s v="56.41216216216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9"/>
    <s v="50.24731182795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"/>
    <s v="68.936507936507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s v="65.914104477611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s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s v="70.064102564102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s v="60.18187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s v="21.382352941176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3"/>
    <s v="160.7894736842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s v="42.384615384615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s v="27.317307692307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s v="196.82692307692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"/>
    <s v="53.882352941176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02"/>
    <s v="47.756097560975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s v="88.191780821917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s v="72.056962025316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799"/>
    <s v="74.246153846153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399"/>
    <s v="61.701086956521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099"/>
    <s v="17.235294117647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s v="51.720833333333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s v="24.150442477876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s v="62.16666666666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"/>
    <s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s v="6.1764705882352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s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s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s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NUM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701E-2"/>
    <s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"/>
    <s v="2.333333333333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03"/>
    <s v="24.6153846153846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s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s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98"/>
    <s v="88.88888888888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NUM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01"/>
    <s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s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06"/>
    <s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97"/>
    <s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s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s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298"/>
    <s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s v="109.07142857142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NUM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NUM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s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s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NUM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s v="80.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"/>
    <s v="115.55319148936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NUM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04"/>
    <s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91"/>
    <s v="74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s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s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s v="36.681818181818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s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592"/>
    <s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01E-3"/>
    <s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"/>
    <s v="673.3333333333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NUM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NUM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NUM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NUM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NUM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s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NUM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NUM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s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E-2"/>
    <s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NUM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NUM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698"/>
    <s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s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s v="48.33333333333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NUM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NUM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NUM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NUM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s v="44.666735294117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s v="28.93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7"/>
    <s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s v="34.871794871794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s v="52.622732513451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0000002"/>
    <s v="69.59826612903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s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2"/>
    <s v="33.191126279863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"/>
    <s v="149.46417445482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01"/>
    <s v="23.172839506172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s v="96.8775510204082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s v="103.20238095238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s v="38.462553191489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701"/>
    <s v="44.315789473684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701"/>
    <s v="64.173356009070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7"/>
    <s v="43.333275109170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s v="90.495934959349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s v="29.1871904950104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s v="30.95774647887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s v="92.157795275590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s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s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397"/>
    <s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NUM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"/>
    <s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s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NUM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s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NUM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196"/>
    <s v="47.10526315789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04"/>
    <s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s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NUM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s v="40.454545454545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NUM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NUM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97E-3"/>
    <s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s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s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99"/>
    <s v="46.7333333333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899"/>
    <s v="97.731073446327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99"/>
    <s v="67.835866261398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7"/>
    <s v="56.984929577464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98"/>
    <s v="67.159851301115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s v="48.037681159420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s v="38.860465116279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s v="78.181818181818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199"/>
    <s v="97.11374407582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01"/>
    <s v="110.393979591837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s v="39.91506172839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"/>
    <s v="75.97572815533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94"/>
    <s v="58.379104477611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s v="55.820930232558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s v="151.244318181818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s v="849.6702702702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2"/>
    <s v="159.24137931034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s v="39.507317073170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702"/>
    <s v="130.52966101694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901"/>
    <s v="64.156896551724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02"/>
    <s v="111.526946107784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01"/>
    <s v="170.44680851063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98"/>
    <s v="133.73915929203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01"/>
    <s v="95.834024896265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s v="221.7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"/>
    <s v="32.315357142857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2"/>
    <s v="98.839285714285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6"/>
    <s v="55.2221428571429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7"/>
    <s v="52.793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1"/>
    <s v="135.6666666666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399"/>
    <s v="53.991990846681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101"/>
    <s v="56.643835616438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s v="82.316326530612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s v="88.26081081081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01"/>
    <s v="84.905149051490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s v="48.154545454545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7"/>
    <s v="66.01540659340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s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01"/>
    <s v="156.17391304347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s v="95.76485915492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702"/>
    <s v="180.40816326530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298E-2"/>
    <s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s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03"/>
    <s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NUM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298E-2"/>
    <s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s v="26.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NUM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694"/>
    <s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s v="28.33333333333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99"/>
    <s v="14.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NUM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"/>
    <s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NUM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NUM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NUM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297"/>
    <s v="56.41666666666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s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96"/>
    <s v="11.66666666666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298"/>
    <s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s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s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NUM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701"/>
    <s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s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s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s v="108.05084745762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9"/>
    <s v="26.923076923076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s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NUM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s v="47.769230769230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"/>
    <s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s v="41.66666666666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801"/>
    <s v="74.33333333333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s v="84.33333333333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s v="65.4571428571429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s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s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01"/>
    <s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s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NUM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s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s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s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NUM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s v="131.6666666666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NUM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299E-2"/>
    <s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NUM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NUM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s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399"/>
    <s v="44.478260869565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NUM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599E-2"/>
    <s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s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s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97"/>
    <s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NUM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s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NUM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s v="40.77777777777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s v="48.3255357142857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7"/>
    <s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s v="66.68866666666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99"/>
    <s v="48.842857142857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299"/>
    <s v="137.3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s v="87.829673913043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s v="70.785365853658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s v="52.826086956521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"/>
    <s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s v="48.54464285714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s v="37.07407407407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s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s v="39.038461538461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s v="66.688311688311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s v="67.132352941176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s v="66.369426751592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3"/>
    <s v="64.620253164557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7"/>
    <s v="58.37037037037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"/>
    <s v="86.956521739130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s v="66.470588235294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s v="163.78378378378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01"/>
    <s v="107.98461538461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99"/>
    <s v="42.111111111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s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"/>
    <s v="112.01923076923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s v="74.95370370370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s v="61.57894736842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s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7"/>
    <s v="75.853658536585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s v="84.20634920634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s v="117.22556390977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s v="86.4893617021277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s v="172.41379310344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s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s v="67.72972972972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6"/>
    <s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s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s v="38.888888888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s v="94.736842105263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s v="39.967058823529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s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s v="42.8571428571429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s v="168.513513513514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s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s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s v="26.554216867469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s v="113.826086956522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01"/>
    <s v="32.01111111111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"/>
    <s v="47.18925925925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s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s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7"/>
    <s v="64.714285714285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s v="51.854285714285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101"/>
    <s v="38.7941176470588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702"/>
    <s v="44.645833333333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01"/>
    <s v="156.7733333333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s v="118.70339366515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01"/>
    <s v="74.14953271028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s v="12.5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s v="27.86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1"/>
    <s v="80.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s v="132.43548387096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s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0000000001"/>
    <s v="34.384494382022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3"/>
    <s v="44.9569892473118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s v="41.0408163265306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99"/>
    <s v="52.597560975609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s v="70.784482758620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s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s v="44.608695652173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s v="26.14896103896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799"/>
    <s v="39.183673469387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799"/>
    <s v="45.593220338983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s v="89.247787610619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s v="40.4164705882353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"/>
    <s v="82.3809523809524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7"/>
    <s v="159.5238095238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s v="36.244897959183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s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s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"/>
    <s v="74.575090497737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NUM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01"/>
    <s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s v="86.435643564356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3"/>
    <s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s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s v="80.128205128205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s v="253.142857142857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s v="171.4285714285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s v="57.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01"/>
    <s v="264.26315789473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s v="159.3333333333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04"/>
    <s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s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"/>
    <s v="61.086956521739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NUM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s v="114.81818181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NUM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898"/>
    <s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s v="65.97468354430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797"/>
    <s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597E-3"/>
    <s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s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s v="118.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NUM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NUM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s v="54.111111111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NUM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94"/>
    <s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s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s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NUM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01"/>
    <s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s v="115.70588235294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s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s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99"/>
    <s v="34.024390243902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"/>
    <s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s v="11.66666666666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s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NUM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03E-2"/>
    <s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s v="216.6666666666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04"/>
    <s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99"/>
    <s v="62.22222222222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4"/>
    <s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298E-2"/>
    <s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s v="122.14285714285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NUM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NUM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NUM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NUM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NUM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199E-2"/>
    <s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s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295"/>
    <s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s v="56.66666666666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s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s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NUM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"/>
    <s v="25.576923076923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s v="63.970588235294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7"/>
    <s v="89.9253731343284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498"/>
    <s v="93.071428571428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6"/>
    <s v="89.674157303370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s v="207.61682242990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6"/>
    <s v="59.408805031446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s v="358.97237569060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98"/>
    <s v="94.7366412213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s v="80.64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s v="168.68852459016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703"/>
    <s v="34.6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s v="462.85714285714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601"/>
    <s v="104.3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s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101"/>
    <s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s v="414.2857142857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s v="42.48148148148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s v="108.77551020408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s v="81.098039215686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s v="51.66666666666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s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"/>
    <s v="103.6355932203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s v="55.282051282051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s v="72.16970873786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NUM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s v="58.61538461538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s v="12.4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s v="49.1363636363636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691"/>
    <s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"/>
    <s v="35.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s v="45.1578947368421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704"/>
    <s v="98.789473684210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s v="88.307692307692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96"/>
    <s v="170.6290322580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s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s v="65.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s v="66.33333333333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599"/>
    <s v="104.894736842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04"/>
    <s v="78.440789473684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401"/>
    <s v="59.041666666666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6"/>
    <s v="71.342105263157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s v="51.2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s v="60.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299"/>
    <s v="44.935185185185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03"/>
    <s v="31.206896551724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s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01"/>
    <s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s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97"/>
    <s v="109.066666666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7"/>
    <s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s v="109.9352517985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299"/>
    <s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801"/>
    <s v="55.3888888888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302"/>
    <s v="133.90123456790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98"/>
    <s v="48.720930232558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s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s v="58.97297297297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s v="11.638333333333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02"/>
    <s v="83.71681415929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601"/>
    <s v="63.648648648648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302"/>
    <s v="94.277777777777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s v="71.86666666666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102"/>
    <s v="104.84615384615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01"/>
    <s v="67.139344262295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s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s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901"/>
    <s v="120.7708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9"/>
    <s v="42.22222222222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299"/>
    <s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98E-2"/>
    <s v="1.538461538461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1"/>
    <s v="37.608695652173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NUM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02"/>
    <s v="42.157142857142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NUM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s v="84.83333333333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97"/>
    <s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NUM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299"/>
    <s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205"/>
    <s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s v="59.1622807017544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s v="27.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99"/>
    <s v="24.575757575757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99"/>
    <s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s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s v="53.157894736842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s v="83.8854166666667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s v="417.3333333333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"/>
    <s v="75.765151515151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"/>
    <s v="67.389380530973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s v="73.5714285714286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3"/>
    <s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s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s v="131.1666666666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s v="47.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s v="182.1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297"/>
    <s v="61.3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s v="35.76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s v="45.6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99"/>
    <s v="75.3846153846154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s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s v="119.28571428571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s v="92.541865671641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s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s v="52.631578947368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99"/>
    <s v="98.9904306220096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s v="79.526315789473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702"/>
    <s v="134.20833333333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"/>
    <s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"/>
    <s v="51.04469273743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299"/>
    <s v="50.038461538461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7"/>
    <s v="133.93129770992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s v="58.214285714285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99"/>
    <s v="88.037643678160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"/>
    <s v="70.576753926701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s v="53.289473684210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s v="136.3636363636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9"/>
    <s v="40.5473154362416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"/>
    <s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701"/>
    <s v="52.684210526315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NUM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04"/>
    <s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s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703"/>
    <s v="58.08333333333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98E-3"/>
    <s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s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s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s v="71.588235294117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NUM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699"/>
    <s v="32.81818181818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407"/>
    <s v="49.115789473684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s v="16.307692307692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s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s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s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NUM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NUM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NUM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s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s v="41.83333333333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s v="49.33842857142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6002"/>
    <s v="41.72839506172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5"/>
    <s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s v="51.961538461538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1"/>
    <s v="50.685714285714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299"/>
    <s v="42.241379310344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7"/>
    <s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s v="46.651685393258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s v="48.454545454545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98"/>
    <s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s v="87.958333333333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s v="26.2692307692308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s v="57.77777777777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s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701"/>
    <s v="196.34042553191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5"/>
    <s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99"/>
    <s v="35.55191256830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s v="68.809523809523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"/>
    <s v="28.571428571428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s v="50.631666666666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99"/>
    <s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s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s v="34.097560975609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s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s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s v="215.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299"/>
    <s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s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601"/>
    <s v="129.973684210526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97"/>
    <s v="117.49473684210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99E-2"/>
    <s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s v="70.595238095238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298"/>
    <s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s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s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s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03"/>
    <s v="2928.928571428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s v="28.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s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s v="40.980952380952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s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s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s v="23.153846153846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s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"/>
    <s v="31.826923076923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299"/>
    <s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02"/>
    <s v="56.363636363636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1"/>
    <s v="77.352941176470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s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s v="48.846153846153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s v="48.24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599"/>
    <s v="70.21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"/>
    <s v="94.054545454545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s v="80.2727272727273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s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299"/>
    <s v="60.269034482758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s v="38.740344827586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"/>
    <s v="152.54385964912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s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9"/>
    <s v="35.838709677419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s v="64.5701187794389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"/>
    <s v="87.43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s v="68.815577078288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s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s v="511.79117647058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701"/>
    <s v="160.44285714285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s v="35.0030434782609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s v="188.50671378091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59999999999"/>
    <s v="56.204984093319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7"/>
    <s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s v="127.36450839328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099"/>
    <s v="101.85532258064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7"/>
    <s v="230.55782312925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s v="842.10602409638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98"/>
    <s v="577.27593103448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02"/>
    <s v="483.34246575342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69999999999"/>
    <s v="76.13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"/>
    <s v="74.107684365781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s v="36.9656603773585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"/>
    <s v="2500.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s v="67.69021432945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s v="63.04738562091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6"/>
    <s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803"/>
    <s v="180.75185011709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s v="127.32038834951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s v="136.64447455386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s v="182.7802469135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s v="279.37843137254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s v="61.375728669846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s v="80.727532097004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49999999"/>
    <s v="272.35590732591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s v="70.848739495798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299"/>
    <s v="247.94003412969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s v="186.81393034825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500000002"/>
    <s v="131.9894861660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s v="29.310782241014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s v="245.02436053593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s v="1323.2540463917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s v="282.65966789667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s v="91.2144010282776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s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NUM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s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7"/>
    <s v="453.1428571428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s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s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98"/>
    <s v="83.4285714285714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702"/>
    <s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s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701"/>
    <s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s v="46.66666666666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"/>
    <s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NUM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NUM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s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NUM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NUM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s v="218.3333333333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"/>
    <s v="33.7142857142857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s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102"/>
    <s v="128.387904703726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s v="78.8342618181818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s v="91.7647058823529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s v="331.10237288135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s v="194.26193717277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s v="408.97689768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s v="84.45927007299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6"/>
    <s v="44.853658536585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s v="383.36432160804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s v="55.27685664939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s v="422.020597322348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s v="64.180327868852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s v="173.57781674704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06"/>
    <s v="88.601680840609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9"/>
    <s v="50.222283950617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s v="192.38876826722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s v="73.4169014084507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1"/>
    <s v="147.68495555555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s v="108.96848314606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"/>
    <s v="23.6475409836066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s v="147.94736842105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s v="385.03692307692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s v="457.39093484419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s v="222.99047619047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s v="220.74074074074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8"/>
    <s v="73.503898678414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s v="223.096474953618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7"/>
    <s v="47.911392405063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s v="96.06382978723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s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s v="118.454724409449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s v="143.21468926553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s v="282.71518987341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699"/>
    <s v="593.93620078740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s v="262.15704968944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01"/>
    <s v="46.580778301886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s v="70.041118881118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s v="164.906862745098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s v="449.263852242744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"/>
    <s v="27.472841328413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99"/>
    <s v="143.97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s v="88.235714285714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02"/>
    <s v="36.326424870466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01"/>
    <s v="90.177777777777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03"/>
    <s v="152.623612167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s v="55.806451612903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99"/>
    <s v="227.85327313769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"/>
    <s v="91.829898033503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s v="80.99103773584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s v="278.39411764705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s v="43.095041322314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s v="326.29205175600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s v="41.743801652892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901"/>
    <s v="64.02093397745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7"/>
    <s v="99.455445544554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s v="138.49458483754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s v="45.547792792792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s v="10.5073170731707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702"/>
    <s v="114.765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s v="35.997067448680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s v="154.17142857142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s v="566.38916256157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s v="120.85714285714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599"/>
    <s v="86.163845492085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s v="51.212114395886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s v="67.261538461538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99"/>
    <s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s v="346.13118421052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s v="244.11912547528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s v="259.25424836601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s v="201.96402877697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901"/>
    <s v="226.20857142857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s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s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402"/>
    <s v="20.465926829268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s v="116.35303146309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s v="307.20212765957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s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s v="47.47446457990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s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9"/>
    <s v="72.9090909090909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299"/>
    <s v="43.710526315789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"/>
    <s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299"/>
    <s v="70.652173913043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"/>
    <s v="89.301204819277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s v="115.0857142857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"/>
    <s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701"/>
    <s v="46.204266666666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s v="48.548548387096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s v="57.52018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8"/>
    <s v="88.147154471544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299"/>
    <s v="110.4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7"/>
    <s v="66.826086956521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"/>
    <s v="58.597222222222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s v="113.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7"/>
    <s v="43.571428571428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s v="78.947368421052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"/>
    <s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702"/>
    <s v="63.031746031746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7"/>
    <s v="30.370370370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s v="51.47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s v="35.789473684210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598"/>
    <s v="98.817391304347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s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s v="51.313131313131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5"/>
    <s v="53.52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s v="37.149310344827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s v="89.895287958115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s v="106.52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s v="52.815789473684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s v="54.6153846153846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s v="27.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3"/>
    <s v="68.598130841121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s v="35.612244897959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7"/>
    <s v="94.027777777777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7"/>
    <s v="526.4565217391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s v="50.6571428571429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s v="79.182941176470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s v="91.590909090909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s v="116.96275362318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s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s v="103.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s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99"/>
    <s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s v="31.55555555555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s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099"/>
    <s v="34.220338983050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99"/>
    <s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s v="19.66666666666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02"/>
    <s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s v="8.333333333333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s v="21.34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s v="5.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01"/>
    <s v="34.66666666666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s v="21.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s v="11.92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s v="26.597378277153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s v="10.66666666666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s v="29.035714285714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s v="50.909090909090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NUM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195"/>
    <s v="50.08333333333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s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01"/>
    <s v="25.291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02"/>
    <s v="51.292134831460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s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"/>
    <s v="49.381818181818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s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NUM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s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197"/>
    <s v="19.66666666666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99"/>
    <s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95E-3"/>
    <s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s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s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3"/>
    <s v="17.9879518072289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s v="370.94736842105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99"/>
    <s v="63.569485530546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199"/>
    <s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s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s v="35.615384615384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701"/>
    <s v="87.103448275862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s v="75.1136363636364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4"/>
    <s v="68.01204819277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s v="29.623931623931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s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s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02"/>
    <s v="64.366735294117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s v="21.857142857142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3"/>
    <s v="33.315789473684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s v="90.276595744680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s v="76.923076923076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099"/>
    <s v="59.2333333333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s v="65.380952380952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s v="67.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s v="88.746478873239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s v="65.868421052631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s v="40.3492433061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s v="76.8571428571429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s v="68.70782051282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s v="57.7735849056604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97"/>
    <s v="44.171348314606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94"/>
    <s v="31.566308243727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s v="107.04511278195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s v="149.03451043338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s v="55.956632653061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s v="56.970381807973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499"/>
    <s v="44.05642023346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s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"/>
    <s v="65.318435754189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01"/>
    <s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99"/>
    <s v="40.070667078443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299"/>
    <s v="75.647714604236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s v="61.203872437357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2"/>
    <s v="48.1304347826087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399"/>
    <s v="68.1068376068376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s v="65.891300230946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s v="81.654377880184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802"/>
    <s v="52.701195219123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s v="41.228136882129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202"/>
    <s v="15.035357142857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s v="39.066920943134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s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99"/>
    <s v="27.301369863013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s v="42.22222222222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3"/>
    <s v="33.235294117647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s v="285.714285714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s v="42.33333333333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s v="50.2666666666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s v="61.902777777777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s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"/>
    <s v="55.796747967479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s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701"/>
    <s v="73.125416666666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"/>
    <s v="26.060606060606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7"/>
    <s v="22.642857142857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01"/>
    <s v="47.22222222222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s v="32.324473684210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s v="53.421052631578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"/>
    <s v="51.304347826087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s v="37.19724770642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s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s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s v="82.145270270270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s v="164.79651993355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299"/>
    <s v="60.820280373831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299"/>
    <s v="67.970099667774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s v="81.56180555555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601"/>
    <s v="25.42547309833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1"/>
    <s v="21.49799196787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s v="27.2266307277628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s v="25.09109311740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s v="21.23017902813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s v="41.607142857142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5"/>
    <s v="135.58503401360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3"/>
    <s v="22.116176470588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98"/>
    <s v="64.625635808748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s v="69.569620253164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s v="75.133028169014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s v="140.979166666667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s v="49.472392638036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5999999998"/>
    <s v="53.8652514851485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s v="4.5712530712530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s v="65.003448275862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s v="53.475252525252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s v="43.91228070175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398"/>
    <s v="50.852631578947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99"/>
    <s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9"/>
    <s v="32.81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s v="426.93169877408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699"/>
    <s v="23.808729166666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8"/>
    <s v="98.413654618473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s v="107.321428571429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s v="11.670050761421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098"/>
    <s v="41.782287822878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03"/>
    <s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s v="94.103550295858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s v="15.72195121951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s v="90.635922330097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s v="97.297619047619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s v="37.1190476190476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499"/>
    <s v="28.104972375690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99"/>
    <s v="144.433333333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299"/>
    <s v="24.274157303370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s v="35.11764705882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99"/>
    <s v="24.762886597938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s v="188.3787128712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s v="148.082474226804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s v="49.934589800443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s v="107.82155688622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s v="42.63403614457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s v="14.370762711864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s v="37.476190476190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s v="30.20202020202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94"/>
    <s v="33.550632911392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01"/>
    <s v="64.74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"/>
    <s v="57.932367149758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s v="53.07843137254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s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94"/>
    <s v="82.39687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s v="50.454545454545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"/>
    <s v="115.8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01"/>
    <s v="63.03458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702"/>
    <s v="108.02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7"/>
    <s v="46.08860759493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99"/>
    <s v="107.21428571428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601"/>
    <s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s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s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99"/>
    <s v="53.82758620689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s v="100.4651162790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s v="46.63065217391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"/>
    <s v="34.07407407407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s v="65.2146428571429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s v="44.205882352941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901"/>
    <s v="71.9655172413793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s v="52.947368421052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"/>
    <s v="109.4513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703"/>
    <s v="75.035714285714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s v="115.71428571428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s v="31.6598104265403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299"/>
    <s v="46.1764705882353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299"/>
    <s v="68.481650485436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299"/>
    <s v="53.46920353982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8"/>
    <s v="109.10778443113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099"/>
    <s v="51.185616438356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9"/>
    <s v="27.93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s v="82.496921824104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s v="59.8174766355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96"/>
    <s v="64.816470588235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"/>
    <s v="90.096153846153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7"/>
    <s v="40.962025316455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s v="56.00012738853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s v="37.67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s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99"/>
    <s v="78.03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s v="18.909090909090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s v="37.134969325153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s v="41.96103896103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s v="61.044943820224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703"/>
    <s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97"/>
    <s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s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02"/>
    <s v="25.491803278688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s v="11.428571428571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s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395"/>
    <s v="54.88316244411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s v="47.383612662942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s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"/>
    <s v="219.9263803680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s v="40.79540636042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s v="75.5028409090909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703"/>
    <s v="13.542553191489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s v="60.86567164179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s v="115.692307692308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s v="48.10462355658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299"/>
    <s v="74.184357541899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"/>
    <s v="123.34552845528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s v="66.623188405797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s v="104.99007444168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NUM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NUM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s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s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NUM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s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s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601"/>
    <s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NUM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NUM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095"/>
    <s v="15.428571428571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NUM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NUM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397E-2"/>
    <s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s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NUM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NUM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NUM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s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s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NUM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98"/>
    <s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NUM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NUM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NUM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s v="97.40740740740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s v="47.8571428571429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s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NUM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s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NUM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03"/>
    <s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s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97E-2"/>
    <s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NUM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7"/>
    <s v="81.58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NUM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NUM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NUM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703"/>
    <s v="18.33333333333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"/>
    <s v="224.4285714285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s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s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s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899"/>
    <s v="112.571428571429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NUM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s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99"/>
    <s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s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NUM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s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NUM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s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s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NUM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s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NUM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NUM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NUM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NUM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97"/>
    <s v="22.33333333333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296"/>
    <s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"/>
    <s v="16.83333333333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NUM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s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401"/>
    <s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897"/>
    <s v="168.39393939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s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s v="76.6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NUM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s v="50.33333333333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NUM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293"/>
    <s v="8.333333333333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7"/>
    <s v="35.384615384615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02"/>
    <s v="55.83333333333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s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NUM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s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NUM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02"/>
    <s v="69.472222222222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701E-2"/>
    <s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s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299E-2"/>
    <s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s v="34.44444444444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602E-2"/>
    <s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NUM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s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602E-3"/>
    <s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6"/>
    <s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s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s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301E-2"/>
    <s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NUM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s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s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98E-2"/>
    <s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NUM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298"/>
    <s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NUM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s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s v="74.229357798165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99"/>
    <s v="81.25268817204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s v="130.234694533762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s v="53.409836065573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s v="75.1304347826087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s v="75.66666666666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s v="31.69139465875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s v="47.77777777777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s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"/>
    <s v="149.31401960784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s v="62.069892473118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s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s v="69.268656716417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01"/>
    <s v="271.50769230769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s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99"/>
    <s v="40.4925373134328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7"/>
    <s v="189.75806451612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s v="68.86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s v="108.77659574468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8"/>
    <s v="125.98529411764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s v="90.523255813953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"/>
    <s v="28.8804347826087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s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s v="51.674418604651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"/>
    <s v="26.270833333333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s v="48.076923076923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s v="27.5581395348837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s v="36.971379310344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7"/>
    <s v="29.021276595744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399999999999"/>
    <s v="28.65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s v="37.647058823529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701"/>
    <s v="97.904038461538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s v="42.553191489361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59999999999"/>
    <s v="131.58368421052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s v="32.32098765432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s v="61.10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"/>
    <s v="31.341463414634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s v="129.11392405063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02"/>
    <s v="25.0206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s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1"/>
    <s v="47.541473684210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s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3"/>
    <s v="65.842105263157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99"/>
    <s v="46.401222222222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s v="50.3658536585366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97"/>
    <s v="26.56666666666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7"/>
    <s v="39.493684210526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s v="49.246153846153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9"/>
    <s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s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s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s v="27.77777777777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s v="99.382239382239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"/>
    <s v="38.848205128205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7"/>
    <s v="45.548809523809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s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s v="80.55107142857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s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s v="47.676470588235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"/>
    <s v="23.448275862069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498"/>
    <s v="40.142857142857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2E-2"/>
    <s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NUM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NUM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NUM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s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NUM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NUM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99"/>
    <s v="35.714285714285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s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NUM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NUM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NUM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s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s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NUM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7"/>
    <s v="53.545454545454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NUM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E-2"/>
    <s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NUM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s v="103.68174242424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s v="185.185185185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"/>
    <s v="54.153846153846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s v="177.20930232558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s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s v="136.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s v="57.5352112676056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s v="52.962839506172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299"/>
    <s v="82.328947368421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s v="135.4166666666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s v="74.065573770491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s v="84.08333333333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7"/>
    <s v="61.0294117647059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s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s v="266.08974358974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s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s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099"/>
    <s v="109.96308108108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s v="169.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s v="95.74074074074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01"/>
    <s v="59.460317460317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901"/>
    <s v="55.76923076923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s v="30.076923076923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s v="88.438596491228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s v="64.0327868852459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601"/>
    <s v="60.153846153846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499"/>
    <s v="49.19402985074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s v="165.16216216216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1"/>
    <s v="43.62162162162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401"/>
    <s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1"/>
    <s v="67.4196428571429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s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299"/>
    <s v="38.88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s v="54.98507462686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s v="61.342857142857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8"/>
    <s v="23.11764705882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"/>
    <s v="29.6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s v="75.61111111111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s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s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NUM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s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NUM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NUM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s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NUM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7"/>
    <s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s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299"/>
    <s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s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s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NUM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NUM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NUM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NUM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NUM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NUM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NUM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s v="23.08333333333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s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s v="48.181818181818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E-3"/>
    <s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s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NUM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99"/>
    <s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99"/>
    <s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s v="202.83333333333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02"/>
    <s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s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NUM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01"/>
    <s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99"/>
    <s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NUM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s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7"/>
    <s v="96.0526315789474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399"/>
    <s v="305.7777777777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96"/>
    <s v="12.1428571428571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s v="83.5714285714286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295"/>
    <s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s v="115.5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s v="21.900662251655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98"/>
    <s v="80.022494887525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"/>
    <s v="35.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800000000002"/>
    <s v="64.93333333333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s v="60.965703745743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01"/>
    <s v="31.444155844155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s v="81.949748743718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s v="58.927631578947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399"/>
    <s v="157.29347633136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698"/>
    <s v="55.7585095320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599"/>
    <s v="83.802893802893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s v="58.422210884353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299"/>
    <s v="270.571428571429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s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899"/>
    <s v="47.180555555555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s v="120.308823529412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s v="27.597484276729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701"/>
    <s v="205.29870129870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s v="35.547169811320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8"/>
    <s v="74.639488409272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s v="47.0580645161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s v="26.59135135135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s v="36.77419354838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s v="31.8205449826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s v="27.576923076923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s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708"/>
    <s v="21.55555555555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"/>
    <s v="44.095238095238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s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s v="38.98765432098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s v="80.185489510489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3"/>
    <s v="34.904761904761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s v="89.1005025125628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1"/>
    <s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s v="136.90476190476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s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s v="31.961538461538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199"/>
    <s v="25.2142857142857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s v="10.040816326530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7"/>
    <s v="45.942028985507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s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NUM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s v="223.58248500999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s v="39.480769230769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s v="91.30434782608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s v="78.666205607476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s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297"/>
    <s v="17.66666666666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s v="41.33333333333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701"/>
    <s v="71.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699"/>
    <s v="307.82352941176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s v="80.454545454545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1"/>
    <s v="83.942857142857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s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299"/>
    <s v="73.3720930232558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701"/>
    <s v="112.8618421052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02"/>
    <s v="95.277627118644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902E-2"/>
    <s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101"/>
    <s v="133.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s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s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s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s v="373.55803571428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"/>
    <s v="174.03846153846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"/>
    <s v="93.69565217391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s v="77.327718446601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7"/>
    <s v="92.22222222222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s v="60.964285714285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s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1997"/>
    <s v="41.58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s v="33.761904761904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s v="70.617021276595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s v="167.15151515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s v="128.61988304093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s v="65.413793103448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401"/>
    <s v="117.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"/>
    <s v="126.48148148148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s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s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s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s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s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s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01"/>
    <s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s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NUM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NUM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s v="5.285714285714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602E-3"/>
    <s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s v="72.762711864406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01E-2"/>
    <s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397"/>
    <s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s v="13.33333333333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01E-3"/>
    <s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"/>
    <s v="23.66666666666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s v="89.210526315789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97"/>
    <s v="116.55769230769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s v="13.0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NUM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69999"/>
    <s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304"/>
    <s v="34.130434782608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s v="132.34615384615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s v="922.2222222222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05"/>
    <s v="163.571428571429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"/>
    <s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3"/>
    <s v="149.44486692015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s v="71.237487309644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s v="44.464318398474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s v="164.94480519480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s v="84.871516544117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899"/>
    <s v="53.945205479452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01"/>
    <s v="50.531468531468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"/>
    <s v="108.00140845070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s v="95.373770491803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99"/>
    <s v="57.631016333938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s v="64.160481283422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s v="92.387692307692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"/>
    <s v="125.97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"/>
    <s v="94.6376811594203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s v="170.6994219653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s v="40.762081784386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s v="68.25405405405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s v="95.488636363636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302"/>
    <s v="7.190264965652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s v="511.65486725663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s v="261.7450495049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s v="69.7609618104668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99"/>
    <s v="77.229591836734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s v="340.5652173913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3"/>
    <s v="67.417903225806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299"/>
    <s v="845.70270270270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s v="97.191780821917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s v="451.84033613445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s v="138.66871165644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93"/>
    <s v="21.640147492625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s v="169.5172413793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s v="161.88210526315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s v="493.1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1"/>
    <s v="22.120418848167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02"/>
    <s v="18.235294117647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s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s v="40.6111111111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NUM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s v="37.954545454545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s v="35.73469387755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s v="42.157894736842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s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s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s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NUM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NUM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"/>
    <s v="39.285714285714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s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NUM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s v="17.33333333333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s v="31.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96"/>
    <s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s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s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NUM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s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05"/>
    <s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01"/>
    <s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s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NUM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s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s v="11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699"/>
    <s v="29.47058823529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s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s v="63.098484848484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NUM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NUM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99"/>
    <s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s v="43.846153846153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s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05"/>
    <s v="45.97222222222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298"/>
    <s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01"/>
    <s v="93.66666666666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s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NUM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s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s v="66.66666666666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s v="18.770491803278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s v="66.11111111111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s v="36.859154929577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s v="39.810810810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s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s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7"/>
    <s v="126.458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299"/>
    <s v="47.8787878787879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s v="73.2142857142857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s v="89.66666666666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s v="151.4623287671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s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01"/>
    <s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s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s v="87.3575531914894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s v="36.474820143884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s v="44.859538461538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s v="42.90322580645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s v="51.23076923076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"/>
    <s v="33.94444444444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s v="90.74468085106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s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s v="24.44444444444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s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s v="67.74193548387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"/>
    <s v="65.376811594202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s v="121.90476190476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s v="47.456140350877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s v="92.84259259259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s v="68.253012048192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399"/>
    <s v="37.209583333333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299"/>
    <s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s v="43.2142857142857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7"/>
    <s v="25.130177514792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s v="23.636363636363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s v="103.95098039215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s v="50.384615384615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s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s v="28.571428571428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s v="63.829787234042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s v="8.857142857142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9"/>
    <s v="50.66666666666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02"/>
    <s v="60.78431372549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s v="113.42105263157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s v="104.56521739130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"/>
    <s v="98.309278350515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s v="35.039473684210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s v="272.727272727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7"/>
    <s v="63.846153846153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0000000001"/>
    <s v="30.189368421052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01"/>
    <s v="83.514285714285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s v="64.761904761904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s v="20.118172043010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8"/>
    <s v="44.090909090909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s v="40.476190476190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s v="44.53703703703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"/>
    <s v="125.80645161290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s v="19.696969696969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s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NUM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NUM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497"/>
    <s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702"/>
    <s v="60.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NUM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NUM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s v="23.33333333333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s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s v="23.9230769230769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NUM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s v="15.83333333333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NUM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s v="29.785714285714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s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98"/>
    <s v="24.33333333333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2"/>
    <s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NUM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s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s v="29.55555555555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s v="26.66666666666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01"/>
    <s v="18.3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s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s v="13.33333333333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NUM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s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s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04"/>
    <s v="105.02933333333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s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s v="83.33333333333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s v="35.9230769230769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NUM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s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s v="90.33333333333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s v="2.333333333333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NUM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"/>
    <s v="108.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s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01"/>
    <s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"/>
    <s v="96.5517241379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NUM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s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s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098"/>
    <s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s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s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99"/>
    <s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NUM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98"/>
    <s v="81.571428571428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s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s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899"/>
    <s v="29.4117647058824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s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NUM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s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"/>
    <s v="52.08333333333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04"/>
    <s v="183.333333333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03"/>
    <s v="26.33333333333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NUM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899"/>
    <s v="486.42857142857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s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701E-2"/>
    <s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s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s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601"/>
    <s v="36.588235294117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96"/>
    <s v="80.714285714285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s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s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099E-2"/>
    <s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01E-3"/>
    <s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s v="46.9285714285714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4"/>
    <s v="78.076923076923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s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s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s v="203.6666666666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95"/>
    <s v="20.714285714285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s v="48.55555555555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s v="68.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s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s v="51.615384615384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s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s v="83.33333333333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s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s v="175.51020408163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8"/>
    <s v="231.6617587939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s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"/>
    <s v="112.142857142857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s v="41.66666666666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s v="255.17343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s v="162.77419354838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s v="88.33333333333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799"/>
    <s v="85.736842105263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s v="47.57407407407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s v="72.9729729729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"/>
    <s v="90.538461538461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s v="37.6470588235294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"/>
    <s v="36.363636363636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s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s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s v="81.242424242424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s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s v="202.22772277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NUM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s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NUM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s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s v="82.461538461538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s v="2.666666666666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s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NUM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s v="18.896551724137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s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s v="201.6666666666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NUM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"/>
    <s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99"/>
    <s v="66.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"/>
    <s v="93.33333333333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NUM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NUM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NUM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s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s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s v="109.03061224489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80000000001"/>
    <s v="25.692295918367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s v="41.923076923076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s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s v="80.225352112676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s v="78.93617021276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s v="95.5882352941177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s v="69.890109890109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s v="74.534883720930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s v="123.941176470588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s v="264.84848484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s v="58.6206896551724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s v="70.8849557522124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099"/>
    <s v="8.571428571428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99"/>
    <s v="113.566666666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701"/>
    <s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s v="110.21739130434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98"/>
    <s v="136.45833333333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s v="53.164948453608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s v="86.491525423728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7"/>
    <s v="155.23827397260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s v="115.08256880733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s v="109.59459459459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s v="45.214285714285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s v="104.15169811320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s v="35.7142857142857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s v="96.997252747252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s v="370.370370370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9"/>
    <s v="94.408602150537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s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s v="45.590909090909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95"/>
    <s v="23.275254237288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s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01"/>
    <s v="153.52040816326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s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s v="118.97113163972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9"/>
    <s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s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s v="131.37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99"/>
    <s v="73.032980769230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7"/>
    <s v="178.52941176470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s v="162.90974729241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01"/>
    <s v="108.242372881356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s v="88.8659793814433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s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7"/>
    <s v="116.73076923076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s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s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7"/>
    <s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s v="85.181818181818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s v="146.6915887850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s v="50.7648114901257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01"/>
    <s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"/>
    <s v="242.2777777777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899"/>
    <s v="146.44654088050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601"/>
    <s v="103.1707317073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299"/>
    <s v="80.464601769911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9"/>
    <s v="234.6666666666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"/>
    <s v="50.689320388349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s v="162.70967741935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s v="120.1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s v="67.697802197802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s v="52.103448275862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"/>
    <s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s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s v="84.8585858585859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7"/>
    <s v="94.548850574712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"/>
    <s v="45.536585365853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s v="51.724137931034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s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02"/>
    <s v="191.13043478260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s v="89.314285714285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s v="88.588631921824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s v="96.300911854103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s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s v="37.22222222222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0000000001"/>
    <s v="92.130423728813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s v="76.7857142857143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"/>
    <s v="96.526315789473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s v="51.891891891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7"/>
    <s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701"/>
    <s v="84.108974358974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s v="82.941562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98"/>
    <s v="259.94827586206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s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s v="177.02127659574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7"/>
    <s v="74.07407407407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s v="70.66666666666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398"/>
    <s v="23.628571428571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s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s v="13.33333333333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NUM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s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NUM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NUM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701E-2"/>
    <s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99"/>
    <s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"/>
    <s v="55.833333333333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NUM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s v="99.761194029850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98"/>
    <s v="25.521739130434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7"/>
    <s v="117.65277777777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s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3"/>
    <s v="2796.666666666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s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s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s v="20.142857142857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s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s v="61.307692307692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701E-2"/>
    <s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98E-2"/>
    <s v="92.142857142857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s v="7.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s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s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696"/>
    <s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01"/>
    <s v="23.66666666666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505"/>
    <s v="415.7777777777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s v="53.7142857142857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s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NUM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s v="18.6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01"/>
    <s v="78.33333333333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s v="6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s v="16.6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s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4"/>
    <s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s v="130.0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03"/>
    <s v="1270.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s v="88.44444444444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s v="56.34238095238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s v="53.5294117647059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s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"/>
    <s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s v="56.785714285714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s v="40.83333333333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03"/>
    <s v="65.11111111111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s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s v="140.538461538462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s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s v="69.53333333333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01"/>
    <s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s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98"/>
    <s v="79.870967741935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s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s v="272.58620689655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s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303"/>
    <s v="58.18421052631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s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s v="70.105263157894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99"/>
    <s v="57.888888888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802"/>
    <s v="125.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NUM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s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"/>
    <s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s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s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s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5E-3"/>
    <s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96"/>
    <s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205"/>
    <s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s v="244.80459770114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s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NUM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s v="61.1764705882353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NUM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701"/>
    <s v="139.23931623931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s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s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202"/>
    <s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298E-2"/>
    <s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s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s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799"/>
    <s v="23.142857142857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s v="29.045454545454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299"/>
    <s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NUM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s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s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s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4"/>
    <s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NUM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s v="251.3333333333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NUM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s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s v="110.35211267605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7"/>
    <s v="41.421052631578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s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s v="33.990384615384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s v="103.3529411764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498"/>
    <s v="34.79104477611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297"/>
    <s v="41.773858921161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"/>
    <s v="64.268292682926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s v="31.209370860927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201"/>
    <s v="62.9213483146067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s v="98.536585365853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s v="82.608695652173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"/>
    <s v="38.504230769230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"/>
    <s v="80.157894736842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s v="28.405405405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s v="80.730158730158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"/>
    <s v="200.6944444444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s v="37.591549295774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7"/>
    <s v="58.09523809523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98"/>
    <s v="60.300892473118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7"/>
    <s v="63.363636363636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s v="50.901639344262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s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s v="31.619718309859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6"/>
    <s v="65.102564102564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s v="79.310344827586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s v="139.18918918918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01"/>
    <s v="131.91304347826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s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9"/>
    <s v="39.672727272727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s v="57.549019607843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01"/>
    <s v="33.02564102564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1"/>
    <s v="77.3358064516129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s v="31.93333333333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s v="36.33333333333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"/>
    <s v="46.7682119205298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s v="40.073529411764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099"/>
    <s v="100.21739130434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s v="41.66666666666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s v="46.714285714285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01"/>
    <s v="71.491803278688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s v="14.444444444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01"/>
    <s v="356.84210526315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NUM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99"/>
    <s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s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s v="24.458333333333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NUM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096"/>
    <s v="53.07692307692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s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s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703"/>
    <s v="36.66666666666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s v="49.207547169811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s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s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s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s v="41.66666666666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NUM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s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NUM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402"/>
    <s v="70.83333333333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s v="63.10975609756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99"/>
    <s v="50.157964601769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701"/>
    <s v="62.88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99"/>
    <s v="85.531055900621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s v="53.723404255319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702"/>
    <s v="127.80851063829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01"/>
    <s v="106.57391304347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9"/>
    <s v="262.11194029850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s v="57.171428571428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"/>
    <s v="50.201923076923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s v="66.586956521739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s v="168.25210084033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s v="256.37288135593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s v="36.610619469026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s v="37.142857142857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1"/>
    <s v="45.87837837837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"/>
    <s v="141.71296296296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s v="52.487179487179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701"/>
    <s v="59.523809523809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s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"/>
    <s v="193.6216216216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s v="106.797029702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"/>
    <s v="77.21621621621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s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s v="50.461538461538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s v="97.377049180327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s v="34.9192173913044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7"/>
    <s v="85.530386740331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s v="182.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99"/>
    <s v="131.13620817843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9"/>
    <s v="39.810126582278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01"/>
    <s v="59.7017307692308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7"/>
    <s v="88.735294117647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"/>
    <s v="58.68862275449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s v="69.565136612021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s v="115.8732394366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s v="23.869565217391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9"/>
    <s v="81.12592592592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s v="57.626943005181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s v="46.42982456140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98"/>
    <s v="60.4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301"/>
    <s v="65.579545454545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s v="119.19248826291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299"/>
    <s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"/>
    <s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s v="177.08695652173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"/>
    <s v="70.77150537634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s v="29.16666666666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s v="72.761363636363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s v="51.853414634146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99"/>
    <s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701"/>
    <s v="251.73814432989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s v="74.821917808219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"/>
    <s v="67.653061224489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01"/>
    <s v="93.813432835820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s v="41.237647058823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s v="52.551020408163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s v="70.285714285714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299"/>
    <s v="48.32515337423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s v="53.177083333333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s v="60.952380952380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s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7"/>
    <s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s v="38.235294117647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s v="106.503448275862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s v="204.571428571429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"/>
    <s v="54.9125874125874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8"/>
    <s v="150.4166666666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399"/>
    <s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s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s v="76.029411764705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601"/>
    <s v="105.20634920634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s v="68.66666666666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s v="129.3617021276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"/>
    <s v="134.26371308016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s v="17.829787234042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s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7"/>
    <s v="69.18518518518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701"/>
    <s v="125.12295081967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s v="73.5294117647059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s v="48.437149758454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s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s v="33.66666666666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s v="40.7142857142857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598"/>
    <s v="19.2666666666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"/>
    <s v="84.285714285714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"/>
    <s v="29.58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"/>
    <s v="26.66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7"/>
    <s v="45.978723404255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01"/>
    <s v="125.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s v="141.29166666666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s v="55.33333333333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7"/>
    <s v="46.420454545454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701"/>
    <s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"/>
    <s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9"/>
    <s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99"/>
    <s v="89.585714285714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s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"/>
    <s v="48.70370370370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s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399"/>
    <s v="75.087719298245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02"/>
    <s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299"/>
    <s v="209.83870967741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s v="61.02222222222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s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s v="80.034482758620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s v="29.068965517241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s v="49.43820224719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01"/>
    <s v="93.9774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599"/>
    <s v="61.944444444444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s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s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s v="66.447368421052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s v="35.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2"/>
    <s v="145.6521739130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s v="25.693877551020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7"/>
    <s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s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s v="142.28070175438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s v="24.545454545454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9"/>
    <s v="292.7777777777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s v="44.923076923076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99"/>
    <s v="23.10144927536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s v="80.4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s v="72.2891566265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901"/>
    <s v="32.97297297297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99"/>
    <s v="116.65217391304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s v="79.619047619047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s v="27.77777777777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s v="81.0294117647059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s v="136.848214285714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s v="177.61702127659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7"/>
    <s v="109.07894736842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s v="119.642857142857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7"/>
    <s v="78.205128205128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099"/>
    <s v="52.173913043478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"/>
    <s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s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s v="91.66666666666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s v="108.5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01"/>
    <s v="69.822784810126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s v="109.571428571429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"/>
    <s v="71.66666666666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s v="93.61111111111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s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s v="35.79545454545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01"/>
    <s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01"/>
    <s v="147.3333333333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s v="56.33333333333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s v="96.190476190476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s v="63.57407407407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s v="184.782608695652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801"/>
    <s v="126.722222222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s v="83.426470588235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s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1001"/>
    <s v="302.30769230769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"/>
    <s v="44.13888888888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s v="866.6666666666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s v="61.3888888888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701"/>
    <s v="29.6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s v="45.478260869565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s v="96.2037037037037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01"/>
    <s v="67.9230769230769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s v="30.77777777777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s v="38.33333333333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s v="66.83333333333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901"/>
    <s v="71.730769230769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s v="176.470588235294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s v="421.10526315789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s v="104.98701298701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4"/>
    <s v="28.190476190476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s v="54.552631578947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"/>
    <s v="111.89285714285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s v="85.208333333333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01"/>
    <s v="76.652173913043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601"/>
    <s v="65.16666666666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s v="93.760312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s v="133.3333333333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s v="51.2195121951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7"/>
    <s v="100.171428571429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s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s v="184.67741935483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s v="69.818181818181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s v="61.94444444444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s v="41.66666666666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s v="36.0681818181818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"/>
    <s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s v="24.210526315789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299"/>
    <s v="55.892857142857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s v="11.66666666666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s v="68.353846153846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s v="27.065217391304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s v="118.12941176470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"/>
    <s v="44.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99"/>
    <s v="99.787878787878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s v="117.64705882352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s v="203.3333333333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901"/>
    <s v="28.323529411764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s v="110.23076923076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s v="31.970149253731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s v="58.6111111111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s v="29.428571428571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s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7"/>
    <s v="199.16666666666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s v="115.3846153846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s v="46.428571428571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s v="70.568181818181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s v="22.22222222222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s v="159.4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"/>
    <s v="37.7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s v="72.0535714285714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502"/>
    <s v="63.69565217391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s v="28.411764705882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s v="103.21428571428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s v="71.152173913043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s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"/>
    <s v="81.776315789473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"/>
    <s v="297.02980769230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"/>
    <s v="46.6091954022989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s v="51.724137931034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s v="40.2941176470588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s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50000000001"/>
    <s v="30.152638888888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s v="95.238095238095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s v="52.214285714285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701"/>
    <s v="134.15492957746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s v="62.827380952380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s v="58.947368421052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s v="143.10810810810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s v="84.16666666666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s v="186.071428571429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"/>
    <s v="89.78555555555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s v="64.1575609756098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s v="59.651162790697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s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s v="41.22222222222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s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s v="64.516129032258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s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s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99"/>
    <s v="51.22222222222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s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s v="19.487179487179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898"/>
    <s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s v="41.405405405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"/>
    <s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601"/>
    <s v="33.571428571428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s v="145.86956521739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s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s v="50.981818181818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799"/>
    <s v="45.03703703703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s v="17.52777777777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s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s v="57.91666666666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s v="29.705882352941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s v="90.684210526315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s v="55.01268817204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s v="57.22222222222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"/>
    <s v="72.950819672131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s v="64.46808510638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s v="716.35294117647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01"/>
    <s v="50.396825396825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s v="41.66666666666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s v="35.7666666666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s v="88.739130434782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s v="148.4848484848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s v="51.794871794871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"/>
    <s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s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"/>
    <s v="53.230769230769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s v="39.596491228070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7"/>
    <s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7"/>
    <s v="164.61538461538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s v="125.05263157894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"/>
    <s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301"/>
    <s v="40.285714285714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s v="64.909090909090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101"/>
    <s v="55.33333333333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s v="83.142857142857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s v="38.712121212121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s v="125.37931034482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s v="78.263888888888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s v="47.22222222222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s v="79.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1"/>
    <s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s v="51.724137931034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s v="30.7692307692308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s v="74.208333333333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s v="47.846153846153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099"/>
    <s v="34.408163265306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"/>
    <s v="40.238095238095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s v="60.285714285714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s v="25.309523809523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7"/>
    <s v="35.952380952380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s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s v="70.763157894736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s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s v="66.51282051282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s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s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s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299"/>
    <s v="96.66666666666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6"/>
    <s v="60.33333333333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s v="79.894736842105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s v="58.8235294117647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01"/>
    <s v="75.340909090909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s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7"/>
    <s v="66.956521739130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s v="227.2727272727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s v="307.692307692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s v="50.020909090909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s v="72.392857142857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s v="95.952380952380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099"/>
    <s v="45.61538461538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s v="41.0294117647059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s v="56.82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s v="137.24324324324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s v="75.714285714285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s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7"/>
    <s v="81.569767441860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499"/>
    <s v="45.108108108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s v="36.66666666666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s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s v="49.230769230769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02"/>
    <s v="42.29629629629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s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s v="38.28431372549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s v="44.847826086956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"/>
    <s v="13.52941176470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"/>
    <s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s v="30.951807228915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701"/>
    <s v="55.230769230769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s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s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99"/>
    <s v="66.15294117647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7"/>
    <s v="54.137931034482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s v="104.1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s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01"/>
    <s v="59.210526315789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99"/>
    <s v="119.1763392857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201"/>
    <s v="164.61538461538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s v="24.285714285714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s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"/>
    <s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s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01"/>
    <s v="56.201923076923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s v="107.0020754716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s v="171.4285714285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"/>
    <s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s v="179.27598566308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s v="22.909090909090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s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s v="46.891891891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s v="47.40740740740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9"/>
    <s v="15.129032258064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s v="21.09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s v="59.11764705882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6"/>
    <s v="97.91666666666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s v="55.131578947368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s v="26.536585365853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s v="58.421052631578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s v="122.5365853658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s v="87.961538461538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99"/>
    <s v="73.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s v="55.55555555555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s v="39.538461538461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"/>
    <s v="136.7777777777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s v="99.34313725490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s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s v="28.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299"/>
    <s v="40.54594594594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s v="35.71428571428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9"/>
    <s v="37.96296296296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s v="33.33333333333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s v="58.571428571428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s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s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99"/>
    <s v="176.08695652173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7"/>
    <s v="151.98148148148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s v="22.607142857142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s v="18.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s v="82.25806451612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s v="68.534246575342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s v="68.05555555555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s v="72.714285714285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01"/>
    <s v="77.186046511627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s v="55.97222222222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s v="49.693548387096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3"/>
    <s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s v="77.727272727272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s v="40.77777777777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s v="59.4117647058824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s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s v="39.37735849056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s v="81.673469387755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7"/>
    <s v="44.9122807017544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"/>
    <s v="49.057971014492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s v="30.66666666666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99"/>
    <s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"/>
    <s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s v="29.629629629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"/>
    <s v="143.095238095238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s v="52.3548387096774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s v="66.66666666666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s v="126.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s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s v="35.49295774647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s v="37.08333333333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s v="69.33333333333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9"/>
    <s v="17.254901960784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s v="36.071428571428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s v="66.470588235294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599"/>
    <s v="56.065989847715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299"/>
    <s v="47.028571428571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s v="47.666190476190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s v="88.235294117647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"/>
    <s v="80.717948717948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7"/>
    <s v="39.487179487179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s v="84.854166666666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s v="68.965517241379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NUM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s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298E-2"/>
    <s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505"/>
    <s v="147.8813559322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s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s v="56.838709677419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97"/>
    <s v="176.944444444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98"/>
    <s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NUM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99"/>
    <s v="66.142857142857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503"/>
    <s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s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s v="18.33333333333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NUM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01"/>
    <s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NUM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s v="68.41666666666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s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s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s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s v="550.0410958904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s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s v="29.411764705882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s v="57.77777777777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7"/>
    <s v="44.235294117647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s v="60.90909090909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s v="68.842105263157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s v="73.5822784810127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s v="115.02173913043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s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7"/>
    <s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"/>
    <s v="235.46153846153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s v="11.363636363636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s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s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s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s v="46.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1"/>
    <s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s v="31.578947368421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01"/>
    <s v="53.363965517241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s v="36.964285714285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s v="81.294117647058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99"/>
    <s v="20.08333333333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3"/>
    <s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"/>
    <s v="53.438596491228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s v="39.868421052631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s v="145.16129032258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s v="23.33333333333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s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7"/>
    <s v="62.052763819095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s v="66.129032258064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s v="73.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99"/>
    <s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s v="62.16666666666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s v="62.328358208955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3"/>
    <s v="58.787878787878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7"/>
    <s v="45.347826086956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s v="41.944444444444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"/>
    <s v="59.16666666666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s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98"/>
    <s v="83.97435897435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"/>
    <s v="57.25806451612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s v="58.064516129032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s v="186.8029197080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s v="74.117647058823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898"/>
    <s v="30.71428571428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"/>
    <s v="62.66666666666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s v="121.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s v="39.7435897435897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s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s v="40.6323529411765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s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s v="33.66666666666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"/>
    <s v="38.589743589743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98"/>
    <s v="155.95238095238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"/>
    <s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99"/>
    <s v="15.14851851851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801"/>
    <s v="83.571428571428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"/>
    <s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s v="80.869565217391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s v="53.846153846153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s v="30.9285714285714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02"/>
    <s v="67.96296296296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s v="27.142857142857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01"/>
    <s v="110.86538461538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s v="106.84210526315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s v="105.51546391752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9"/>
    <s v="132.96296296296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s v="51.91666666666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s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s v="26.0217391304348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s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2"/>
    <s v="86.22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s v="114.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s v="47.6571428571429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01"/>
    <s v="72.88888888888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5"/>
    <s v="49.545505617977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s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099"/>
    <s v="62.586956521739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s v="61.06060606060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s v="60.064516129032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s v="72.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s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3"/>
    <s v="51.66666666666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99"/>
    <s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NUM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701"/>
    <s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"/>
    <s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96"/>
    <s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399"/>
    <s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s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s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s v="25.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NUM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s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NUM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NUM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s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01"/>
    <s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s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s v="99.538461538461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s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s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s v="120.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s v="37.66666666666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s v="172.23333333333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s v="111.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4"/>
    <s v="25.464285714285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"/>
    <s v="267.64705882352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6"/>
    <s v="75.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02"/>
    <s v="59.038461538461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4999999999"/>
    <s v="50.111022727272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s v="55.502967032967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s v="166.6666666666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s v="47.428571428571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s v="64.935064935064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s v="55.55555555555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98"/>
    <s v="74.224299065420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s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s v="41.696428571428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000000001"/>
    <s v="74.243275862069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s v="73.33333333333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s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s v="38.421052631578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s v="166.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s v="94.912280701754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s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s v="143.2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s v="90.819148936170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s v="48.542372881355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701"/>
    <s v="70.027777777777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s v="135.62608695652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s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7"/>
    <s v="94.903846153846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s v="75.37037037037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7"/>
    <s v="64.458333333333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s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s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7"/>
    <s v="93.7746478873239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399"/>
    <s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96"/>
    <s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97"/>
    <s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NUM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NUM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s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901"/>
    <s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s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01"/>
    <s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01E-3"/>
    <s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7"/>
    <s v="145.40540540540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"/>
    <s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s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04"/>
    <s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s v="47.33333333333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NUM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s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NUM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s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93E-2"/>
    <s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"/>
    <s v="50.55555555555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s v="41.66666666666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s v="53.289473684210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01"/>
    <s v="70.230769230769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s v="43.4210526315789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s v="199.1818181818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501"/>
    <s v="78.51814814814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298"/>
    <s v="61.823529411764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s v="50.0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s v="48.33972972972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s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s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s v="40.9230769230769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"/>
    <s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"/>
    <s v="79.543478260869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s v="72.381578947368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s v="64.634146341463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s v="38.571428571428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s v="107.571428571429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7"/>
    <s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7"/>
    <s v="70.461538461538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s v="178.57142857142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s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s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s v="58.90111111111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7"/>
    <s v="139.55555555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701"/>
    <s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"/>
    <s v="57.385964912280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s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s v="64.285714285714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s v="120.11764705882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s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s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s v="21.66666666666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s v="25.647058823529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s v="47.69565217391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s v="56.052631578947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"/>
    <s v="81.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s v="70.16666666666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s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8"/>
    <s v="188.55555555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99"/>
    <s v="49.511627906976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03"/>
    <s v="75.464285714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s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s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s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s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5"/>
    <s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s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s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s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s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s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7"/>
    <s v="81.538461538461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s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299E-2"/>
    <s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NUM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s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"/>
    <s v="46.4285714285714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s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s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s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s v="30.1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s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701"/>
    <s v="13.33333333333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NUM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NUM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NUM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NUM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803"/>
    <s v="44.760869565217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s v="88.642857142857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601E-2"/>
    <s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NUM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98"/>
    <s v="57.6470588235294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s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NUM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NUM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NUM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NUM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NUM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s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s v="38.714285714285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s v="13.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7"/>
    <s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s v="37.142857142857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NUM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s v="128.2738095238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99"/>
    <s v="47.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s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s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s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s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s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s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293"/>
    <s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"/>
    <s v="47.25806451612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NUM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s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299"/>
    <s v="24.714285714285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"/>
    <s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s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96"/>
    <s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s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299"/>
    <s v="61.66666666666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s v="83.13888888888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97E-3"/>
    <s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s v="142.857142857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s v="33.66666666666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298"/>
    <s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NUM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603"/>
    <s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s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s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s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NUM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293"/>
    <s v="10.16666666666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7"/>
    <s v="81.411764705882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701"/>
    <s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s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s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s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s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s v="32.3571428571429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NUM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NUM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297E-3"/>
    <s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099"/>
    <s v="91.83333333333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s v="45.83333333333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"/>
    <s v="57.173913043478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NUM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6"/>
    <s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401"/>
    <s v="79.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s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s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s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NUM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s v="137.07692307692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NUM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s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s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98"/>
    <s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NUM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s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s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s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201E-2"/>
    <s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NUM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NUM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99"/>
    <s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NUM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s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s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"/>
    <s v="24.33333333333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s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s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"/>
    <s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NUM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s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s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s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01"/>
    <s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s v="47.909090909090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91"/>
    <s v="35.16666666666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06E-2"/>
    <s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097"/>
    <s v="22.66666666666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s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s v="105.54054054054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s v="29.090909090909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NUM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701"/>
    <s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s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s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299"/>
    <s v="18.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s v="64.285714285714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295"/>
    <s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s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0994"/>
    <s v="84.282608695652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295"/>
    <s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s v="33.73684210526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s v="37.538461538461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s v="11.615384615384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02"/>
    <s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NUM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799"/>
    <s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s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s v="60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s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s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s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98"/>
    <s v="29.2352941176471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NUM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s v="59.58333333333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02"/>
    <s v="82.571428571428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s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s v="32.357142857142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s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s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s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299"/>
    <s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97E-3"/>
    <s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s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s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2997"/>
    <s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"/>
    <s v="45.8421052631579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s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NUM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s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NUM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301E-2"/>
    <s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s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s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96"/>
    <s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907"/>
    <s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7"/>
    <s v="33.33333333333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293"/>
    <s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s v="63.5583756345178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NUM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s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s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NUM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96"/>
    <s v="30.71428571428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s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NUM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s v="66.66666666666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NUM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6997"/>
    <s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7"/>
    <s v="65.340319148936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01"/>
    <s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s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s v="166.0588235294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"/>
    <s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s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s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s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s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s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NUM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s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s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"/>
    <s v="38.33333333333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s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98"/>
    <s v="32.97802197802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s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93E-2"/>
    <s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NUM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03"/>
    <s v="86.615384615384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s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NUM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s v="41.952380952380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s v="88.33333333333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"/>
    <s v="129.1666666666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01"/>
    <s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s v="35.714285714285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s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NUM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s v="163.3333333333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5"/>
    <s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s v="64.16666666666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s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99"/>
    <s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s v="179.11764705882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s v="34.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s v="33.0769230769231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s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NUM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s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6"/>
    <s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698"/>
    <s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s v="44.307692307692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NUM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s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NUM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99"/>
    <s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NUM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01"/>
    <s v="29.16666666666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s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301"/>
    <s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298"/>
    <s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603"/>
    <s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s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NUM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s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s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s v="10.66666666666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s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98E-2"/>
    <s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s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s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701"/>
    <s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"/>
    <s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NUM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NUM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098"/>
    <s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NUM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NUM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s v="22.83333333333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s v="16.66666666666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99"/>
    <s v="45.7857142857143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s v="383.3333333333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s v="106.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s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701"/>
    <s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NUM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7"/>
    <s v="14.33333333333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02"/>
    <s v="15.66666666666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s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s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201"/>
    <s v="63.917582417582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98"/>
    <s v="185.48101265822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s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s v="69.2666666666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"/>
    <s v="190.55028169014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01"/>
    <s v="93.4042553191489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s v="146.87931034482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199"/>
    <s v="159.824561403509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9"/>
    <s v="291.79333333333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s v="31.4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s v="158.684210526316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s v="80.33333333333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01"/>
    <s v="59.961305925030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902"/>
    <s v="109.7843137254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01"/>
    <s v="147.7073170731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s v="21.7551020408163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7"/>
    <s v="171.842857142857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7"/>
    <s v="41.944444444444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09999999999"/>
    <s v="93.2641228070175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98"/>
    <s v="56.136363636363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s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"/>
    <s v="199.900990099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"/>
    <s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s v="103.04347826087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601"/>
    <s v="66.34614982578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"/>
    <s v="57.142857142857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s v="102.10526315789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s v="148.9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s v="169.605633802817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"/>
    <s v="31.6239316239316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s v="76.45264150943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s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19999"/>
    <s v="320.44943820224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799"/>
    <s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"/>
    <s v="49.8823529411765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s v="59.464285714285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s v="193.84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"/>
    <s v="159.51383399209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s v="41.681818181818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s v="150.89861751152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s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s v="105.263157894737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3"/>
    <s v="117.51479289940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s v="117.361216730038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s v="133.3333333333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s v="98.3606557377049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701"/>
    <s v="194.44444444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099999999999"/>
    <s v="76.86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s v="56.815789473684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s v="137.93103448275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s v="27.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2"/>
    <s v="118.336134453782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s v="223.48076923076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"/>
    <s v="28.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s v="194.23076923076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s v="128.95348837209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s v="49.316091954023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s v="221.521739130435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s v="137.2133333333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s v="606.822424242424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199"/>
    <s v="43.0400925925926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s v="322.39130434782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298"/>
    <s v="96.7083333333333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0000000002"/>
    <s v="35.4745312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"/>
    <s v="86.66666666666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"/>
    <s v="132.05263157894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s v="91.230769230769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s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7"/>
    <s v="21.1944444444444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s v="62.3271348314607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s v="37.411764705882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399"/>
    <s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101"/>
    <s v="58.170731707317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s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00000000002"/>
    <s v="19.4710344827586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099"/>
    <s v="85.957446808510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"/>
    <s v="30.66666666666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s v="60.3846153846154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s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s v="40.2682926829268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s v="273.82978723404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s v="53.035714285714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s v="40.00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s v="15.7692307692308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s v="71.428571428571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s v="71.714285714285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7"/>
    <s v="375.76470588235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s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3"/>
    <s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7"/>
    <s v="123.28571428571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s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s v="78.2608695652174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s v="122.32558139534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s v="73.7333333333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s v="21.66666666666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02"/>
    <s v="21.904761904761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7"/>
    <s v="50.588235294117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s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s v="56.66666666666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299"/>
    <s v="40.7766666666667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s v="192.3076923076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s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s v="117.923076923077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"/>
    <s v="27.8979591836735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s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101"/>
    <s v="39.38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s v="186.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7"/>
    <s v="111.376811594203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7"/>
    <s v="78.723404255319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s v="46.702127659574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1"/>
    <s v="65.3846153846154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901"/>
    <s v="102.075471698113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s v="64.197530864197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s v="90.384615384615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02"/>
    <s v="88.5714285714286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"/>
    <s v="28.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99"/>
    <s v="69.789473684210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99"/>
    <s v="167.48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0000000001"/>
    <s v="144.91230769230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"/>
    <s v="91.840540540540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301E-2"/>
    <s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298E-2"/>
    <s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UM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98"/>
    <s v="25.166666666666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NUM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s v="11.66666666666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s v="106.692307692308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s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s v="311.16666666666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NUM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NUM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NUM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s v="94.5061728395062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NUM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NUM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"/>
    <s v="80.6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NUM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NUM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02"/>
    <s v="81.2413793103448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s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NUM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s v="46.1785714285714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298"/>
    <s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NUM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s v="55.9459459459459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02"/>
    <s v="37.55555555555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s v="38.33333333333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NUM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s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s v="15.33333333333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"/>
    <s v="449.432835820896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s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599E-3"/>
    <s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s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701"/>
    <s v="13.33333333333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s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s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101"/>
    <s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NUM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s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NUM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s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301"/>
    <s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NUM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299"/>
    <s v="91.4285714285714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NUM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s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s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s v="108.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s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s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s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NUM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NUM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NUM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s v="49.8846153846154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NUM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s v="25.7142857142857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NUM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s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7"/>
    <s v="30.8461538461538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201"/>
    <s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NUM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s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s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s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NUM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s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NUM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s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702"/>
    <s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s v="83.33333333333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s v="5.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NUM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s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NUM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97"/>
    <s v="77.105263157894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s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s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NUM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s v="87.308333333333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95"/>
    <s v="54.2857142857143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NUM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s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7"/>
    <s v="117.68368136117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s v="76.4705882352941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NUM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699"/>
    <s v="163.84615384615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NUM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NUM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s v="91.818181818181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s v="185.83333333333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9E-2"/>
    <s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s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s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02"/>
    <s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s v="331.53833333333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s v="314.289473684211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s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s v="115.986842105263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s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NUM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s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NUM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NUM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NUM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099"/>
    <s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NUM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NUM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NUM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s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NUM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s v="15.714285714285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NUM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s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NUM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NUM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298"/>
    <s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NUM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s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01"/>
    <s v="117.8475912408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3"/>
    <s v="109.04255319148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"/>
    <s v="73.019801980198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s v="78.195121951219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99"/>
    <s v="47.398809523809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s v="54.020833333333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s v="68.4887892376682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s v="108.145161290323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1"/>
    <s v="589.95205479452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s v="48.051063829787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"/>
    <s v="72.4828375286041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9"/>
    <s v="57.0779220779221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s v="85.44444444444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01"/>
    <s v="215.857142857143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s v="89.386433121019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s v="45.418404255319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s v="65.756363636363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6"/>
    <s v="66.704053571428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s v="83.345930232558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299"/>
    <s v="105.046093418259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s v="120.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s v="97.6363636363636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s v="41.3793103448276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s v="30.6544859813084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s v="64.94505494505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s v="95.775862068965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s v="40.4166666666667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1001"/>
    <s v="78.578424242424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s v="50.180180180180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s v="92.2517355889724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402"/>
    <s v="57.540983606557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s v="109.42160278745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99"/>
    <s v="81.89246153846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s v="45.667711864406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s v="55.2212389380531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s v="65.298192771084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s v="95.225806451612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"/>
    <s v="75.444794952681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"/>
    <s v="97.816867469879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699"/>
    <s v="87.685606557377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s v="54.748948106591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01"/>
    <s v="83.95341772151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9"/>
    <s v="254.38547486033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s v="101.826980198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s v="55.0663947368421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099"/>
    <s v="56.901438721136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299"/>
    <s v="121.28148148148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s v="91.1896551724138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s v="115.44812080536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s v="67.7715517241379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01"/>
    <s v="28.576190476190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s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01"/>
    <s v="154.42231237322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"/>
    <s v="201.22137404580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s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s v="100.082045112782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s v="230.08953488372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s v="141.74647887323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3"/>
    <s v="56.3443513957307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s v="73.341188524590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s v="85.337785234899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s v="61.496215139442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s v="93.018518518518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701"/>
    <s v="50.292682926829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899"/>
    <s v="106.432432432432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"/>
    <s v="51.719576719576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s v="36.612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201"/>
    <s v="42.517361111111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7"/>
    <s v="62.7128712871287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"/>
    <s v="89.9579831932773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s v="28.9247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s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s v="61.301369863013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699"/>
    <s v="80.2027027027027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s v="32.095833333333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s v="200.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"/>
    <s v="108.01265822784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"/>
    <s v="95.699367088607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s v="49.880281690140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s v="110.470588235294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s v="134.911392405063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699"/>
    <s v="106.62314540059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s v="145.04301075268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1"/>
    <s v="114.5862068965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s v="105.3170731707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s v="70.921195652173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"/>
    <s v="147.1716768027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s v="160.470588235294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s v="156.04578313253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s v="63.173652694610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"/>
    <s v="104.82352941176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s v="97.356164383561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s v="203.63063063063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s v="188.312030075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s v="146.65217391304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3"/>
    <s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2000000001"/>
    <s v="59.249046653144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"/>
    <s v="97.904838709677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s v="70.0001694915254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"/>
    <s v="72.8651685393258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699"/>
    <s v="146.347826086957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601"/>
    <s v="67.9090909090909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s v="169.85083076923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"/>
    <s v="58.413339694656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"/>
    <s v="119.99298245614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99"/>
    <s v="99.860335195530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s v="90.5791489361702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s v="117.77361477572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s v="86.554621848739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"/>
    <s v="71.8992814371258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s v="129.819004524887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"/>
    <s v="44.9128630705394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s v="40.7552447552448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"/>
    <s v="103.523947797716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01"/>
    <s v="125.44827586206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99"/>
    <s v="246.60606060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s v="79.401340206185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s v="86.138613861386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s v="193.04868913857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01"/>
    <s v="84.023178807947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s v="139.827586206897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7"/>
    <s v="109.821892655367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9"/>
    <s v="139.5348837209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"/>
    <s v="347.846153846154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901"/>
    <s v="68.241592920354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"/>
    <s v="239.93846153846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01"/>
    <s v="287.31343283582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s v="86.8488235294118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s v="81.8490566037736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199"/>
    <s v="42.874970059880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s v="709.41860465116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701"/>
    <s v="161.25517890772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"/>
    <s v="41.77777777777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7"/>
    <s v="89.8876404494382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s v="45.05172413793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s v="42.8571428571429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"/>
    <s v="54.083333333333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s v="103.21804511278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99"/>
    <s v="40.397590361445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s v="116.85906040268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s v="115.51020408163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s v="104.31274900398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"/>
    <s v="69.7727272727273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7"/>
    <s v="43.020833333333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s v="58.540469973890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s v="111.795358649789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7"/>
    <s v="46.230769230769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99"/>
    <s v="144.69039145907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s v="88.845070422535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"/>
    <s v="81.751072847682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s v="71.428571428571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s v="104.259067357513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301"/>
    <s v="90.6165048543689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s v="157.33048433048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701"/>
    <s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s v="58.7198369565217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7"/>
    <s v="81.6326530612245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4"/>
    <s v="56.460043668122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s v="140.10447761194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s v="224.85263157894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s v="181.133064516129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s v="711.0410958904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s v="65.883720930232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s v="75.185714285714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99"/>
    <s v="133.143911439114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01"/>
    <s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3"/>
    <s v="86.1637142857143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s v="92.318181818181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7"/>
    <s v="160.164736842105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s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s v="183.285714285714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s v="125.78838174273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s v="57.654545454545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s v="78.6608187134503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399"/>
    <s v="91.480769230769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3"/>
    <s v="68.098095238095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s v="48.086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1"/>
    <s v="202.423076923077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901"/>
    <s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s v="110.06849315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"/>
    <s v="4.8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99"/>
    <s v="50.166666666666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s v="35.833333333333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s v="11.7692307692308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704"/>
    <s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s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s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NUM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02"/>
    <s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NUM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s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"/>
    <s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s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NUM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s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301E-3"/>
    <s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NUM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NUM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s v="170.54545454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NUM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s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NUM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801"/>
    <s v="393.588235294118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s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s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01E-3"/>
    <s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897"/>
    <s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701E-2"/>
    <s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s v="20.50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s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s v="56.571428571428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NUM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s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E-2"/>
    <s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s v="16.4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07E-2"/>
    <s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598"/>
    <s v="20.33333333333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NUM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s v="16.755102040816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s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98"/>
    <s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NUM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NUM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698"/>
    <s v="113.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8987E-2"/>
    <s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s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s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s v="110.641025641026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NUM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NUM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s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301"/>
    <s v="38.4764705882353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s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s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297E-2"/>
    <s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NUM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02"/>
    <s v="39.5692741935484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NUM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NUM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s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s v="55.457142857142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s v="87.1428571428571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s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s v="51.2244897959184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s v="13.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102"/>
    <s v="66.52008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s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NUM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NUM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795"/>
    <s v="71.66666666666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NUM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NUM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NUM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NUM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s v="10.33333333333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NUM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7E-3"/>
    <s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698"/>
    <s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6"/>
    <s v="136.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s v="73.461538461538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102"/>
    <s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NUM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s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498"/>
    <s v="12.66666666666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099"/>
    <s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296"/>
    <s v="3.714285714285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s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s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s v="133.3333333333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s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NUM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s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s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s v="102.38235294117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299"/>
    <s v="16.66666666666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99"/>
    <s v="725.02941176470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NUM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7"/>
    <s v="68.33333333333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NUM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701"/>
    <s v="39.2285714285714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s v="150.14705882352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s v="93.428571428571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7"/>
    <s v="110.967741935484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s v="71.7857142857143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"/>
    <s v="29.258076923076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s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s v="74.347826086956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s v="63.8291139240506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01"/>
    <s v="44.33333333333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7"/>
    <s v="86.944444444444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201"/>
    <s v="126.55172413793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s v="129.032258064516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s v="71.242774566474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s v="117.88235294117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7"/>
    <s v="327.08333333333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s v="34.7457627118644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601"/>
    <s v="100.06410256410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s v="40.8474576271186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s v="252.01666666666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s v="25.1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97E-3"/>
    <s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602"/>
    <s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s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01"/>
    <s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s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s v="402.70588235294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97E-2"/>
    <s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NUM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s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s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s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06"/>
    <s v="135.03571428571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NUM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s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699"/>
    <s v="64.36363636363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NUM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s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96"/>
    <s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NUM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01E-2"/>
    <s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s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703"/>
    <s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NUM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701E-2"/>
    <s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601E-3"/>
    <s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NUM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s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NUM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s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s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201"/>
    <s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s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NUM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01"/>
    <s v="38.44444444444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104"/>
    <s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98"/>
    <s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s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s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s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02"/>
    <s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298E-2"/>
    <s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NUM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NUM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099E-2"/>
    <s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s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NUM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s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286"/>
    <s v="389.285714285714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01"/>
    <s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299E-2"/>
    <s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s v="24.77777777777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s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299"/>
    <s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s v="16.4285714285714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s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s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s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7"/>
    <s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s v="121.42857142857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s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s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s v="23.33333333333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NUM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7"/>
    <s v="45.3861538461538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NUM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s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s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NUM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s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s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NUM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NUM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NUM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01"/>
    <s v="105.93388429752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NUM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NUM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NUM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s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NUM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s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s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s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"/>
    <s v="37.888888888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NUM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NUM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NUM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s v="111.410256410256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s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NUM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s v="116.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698E-2"/>
    <s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s v="76.66666666666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NUM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s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s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s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s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NUM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s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s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399"/>
    <s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s v="151.31746031746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s v="134.35924563017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s v="174.0263157894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s v="73.4862683643487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s v="23.518987341772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s v="39.0744444444444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s v="125.941176470588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699"/>
    <s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s v="42.670731707317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s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s v="239.35238095238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7"/>
    <s v="107.642857142857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s v="95.830623306233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703"/>
    <s v="31.663376110562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s v="42.8868613138686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s v="122.735632183908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s v="190.45454545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"/>
    <s v="109.336956521739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7"/>
    <s v="143.6666666666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s v="84.944444444444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s v="10.555555555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s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s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297"/>
    <s v="31.172413793103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s v="155.3333333333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s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s v="178.92857142857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s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s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99"/>
    <s v="84.996774193548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98"/>
    <s v="788.5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s v="50.2976744186047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s v="68.33333333333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s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s v="34.26923076923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s v="61.291666666666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s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03"/>
    <s v="65.1764705882353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"/>
    <s v="93.904255319148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s v="150.65116279069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s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s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098"/>
    <s v="99.33333333333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s v="177.39259259259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s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NUM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s v="591.6666666666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s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s v="343.147321428571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s v="72.5882352941177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s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s v="6.4975124378109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s v="119.38513513513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04"/>
    <s v="84.2857142857143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s v="90.8571428571429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04E-4"/>
    <s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s v="20.342105263157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s v="530.68965517241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s v="120.39184269662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96"/>
    <s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s v="291.3333333333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s v="124.919189189189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s v="119.571428571429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96"/>
    <s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s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NUM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94"/>
    <s v="117.698684210526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s v="23.9485094850948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95"/>
    <s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NUM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s v="99.9733727810651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97"/>
    <s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s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"/>
    <s v="80.3214285714286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899"/>
    <s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699"/>
    <s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s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s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01"/>
    <s v="19.4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3"/>
    <s v="66.707317073170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1"/>
    <s v="84.142857142857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s v="215.725490196078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s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"/>
    <s v="51.629440559440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s v="143.357142857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s v="72.4285714285714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602"/>
    <s v="36.5302013422819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s v="60.903461538461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s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s v="99.766037735849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s v="88.7323943661972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s v="4.923076923076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s v="17.8224852071006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6"/>
    <s v="187.19298245614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"/>
    <s v="234.80786026200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7"/>
    <s v="105.046296296296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s v="56.66666666666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299"/>
    <s v="39.048780487804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"/>
    <s v="68.345323741007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s v="169.578947368421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s v="141.42340425531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601"/>
    <s v="67.391304347826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s v="54.2666666666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s v="82.516129032258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899"/>
    <s v="53.7297297297297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2"/>
    <s v="34.20618556701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699"/>
    <s v="127.3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s v="45.5681818181818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s v="95.9636363636364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8"/>
    <s v="77.27118644067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s v="57.338709677419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s v="53.190476190476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s v="492.3076923076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s v="42.346938775510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s v="37.46602941176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99"/>
    <s v="37.454545454545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s v="33.055555555555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s v="134.210526315789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s v="51.474747474747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NUM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s v="39.166666666666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NUM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7"/>
    <s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NUM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698"/>
    <s v="57.295454545454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NUM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s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NUM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s v="31.8461538461538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NUM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199E-2"/>
    <s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299"/>
    <s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696"/>
    <s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s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s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s v="63.1228070175439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s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s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701"/>
    <s v="66.66666666666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s v="38.518518518518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s v="42.60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s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01"/>
    <s v="63.485714285714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s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800000000001"/>
    <s v="31.142758620689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s v="162.2727272727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7"/>
    <s v="80.588235294117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s v="59.8544117647059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01"/>
    <s v="132.85714285714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s v="92.547820512820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7"/>
    <s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39999999999"/>
    <s v="41.8518333333333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301"/>
    <s v="88.325937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s v="158.96226415094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399"/>
    <s v="85.05434782608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s v="112.6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299"/>
    <s v="45.43661971830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399"/>
    <s v="46.2183908045977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s v="178.607142857143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01"/>
    <s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5"/>
    <s v="43.733921568627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"/>
    <s v="81.066666666666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01"/>
    <s v="74.6052631578947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s v="305.5555555555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s v="58.33333333333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s v="117.67605633802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s v="73.771929824561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s v="104.651162790698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s v="79.826923076923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s v="58.33333333333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s v="86.66666666666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"/>
    <s v="27.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s v="24.99937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s v="45.464285714285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s v="99.5348837209302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99"/>
    <s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702"/>
    <s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601"/>
    <s v="28.684210526315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s v="31.0714285714286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s v="70.552631578947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s v="224.128205128205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7"/>
    <s v="51.8115942028985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s v="43.515151515151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s v="39.816666666666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s v="126.80808080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"/>
    <s v="113.87755102040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02"/>
    <s v="28.1818181818182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s v="36.605263157894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s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"/>
    <s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"/>
    <s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701"/>
    <s v="97.993896103896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7"/>
    <s v="148.7804878048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2"/>
    <s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s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s v="109.70695652173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s v="49.112903225806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s v="47.67213114754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s v="60.737812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s v="63.377157894736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s v="53.893617021276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s v="66.87179487179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298"/>
    <s v="63.102362204724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01"/>
    <s v="36.628930817610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s v="34.005706214689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899"/>
    <s v="28.5534042553191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s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s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s v="41.70434782608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s v="46.6691729323308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s v="37.2714285714286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9"/>
    <s v="59.25806451612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s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199"/>
    <s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9"/>
    <s v="31.914893617021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s v="19.4642857142857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s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02"/>
    <s v="22.737763157894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s v="42.724489795918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"/>
    <s v="52.9166666666667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"/>
    <s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s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s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05"/>
    <s v="34.17721518987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99"/>
    <s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99"/>
    <s v="58.181818181818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s v="109.18181818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01"/>
    <s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01"/>
    <s v="346.6666666666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s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705"/>
    <s v="27.0833333333333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s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9"/>
    <s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"/>
    <s v="34.7619047619048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NUM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s v="28.5777777777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s v="46.586206896551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s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96"/>
    <s v="21.466666666666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902"/>
    <s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s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01"/>
    <s v="21.5714285714286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s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s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s v="35.7142857142857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s v="29.285714285714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NUM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s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s v="73.7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96"/>
    <s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s v="28.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s v="143.82352941176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s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s v="147.81132075471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s v="27.857142857142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s v="44.44444444444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NUM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s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"/>
    <s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s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NUM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s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s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s v="50.33333333333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202"/>
    <s v="32.66666666666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NUM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NUM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NUM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s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99"/>
    <s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NUM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698"/>
    <s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7"/>
    <s v="82.583333333333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NUM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701"/>
    <s v="41.66666666666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NUM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s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3"/>
    <s v="19.6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s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NUM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s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03"/>
    <s v="189.3333333333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s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s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701"/>
    <s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NUM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NUM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01"/>
    <s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NUM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"/>
    <s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s v="18.714285714285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201"/>
    <s v="46.033333333333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s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s v="50.66666666666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99"/>
    <s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NUM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01"/>
    <s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698"/>
    <s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01"/>
    <s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98"/>
    <s v="110.28571428571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s v="37.451612903225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98"/>
    <s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293"/>
    <s v="24.0833333333333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s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s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701"/>
    <s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NUM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s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s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s v="58.4166666666667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s v="158.6363636363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"/>
    <s v="99.8571428571429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s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702"/>
    <s v="89.1917808219178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298"/>
    <s v="182.623655913978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s v="50.6470588235294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7"/>
    <s v="33.285714285714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01"/>
    <s v="51.8235294117647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s v="113.62573099415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599"/>
    <s v="136.46276595744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97"/>
    <s v="364.35454545454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s v="19.243243243243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601"/>
    <s v="41.888888888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s v="30.310344827586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s v="49.66666666666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s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s v="43.9753086419753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s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7"/>
    <s v="1272.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s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s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s v="153.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s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s v="93.33333333333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s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s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7"/>
    <s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198"/>
    <s v="790.8373983739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s v="301.9391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s v="47.9354838709677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499E-2"/>
    <s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099E-2"/>
    <s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698"/>
    <s v="171.79329608938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s v="35.33333333333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03"/>
    <s v="82.0869565217391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s v="110.86956521739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s v="161.2195121951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NUM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s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s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s v="30.285714285714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s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901"/>
    <s v="89.596938775510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s v="424.45454545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s v="80.66666666666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s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s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02"/>
    <s v="153.4279475982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704"/>
    <s v="292.07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101"/>
    <s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s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s v="134.54545454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s v="214.066666666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s v="216.336842105263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s v="932.31055900621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s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s v="174.94736842105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s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s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501"/>
    <s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s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s v="1389.3561935483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s v="95.9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s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701"/>
    <s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s v="74.789473684210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s v="161.118309859155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s v="88.7142857142857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"/>
    <s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398"/>
    <s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97"/>
    <s v="22.079728033472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s v="31.054054054054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s v="36.20610687022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000000001"/>
    <s v="388.97622950819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399"/>
    <s v="71.848571428571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99"/>
    <s v="57.3818032786885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399"/>
    <s v="69.66666666666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s v="45.988235294117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s v="79.262411347517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s v="43.031446540880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s v="108.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699"/>
    <s v="61.029583333333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301"/>
    <s v="50.592592592592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s v="39.1571686746988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"/>
    <s v="65.157894736842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"/>
    <s v="23.9631279620853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s v="48.6190476190476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"/>
    <s v="35.737704918032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s v="21.3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98"/>
    <s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NUM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99"/>
    <s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s v="29.2363013698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01E-2"/>
    <s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s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NUM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s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"/>
    <s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NUM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NUM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NUM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NUM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s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NUM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NUM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NUM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NUM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NUM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NUM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s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NUM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405"/>
    <s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NUM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04"/>
    <s v="65.66666666666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s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297"/>
    <s v="34.128378378378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s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s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05"/>
    <s v="40.476190476190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s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NUM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s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299"/>
    <s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602"/>
    <s v="113.566666666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s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295"/>
    <s v="48.2810256410256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s v="43.9760479041916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s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1"/>
    <s v="37.66666666666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s v="18.581632653061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398E-2"/>
    <s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s v="18.66666666666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s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NUM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s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01E-2"/>
    <s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NUM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801"/>
    <s v="43.4172789115646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707"/>
    <s v="23.959183673469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s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s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s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"/>
    <s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98"/>
    <s v="122.00037037037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s v="267.8085106382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02"/>
    <s v="74.206896551724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s v="6.714285714285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s v="81.954545454545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s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s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s v="6.8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s v="17.708333333333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s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98"/>
    <s v="80.297297297297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s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s v="23.57142857142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NUM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s v="34.8809523809524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s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s v="23.181818181818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s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101"/>
    <s v="100.233717948718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s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99"/>
    <s v="3.333333333333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s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s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s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198"/>
    <s v="36.33333333333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"/>
    <s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NUM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s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NUM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s v="3.666666666666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199"/>
    <s v="60.71428571428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NUM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s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699"/>
    <s v="25.4347826086957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s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s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s v="3.666666666666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NUM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s v="110.61538461538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96"/>
    <s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s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s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93"/>
    <s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s v="253.205128205128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698"/>
    <s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s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NUM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NUM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NUM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"/>
    <s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NUM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s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04"/>
    <s v="44.166666666666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NUM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702"/>
    <s v="24.33333333333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s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s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NUM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s v="60.7333333333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s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s v="108.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s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NUM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s v="50.33333333333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95"/>
    <s v="11.66666666666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NUM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s v="60.789473684210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NUM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293E-2"/>
    <s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NUM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NUM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s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s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702"/>
    <s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96"/>
    <s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s v="5.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s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s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NUM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s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98"/>
    <s v="46.6315789473684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s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099E-3"/>
    <s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NUM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97E-3"/>
    <s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04"/>
    <s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s v="69.1176470588235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s v="1.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s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s v="33.33333333333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401"/>
    <s v="61.562666666666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s v="118.73873873873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299"/>
    <s v="65.0813008130081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"/>
    <s v="130.15714285714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s v="37.7764705882353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8"/>
    <s v="112.79069767441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s v="51.9230769230769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399"/>
    <s v="89.242424242424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s v="19.33333333333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3"/>
    <s v="79.96703296703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s v="56.414565826330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s v="79.4117647058823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02"/>
    <s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01"/>
    <s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s v="54.6167664670659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4"/>
    <s v="299.2222222222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7"/>
    <s v="58.533980582524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"/>
    <s v="55.37180180180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s v="183.8044280442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"/>
    <s v="165.3465346534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4"/>
    <s v="234.78947368421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"/>
    <s v="211.48387096774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s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901"/>
    <s v="123.3758865248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s v="207.066666666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s v="138.260869565217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s v="493.8155339805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s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s v="38.867469879518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"/>
    <s v="61.5277777777778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s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s v="71.5920036429873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s v="91.882882882882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s v="148.57377049180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8"/>
    <s v="174.21348314606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"/>
    <s v="102.861660079051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701"/>
    <s v="111.17857142857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"/>
    <s v="23.79621359223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s v="81.268115942029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101"/>
    <s v="116.21465968586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7"/>
    <s v="58.888888888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s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s v="48.42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NUM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s v="61.041666666666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s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NUM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NUM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s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s v="19.333333333333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NUM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097"/>
    <s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NUM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NUM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s v="59.33333333333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NUM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s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s v="74.617647058823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398"/>
    <s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99"/>
    <s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s v="46.1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s v="141.470588235294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s v="75.483870967741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"/>
    <s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s v="64.254237288135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s v="64.469135802469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299"/>
    <s v="118.200787401575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s v="82.5405405405405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99"/>
    <s v="34.170212765957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s v="42.733220815752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99"/>
    <s v="94.4893617021277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99"/>
    <s v="55.69724770642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7"/>
    <s v="98.0308310249307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98"/>
    <s v="92.1022727272727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299"/>
    <s v="38.1754626865672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s v="27.1458333333333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7"/>
    <s v="50.6891891891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s v="38.9423076923077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99"/>
    <s v="77.638095238095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s v="43.5365853658537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"/>
    <s v="31.823529411764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"/>
    <s v="63.184393939393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"/>
    <s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s v="140.8553459119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701"/>
    <s v="76.9230769230769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301"/>
    <s v="99.1553398058252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s v="67.881656804733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s v="246.29032258064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s v="189.28571428571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s v="76.66666666666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s v="82.963254817987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99"/>
    <s v="62.5221079691517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s v="46.068088235294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"/>
    <s v="38.543946731234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201"/>
    <s v="53.0052631578947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01"/>
    <s v="73.3553968253968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7"/>
    <s v="127.97523076923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601"/>
    <s v="104.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"/>
    <s v="67.671532846715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s v="95.931818181818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s v="65.161290322580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s v="32.269841269841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299"/>
    <s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s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s v="65.8688524590164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99"/>
    <s v="36.0769230769231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901"/>
    <s v="44.186046511627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s v="104.071428571429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s v="35.961538461538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299"/>
    <s v="127.791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s v="27.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s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499"/>
    <s v="52.173913043478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s v="92.03781512605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s v="63.424242424242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s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s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s v="70.862068965517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s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699"/>
    <s v="42.2141666666667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s v="152.41346153846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99"/>
    <s v="90.616279069767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597"/>
    <s v="201.6039325842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s v="127.933333333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s v="29.8947368421053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"/>
    <s v="367.97142857142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s v="129.16666666666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s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s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s v="102.016393442623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7"/>
    <s v="184.3636363636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s v="162.91935483871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E-3"/>
    <s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s v="603.52631578947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s v="45.407407407407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1"/>
    <s v="97.33333333333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s v="167.6666666666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"/>
    <s v="859.85714285714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99"/>
    <s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s v="30.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s v="54.66666666666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s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s v="102.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299"/>
    <s v="41.5853658536585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702"/>
    <s v="116.5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s v="45.33333333333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699"/>
    <s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s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NUM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NUM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9"/>
    <s v="51.8224637681159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s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s v="379.22767857142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s v="176.36428571428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01"/>
    <s v="66.066666666666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s v="89.648648648648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NUM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s v="382.39130434782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s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s v="158.356037151703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01"/>
    <s v="40.76258992805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s v="53.5714285714286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502"/>
    <s v="48.44966442953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s v="82.4193548387097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9"/>
    <s v="230.19230769230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s v="59.36046511627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s v="66.698717948717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s v="168.77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s v="59.9735682819383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s v="31.809523809523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s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s v="25.347107438016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01"/>
    <s v="71.4432183908046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s v="38.553846153846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7"/>
    <s v="68.367346938775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99"/>
    <s v="40.210526315789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s v="32.074074074074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01"/>
    <s v="28.632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s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s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01"/>
    <s v="346.04166666666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99"/>
    <s v="81.739130434782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s v="64.53530612244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s v="63.477777777777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s v="63.620689655172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4001"/>
    <s v="83.967068965517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7"/>
    <s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899"/>
    <s v="107.07142857142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s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s v="201.94230769230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701"/>
    <s v="43.060606060606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s v="62.8715596330275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7"/>
    <s v="55.6071428571429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"/>
    <s v="48.709677419354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s v="30.578947368421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s v="73.9072847682119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s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s v="73.356164383561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s v="56.412162162162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9"/>
    <s v="50.247311827957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"/>
    <s v="68.936507936507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s v="65.914104477611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s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s v="70.064102564102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s v="60.18187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s v="21.382352941176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3"/>
    <s v="160.78947368421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s v="42.3846153846154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s v="27.317307692307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s v="196.82692307692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"/>
    <s v="53.882352941176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02"/>
    <s v="47.756097560975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s v="88.191780821917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s v="72.056962025316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799"/>
    <s v="74.2461538461538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399"/>
    <s v="61.701086956521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099"/>
    <s v="17.2352941176471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s v="51.720833333333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s v="24.150442477876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s v="62.166666666666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"/>
    <s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s v="6.1764705882352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s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s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s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NUM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701E-2"/>
    <s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"/>
    <s v="2.333333333333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03"/>
    <s v="24.6153846153846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s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s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98"/>
    <s v="88.88888888888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NUM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01"/>
    <s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s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06"/>
    <s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97"/>
    <s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s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s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298"/>
    <s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s v="109.07142857142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NUM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NUM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s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s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NUM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s v="80.6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"/>
    <s v="115.55319148936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NUM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04"/>
    <s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791"/>
    <s v="744.5454545454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s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s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s v="36.681818181818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s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592"/>
    <s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01E-3"/>
    <s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"/>
    <s v="673.3333333333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NUM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NUM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NUM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NUM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NUM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s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NUM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NUM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s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E-2"/>
    <s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NUM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NUM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698"/>
    <s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s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s v="48.33333333333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NUM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NUM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NUM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NUM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s v="44.666735294117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s v="28.93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7"/>
    <s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s v="34.871794871794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s v="52.622732513451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0000002"/>
    <s v="69.598266129032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s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2"/>
    <s v="33.191126279863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"/>
    <s v="149.46417445482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01"/>
    <s v="23.172839506172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s v="96.8775510204082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s v="103.20238095238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s v="38.4625531914894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701"/>
    <s v="44.315789473684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701"/>
    <s v="64.1733560090703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7"/>
    <s v="43.333275109170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s v="90.495934959349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s v="29.1871904950104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s v="30.957746478873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s v="92.157795275590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s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s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397"/>
    <s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NUM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"/>
    <s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s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NUM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s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NUM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196"/>
    <s v="47.10526315789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04"/>
    <s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s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NUM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s v="40.454545454545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NUM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NUM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97E-3"/>
    <s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s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s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99"/>
    <s v="46.7333333333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899"/>
    <s v="97.7310734463277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99"/>
    <s v="67.8358662613982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7"/>
    <s v="56.984929577464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98"/>
    <s v="67.159851301115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s v="48.0376811594203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s v="38.860465116279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s v="78.181818181818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199"/>
    <s v="97.11374407582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01"/>
    <s v="110.393979591837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s v="39.915061728395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"/>
    <s v="75.97572815533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94"/>
    <s v="58.379104477611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s v="55.820930232558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s v="151.244318181818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s v="849.6702702702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2"/>
    <s v="159.24137931034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s v="39.5073170731707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702"/>
    <s v="130.52966101694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901"/>
    <s v="64.156896551724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02"/>
    <s v="111.526946107784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01"/>
    <s v="170.44680851063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98"/>
    <s v="133.73915929203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01"/>
    <s v="95.834024896265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s v="221.785714285714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"/>
    <s v="32.3153571428571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2"/>
    <s v="98.839285714285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6"/>
    <s v="55.2221428571429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7"/>
    <s v="52.7937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1"/>
    <s v="135.6666666666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399"/>
    <s v="53.991990846681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101"/>
    <s v="56.643835616438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s v="82.316326530612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s v="88.260810810810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01"/>
    <s v="84.905149051490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s v="48.154545454545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7"/>
    <s v="66.01540659340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s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01"/>
    <s v="156.173913043478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s v="95.76485915492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702"/>
    <s v="180.408163265306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298E-2"/>
    <s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s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03"/>
    <s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NUM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298E-2"/>
    <s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s v="26.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NUM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694"/>
    <s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s v="28.33333333333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99"/>
    <s v="14.42857142857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NUM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"/>
    <s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NUM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NUM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NUM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297"/>
    <s v="56.4166666666667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s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96"/>
    <s v="11.66666666666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298"/>
    <s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s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s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NUM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701"/>
    <s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s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s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s v="108.05084745762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9"/>
    <s v="26.9230769230769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s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NUM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s v="47.769230769230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"/>
    <s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s v="41.66666666666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801"/>
    <s v="74.33333333333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s v="84.33333333333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s v="65.4571428571429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s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s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01"/>
    <s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s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NUM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s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s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s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NUM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s v="131.6666666666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NUM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299E-2"/>
    <s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NUM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NUM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s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399"/>
    <s v="44.478260869565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NUM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599E-2"/>
    <s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s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s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97"/>
    <s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NUM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s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NUM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s v="40.77777777777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s v="48.3255357142857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7"/>
    <s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s v="66.68866666666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99"/>
    <s v="48.8428571428571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299"/>
    <s v="137.3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s v="87.829673913043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s v="70.785365853658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s v="52.826086956521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"/>
    <s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s v="48.544642857142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s v="37.074074074074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s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s v="39.038461538461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s v="66.688311688311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s v="67.1323529411765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s v="66.369426751592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3"/>
    <s v="64.620253164557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7"/>
    <s v="58.370370370370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"/>
    <s v="86.9565217391304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s v="66.470588235294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s v="163.78378378378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01"/>
    <s v="107.984615384615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99"/>
    <s v="42.111111111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s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"/>
    <s v="112.01923076923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s v="74.9537037037037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s v="61.5789473684211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s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7"/>
    <s v="75.853658536585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s v="84.206349206349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s v="117.22556390977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s v="86.4893617021277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s v="172.41379310344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s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s v="67.72972972972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6"/>
    <s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s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s v="38.888888888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s v="94.736842105263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s v="39.9670588235294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s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s v="42.8571428571429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s v="168.513513513514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s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s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s v="26.554216867469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s v="113.826086956522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01"/>
    <s v="32.011111111111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"/>
    <s v="47.189259259259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s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s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7"/>
    <s v="64.714285714285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s v="51.8542857142857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101"/>
    <s v="38.7941176470588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702"/>
    <s v="44.645833333333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01"/>
    <s v="156.77333333333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s v="118.703393665158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01"/>
    <s v="74.14953271028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s v="12.5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s v="27.86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1"/>
    <s v="80.178217821782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s v="132.435483870968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s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0000000001"/>
    <s v="34.384494382022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3"/>
    <s v="44.9569892473118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s v="41.0408163265306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99"/>
    <s v="52.5975609756098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s v="70.7844827586207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s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s v="44.608695652173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s v="26.14896103896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799"/>
    <s v="39.183673469387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799"/>
    <s v="45.5932203389831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s v="89.247787610619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s v="40.4164705882353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"/>
    <s v="82.3809523809524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7"/>
    <s v="159.5238095238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s v="36.2448979591837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s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s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"/>
    <s v="74.575090497737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NUM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01"/>
    <s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s v="86.435643564356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3"/>
    <s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s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s v="80.128205128205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s v="253.142857142857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s v="171.4285714285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s v="57.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01"/>
    <s v="264.263157894737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s v="159.3333333333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04"/>
    <s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s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"/>
    <s v="61.086956521739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NUM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s v="114.81818181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NUM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898"/>
    <s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s v="65.97468354430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797"/>
    <s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597E-3"/>
    <s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s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s v="118.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NUM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NUM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s v="54.111111111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NUM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94"/>
    <s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s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s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NUM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701"/>
    <s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s v="115.70588235294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s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s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99"/>
    <s v="34.024390243902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"/>
    <s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s v="11.66666666666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s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NUM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03E-2"/>
    <s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s v="216.6666666666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04"/>
    <s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99"/>
    <s v="62.22222222222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4"/>
    <s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298E-2"/>
    <s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s v="122.142857142857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NUM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NUM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NUM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NUM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NUM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199E-2"/>
    <s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s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295"/>
    <s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s v="56.66666666666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s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s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NUM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"/>
    <s v="25.576923076923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s v="63.9705882352941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7"/>
    <s v="89.9253731343284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498"/>
    <s v="93.0714285714286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6"/>
    <s v="89.6741573033708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s v="207.616822429907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6"/>
    <s v="59.408805031446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s v="358.97237569060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98"/>
    <s v="94.7366412213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s v="80.64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s v="168.688524590164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703"/>
    <s v="34.6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s v="462.85714285714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601"/>
    <s v="104.3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s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101"/>
    <s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s v="414.2857142857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s v="42.481481481481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s v="108.77551020408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s v="81.0980392156863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s v="51.66666666666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s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"/>
    <s v="103.63559322033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s v="55.282051282051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s v="72.1697087378641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NUM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s v="58.61538461538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s v="12.4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s v="49.1363636363636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691"/>
    <s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"/>
    <s v="35.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s v="45.1578947368421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704"/>
    <s v="98.7894736842105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s v="88.3076923076923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96"/>
    <s v="170.62903225806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s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s v="65.1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s v="66.33333333333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599"/>
    <s v="104.894736842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04"/>
    <s v="78.4407894736842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401"/>
    <s v="59.041666666666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6"/>
    <s v="71.342105263157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s v="51.2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s v="60.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299"/>
    <s v="44.935185185185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03"/>
    <s v="31.206896551724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s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01"/>
    <s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s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97"/>
    <s v="109.066666666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7"/>
    <s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s v="109.93525179856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299"/>
    <s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801"/>
    <s v="55.3888888888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302"/>
    <s v="133.90123456790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98"/>
    <s v="48.7209302325581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s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s v="58.972972972973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s v="11.638333333333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02"/>
    <s v="83.71681415929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601"/>
    <s v="63.648648648648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302"/>
    <s v="94.277777777777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s v="71.86666666666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102"/>
    <s v="104.84615384615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01"/>
    <s v="67.1393442622951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s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s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901"/>
    <s v="120.7708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9"/>
    <s v="42.22222222222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299"/>
    <s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98E-2"/>
    <s v="1.538461538461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1"/>
    <s v="37.608695652173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NUM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02"/>
    <s v="42.157142857142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NUM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s v="84.833333333333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97"/>
    <s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NUM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299"/>
    <s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205"/>
    <s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s v="59.1622807017544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s v="27.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99"/>
    <s v="24.5757575757576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99"/>
    <s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s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s v="53.157894736842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s v="83.8854166666667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s v="417.3333333333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"/>
    <s v="75.765151515151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"/>
    <s v="67.389380530973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s v="73.5714285714286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3"/>
    <s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s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s v="131.16666666666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s v="47.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s v="182.1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297"/>
    <s v="61.3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s v="35.767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s v="45.6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99"/>
    <s v="75.3846153846154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s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s v="119.285714285714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s v="92.541865671641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s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s v="52.6315789473684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99"/>
    <s v="98.9904306220096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s v="79.5263157894737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702"/>
    <s v="134.20833333333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"/>
    <s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"/>
    <s v="51.044692737430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299"/>
    <s v="50.038461538461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7"/>
    <s v="133.93129770992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s v="58.2142857142857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99"/>
    <s v="88.037643678160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"/>
    <s v="70.576753926701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s v="53.289473684210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s v="136.3636363636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9"/>
    <s v="40.5473154362416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"/>
    <s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701"/>
    <s v="52.684210526315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NUM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04"/>
    <s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s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703"/>
    <s v="58.083333333333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98E-3"/>
    <s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s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s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s v="71.588235294117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NUM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699"/>
    <s v="32.8181818181818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407"/>
    <s v="49.115789473684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s v="16.3076923076923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s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s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s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NUM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NUM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NUM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s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s v="41.833333333333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s v="49.338428571428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6002"/>
    <s v="41.728395061728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5"/>
    <s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s v="51.961538461538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1"/>
    <s v="50.685714285714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299"/>
    <s v="42.2413793103448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7"/>
    <s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s v="46.651685393258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s v="48.454545454545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98"/>
    <s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s v="87.958333333333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s v="26.2692307692308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s v="57.77777777777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s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701"/>
    <s v="196.34042553191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5"/>
    <s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99"/>
    <s v="35.55191256830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s v="68.809523809523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"/>
    <s v="28.5714285714286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s v="50.6316666666667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99"/>
    <s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s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s v="34.0975609756098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s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s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s v="215.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299"/>
    <s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s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601"/>
    <s v="129.973684210526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97"/>
    <s v="117.49473684210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99E-2"/>
    <s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s v="70.595238095238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298"/>
    <s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s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s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s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03"/>
    <s v="2928.9285714285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s v="28.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s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s v="40.980952380952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s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s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s v="23.1538461538462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s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"/>
    <s v="31.826923076923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299"/>
    <s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02"/>
    <s v="56.3636363636364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1"/>
    <s v="77.3529411764706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s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s v="48.846153846153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s v="48.240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599"/>
    <s v="70.21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"/>
    <s v="94.054545454545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s v="80.2727272727273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s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299"/>
    <s v="60.269034482758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s v="38.7403448275862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"/>
    <s v="152.54385964912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s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9"/>
    <s v="35.838709677419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s v="64.5701187794389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"/>
    <s v="87.43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s v="68.815577078288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s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s v="511.79117647058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701"/>
    <s v="160.44285714285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s v="35.0030434782609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s v="188.50671378091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59999999999"/>
    <s v="56.204984093319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7"/>
    <s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s v="127.36450839328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099"/>
    <s v="101.85532258064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7"/>
    <s v="230.55782312925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s v="842.106024096386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98"/>
    <s v="577.27593103448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02"/>
    <s v="483.34246575342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69999999999"/>
    <s v="76.138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"/>
    <s v="74.1076843657817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s v="36.9656603773585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"/>
    <s v="2500.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s v="67.69021432945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s v="63.04738562091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6"/>
    <s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803"/>
    <s v="180.75185011709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s v="127.32038834951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s v="136.64447455386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s v="182.7802469135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s v="279.37843137254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s v="61.375728669846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s v="80.727532097004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49999999"/>
    <s v="272.35590732591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s v="70.848739495798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299"/>
    <s v="247.94003412969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s v="186.81393034825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500000002"/>
    <s v="131.98948616600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s v="29.310782241014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s v="245.02436053593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s v="1323.2540463917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s v="282.65966789667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s v="91.2144010282776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s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NUM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s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7"/>
    <s v="453.1428571428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s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s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98"/>
    <s v="83.4285714285714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702"/>
    <s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s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701"/>
    <s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s v="46.66666666666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"/>
    <s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NUM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NUM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s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NUM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NUM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s v="218.3333333333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"/>
    <s v="33.7142857142857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s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102"/>
    <s v="128.387904703726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s v="78.8342618181818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s v="91.7647058823529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s v="331.10237288135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s v="194.26193717277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s v="408.97689768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s v="84.4592700729927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6"/>
    <s v="44.853658536585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s v="383.36432160804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s v="55.27685664939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s v="422.020597322348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s v="64.180327868852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s v="173.577816747041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06"/>
    <s v="88.6016808406093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9"/>
    <s v="50.222283950617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s v="192.38876826722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s v="73.4169014084507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1"/>
    <s v="147.684955555556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s v="108.96848314606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"/>
    <s v="23.6475409836066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s v="147.94736842105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s v="385.03692307692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s v="457.390934844193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s v="222.99047619047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s v="220.74074074074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8"/>
    <s v="73.503898678414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s v="223.096474953618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7"/>
    <s v="47.9113924050633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s v="96.063829787234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s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s v="118.454724409449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s v="143.214689265537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s v="282.71518987341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699"/>
    <s v="593.93620078740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s v="262.15704968944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01"/>
    <s v="46.580778301886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s v="70.041118881118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s v="164.906862745098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s v="449.263852242744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"/>
    <s v="27.4728413284133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99"/>
    <s v="143.97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s v="88.2357142857143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02"/>
    <s v="36.326424870466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01"/>
    <s v="90.177777777777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03"/>
    <s v="152.623612167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s v="55.8064516129032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99"/>
    <s v="227.85327313769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"/>
    <s v="91.829898033503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s v="80.99103773584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s v="278.39411764705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s v="43.095041322314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s v="326.29205175600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s v="41.743801652892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901"/>
    <s v="64.020933977455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7"/>
    <s v="99.455445544554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s v="138.49458483754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s v="45.547792792792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s v="10.5073170731707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702"/>
    <s v="114.765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s v="35.9970674486804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s v="154.17142857142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s v="566.38916256157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s v="120.85714285714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599"/>
    <s v="86.163845492085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s v="51.212114395886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s v="67.261538461538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99"/>
    <s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s v="346.13118421052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s v="244.119125475285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s v="259.25424836601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s v="201.964028776978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901"/>
    <s v="226.20857142857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s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s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402"/>
    <s v="20.465926829268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s v="116.353031463094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s v="307.20212765957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s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s v="47.47446457990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s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9"/>
    <s v="72.9090909090909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299"/>
    <s v="43.710526315789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"/>
    <s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299"/>
    <s v="70.652173913043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"/>
    <s v="89.301204819277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s v="115.08571428571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"/>
    <s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701"/>
    <s v="46.2042666666667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s v="48.548548387096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s v="57.520187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8"/>
    <s v="88.147154471544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299"/>
    <s v="110.490909090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7"/>
    <s v="66.826086956521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"/>
    <s v="58.597222222222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s v="113.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7"/>
    <s v="43.571428571428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s v="78.9473684210526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"/>
    <s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702"/>
    <s v="63.031746031746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7"/>
    <s v="30.370370370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s v="51.47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s v="35.7894736842105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598"/>
    <s v="98.8173913043478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s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s v="51.3131313131313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5"/>
    <s v="53.52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s v="37.149310344827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s v="89.8952879581152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s v="106.52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s v="52.815789473684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s v="54.615384615384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s v="27.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3"/>
    <s v="68.598130841121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s v="35.612244897959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7"/>
    <s v="94.0277777777778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7"/>
    <s v="526.4565217391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s v="50.6571428571429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s v="79.182941176470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s v="91.590909090909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s v="116.96275362318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s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s v="103.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s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99"/>
    <s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s v="31.55555555555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s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099"/>
    <s v="34.2203389830508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99"/>
    <s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s v="19.66666666666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02"/>
    <s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s v="8.333333333333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s v="21.34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s v="5.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01"/>
    <s v="34.66666666666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s v="21.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s v="11.922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s v="26.597378277153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s v="10.66666666666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s v="29.035714285714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s v="50.9090909090909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NUM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195"/>
    <s v="50.0833333333333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s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801"/>
    <s v="25.291666666666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02"/>
    <s v="51.292134831460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s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"/>
    <s v="49.3818181818182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s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NUM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s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197"/>
    <s v="19.66666666666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99"/>
    <s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95E-3"/>
    <s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s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s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3"/>
    <s v="17.9879518072289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s v="370.947368421053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99"/>
    <s v="63.5694855305466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199"/>
    <s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s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s v="35.615384615384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701"/>
    <s v="87.103448275862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s v="75.1136363636364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4"/>
    <s v="68.012048192771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s v="29.6239316239316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s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s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02"/>
    <s v="64.366735294117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s v="21.857142857142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3"/>
    <s v="33.315789473684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s v="90.276595744680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s v="76.9230769230769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099"/>
    <s v="59.2333333333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s v="65.3809523809524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s v="67.3076923076923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s v="88.746478873239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s v="65.868421052631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s v="40.3492433061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s v="76.8571428571429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s v="68.70782051282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s v="57.7735849056604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97"/>
    <s v="44.171348314606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94"/>
    <s v="31.5663082437276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s v="107.04511278195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s v="149.03451043338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s v="55.956632653061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s v="56.970381807973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499"/>
    <s v="44.05642023346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s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"/>
    <s v="65.318435754189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01"/>
    <s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99"/>
    <s v="40.070667078443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299"/>
    <s v="75.6477146042363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s v="61.2038724373576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2"/>
    <s v="48.1304347826087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399"/>
    <s v="68.1068376068376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s v="65.891300230946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s v="81.654377880184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802"/>
    <s v="52.701195219123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s v="41.228136882129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202"/>
    <s v="15.0353571428571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s v="39.066920943134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s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99"/>
    <s v="27.301369863013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s v="42.22222222222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3"/>
    <s v="33.2352941176471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s v="285.714285714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s v="42.33333333333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s v="50.2666666666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s v="61.9027777777778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s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"/>
    <s v="55.796747967479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s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701"/>
    <s v="73.1254166666667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"/>
    <s v="26.060606060606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7"/>
    <s v="22.642857142857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01"/>
    <s v="47.22222222222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s v="32.324473684210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s v="53.4210526315789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"/>
    <s v="51.304347826087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s v="37.19724770642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s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s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s v="82.145270270270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s v="164.79651993355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299"/>
    <s v="60.820280373831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299"/>
    <s v="67.970099667774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s v="81.56180555555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601"/>
    <s v="25.425473098330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1"/>
    <s v="21.497991967871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s v="27.226630727762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s v="25.09109311740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s v="21.23017902813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s v="41.6071428571429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5"/>
    <s v="135.58503401360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3"/>
    <s v="22.116176470588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98"/>
    <s v="64.6256358087487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s v="69.569620253164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s v="75.1330281690141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s v="140.979166666667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s v="49.472392638036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5999999998"/>
    <s v="53.8652514851485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s v="4.5712530712530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s v="65.0034482758621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s v="53.475252525252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s v="43.91228070175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398"/>
    <s v="50.852631578947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99"/>
    <s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9"/>
    <s v="32.81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s v="426.931698774081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699"/>
    <s v="23.8087291666667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8"/>
    <s v="98.413654618473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s v="107.321428571429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s v="11.6700507614213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098"/>
    <s v="41.782287822878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03"/>
    <s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s v="94.103550295858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s v="15.72195121951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s v="90.635922330097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s v="97.297619047619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s v="37.1190476190476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499"/>
    <s v="28.1049723756906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99"/>
    <s v="144.433333333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299"/>
    <s v="24.274157303370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s v="35.117647058823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99"/>
    <s v="24.762886597938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s v="188.37871287128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s v="148.082474226804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s v="49.934589800443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s v="107.82155688622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s v="42.634036144578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s v="14.370762711864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s v="37.4761904761905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s v="30.20202020202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94"/>
    <s v="33.550632911392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01"/>
    <s v="64.74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"/>
    <s v="57.932367149758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s v="53.07843137254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s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94"/>
    <s v="82.39687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s v="50.454545454545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"/>
    <s v="115.8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01"/>
    <s v="63.03458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702"/>
    <s v="108.021525423729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7"/>
    <s v="46.088607594936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99"/>
    <s v="107.214285714286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601"/>
    <s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s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s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99"/>
    <s v="53.827586206896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s v="100.4651162790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s v="46.63065217391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"/>
    <s v="34.074074074074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s v="65.2146428571429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s v="44.2058823529412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901"/>
    <s v="71.9655172413793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s v="52.947368421052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"/>
    <s v="109.4513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703"/>
    <s v="75.0357142857143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s v="115.71428571428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s v="31.6598104265403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299"/>
    <s v="46.1764705882353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299"/>
    <s v="68.481650485436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299"/>
    <s v="53.46920353982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8"/>
    <s v="109.10778443113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099"/>
    <s v="51.185616438356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9"/>
    <s v="27.936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s v="82.496921824104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s v="59.817476635514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96"/>
    <s v="64.816470588235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"/>
    <s v="90.0961538461538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7"/>
    <s v="40.9620253164557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s v="56.000127388535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s v="37.672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s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99"/>
    <s v="78.03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s v="18.909090909090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s v="37.1349693251534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s v="41.96103896103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s v="61.044943820224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703"/>
    <s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97"/>
    <s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s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02"/>
    <s v="25.491803278688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s v="11.4285714285714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s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395"/>
    <s v="54.883162444113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s v="47.3836126629423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s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"/>
    <s v="219.92638036809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s v="40.79540636042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s v="75.5028409090909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703"/>
    <s v="13.542553191489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s v="60.86567164179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s v="115.692307692308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s v="48.10462355658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299"/>
    <s v="74.184357541899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"/>
    <s v="123.34552845528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s v="66.623188405797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s v="104.99007444168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NUM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NUM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s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s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NUM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s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s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601"/>
    <s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NUM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NUM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095"/>
    <s v="15.4285714285714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NUM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NUM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397E-2"/>
    <s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s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NUM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NUM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NUM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s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s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NUM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98"/>
    <s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NUM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NUM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NUM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s v="97.407407407407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s v="47.8571428571429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s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NUM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s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NUM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03"/>
    <s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s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97E-2"/>
    <s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NUM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7"/>
    <s v="81.582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NUM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NUM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NUM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703"/>
    <s v="18.33333333333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2"/>
    <s v="224.4285714285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s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s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s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899"/>
    <s v="112.571428571429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NUM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s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499"/>
    <s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s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NUM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s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NUM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s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s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NUM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s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NUM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NUM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NUM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NUM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97"/>
    <s v="22.33333333333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296"/>
    <s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"/>
    <s v="16.833333333333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NUM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s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401"/>
    <s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897"/>
    <s v="168.39393939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s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s v="76.66666666666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NUM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s v="50.33333333333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NUM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293"/>
    <s v="8.333333333333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7"/>
    <s v="35.384615384615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02"/>
    <s v="55.833333333333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s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NUM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s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NUM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02"/>
    <s v="69.472222222222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701E-2"/>
    <s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s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299E-2"/>
    <s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s v="34.44444444444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602E-2"/>
    <s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NUM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s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602E-3"/>
    <s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6"/>
    <s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s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s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301E-2"/>
    <s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NUM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s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s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98E-2"/>
    <s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NUM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298"/>
    <s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NUM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s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s v="74.229357798165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99"/>
    <s v="81.252688172043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s v="130.234694533762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s v="53.409836065573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s v="75.1304347826087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s v="75.66666666666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s v="31.691394658753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s v="47.77777777777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s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"/>
    <s v="149.31401960784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s v="62.0698924731183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s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s v="69.268656716417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01"/>
    <s v="271.50769230769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s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99"/>
    <s v="40.4925373134328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7"/>
    <s v="189.758064516129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s v="68.862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s v="108.776595744681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8"/>
    <s v="125.985294117647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s v="90.523255813953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"/>
    <s v="28.8804347826087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s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s v="51.674418604651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"/>
    <s v="26.270833333333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s v="48.076923076923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s v="27.5581395348837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s v="36.9713793103448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7"/>
    <s v="29.021276595744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399999999999"/>
    <s v="28.65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s v="37.6470588235294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701"/>
    <s v="97.9040384615385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s v="42.553191489361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59999999999"/>
    <s v="131.583684210526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s v="32.32098765432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s v="61.10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"/>
    <s v="31.341463414634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s v="129.11392405063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02"/>
    <s v="25.0206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s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1"/>
    <s v="47.5414736842105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s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3"/>
    <s v="65.842105263157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99"/>
    <s v="46.401222222222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s v="50.3658536585366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97"/>
    <s v="26.566666666666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7"/>
    <s v="39.493684210526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s v="49.2461538461538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9"/>
    <s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s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s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s v="27.77777777777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s v="99.3822393822394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"/>
    <s v="38.848205128205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7"/>
    <s v="45.548809523809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s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s v="80.5510714285714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s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s v="47.676470588235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"/>
    <s v="23.448275862069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498"/>
    <s v="40.1428571428571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2E-2"/>
    <s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NUM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NUM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NUM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s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NUM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NUM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99"/>
    <s v="35.7142857142857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s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NUM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NUM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NUM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s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s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NUM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7"/>
    <s v="53.545454545454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NUM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E-2"/>
    <s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NUM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s v="103.681742424242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s v="185.185185185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"/>
    <s v="54.153846153846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s v="177.20930232558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s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s v="136.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s v="57.5352112676056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s v="52.9628395061728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299"/>
    <s v="82.328947368421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s v="135.416666666667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s v="74.0655737704918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s v="84.083333333333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7"/>
    <s v="61.0294117647059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s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s v="266.08974358974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s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s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099"/>
    <s v="109.96308108108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s v="169.915254237288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s v="95.7407407407407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01"/>
    <s v="59.460317460317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901"/>
    <s v="55.769230769230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s v="30.076923076923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s v="88.438596491228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s v="64.0327868852459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601"/>
    <s v="60.153846153846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499"/>
    <s v="49.19402985074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s v="165.16216216216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1"/>
    <s v="43.6216216216216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401"/>
    <s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1"/>
    <s v="67.4196428571429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s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299"/>
    <s v="38.88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s v="54.9850746268657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s v="61.342857142857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8"/>
    <s v="23.1176470588235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"/>
    <s v="29.6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s v="75.611111111111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s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s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NUM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s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NUM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NUM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s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NUM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7"/>
    <s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s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299"/>
    <s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s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s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NUM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NUM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NUM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NUM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NUM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NUM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NUM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s v="23.083333333333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s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s v="48.1818181818182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E-3"/>
    <s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s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NUM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99"/>
    <s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99"/>
    <s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s v="202.83333333333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02"/>
    <s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s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NUM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01"/>
    <s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99"/>
    <s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NUM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s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7"/>
    <s v="96.0526315789474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399"/>
    <s v="305.7777777777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96"/>
    <s v="12.142857142857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s v="83.571428571428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295"/>
    <s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s v="115.5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s v="21.9006622516556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98"/>
    <s v="80.0224948875256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"/>
    <s v="35.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800000000002"/>
    <s v="64.933333333333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s v="60.965703745743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01"/>
    <s v="31.444155844155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s v="81.9497487437186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s v="58.9276315789474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399"/>
    <s v="157.29347633136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698"/>
    <s v="55.7585095320624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599"/>
    <s v="83.802893802893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s v="58.422210884353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299"/>
    <s v="270.571428571429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s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899"/>
    <s v="47.1805555555556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s v="120.308823529412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s v="27.597484276729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701"/>
    <s v="205.29870129870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s v="35.547169811320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8"/>
    <s v="74.6394884092726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s v="47.0580645161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s v="26.59135135135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s v="36.77419354838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s v="31.8205449826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s v="27.5769230769231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s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708"/>
    <s v="21.55555555555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"/>
    <s v="44.095238095238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s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s v="38.987654320987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s v="80.185489510489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3"/>
    <s v="34.904761904761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s v="89.1005025125628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1"/>
    <s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s v="136.90476190476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s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s v="31.961538461538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199"/>
    <s v="25.2142857142857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s v="10.0408163265306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7"/>
    <s v="45.942028985507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s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NUM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s v="223.582485009993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s v="39.480769230769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s v="91.30434782608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s v="78.6662056074766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s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297"/>
    <s v="17.666666666666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s v="41.33333333333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701"/>
    <s v="71.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699"/>
    <s v="307.82352941176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s v="80.454545454545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1"/>
    <s v="83.942857142857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s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299"/>
    <s v="73.3720930232558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701"/>
    <s v="112.8618421052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02"/>
    <s v="95.277627118644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902E-2"/>
    <s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101"/>
    <s v="133.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s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s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s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s v="373.55803571428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"/>
    <s v="174.03846153846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"/>
    <s v="93.69565217391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s v="77.327718446601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7"/>
    <s v="92.22222222222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s v="60.9642857142857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s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1997"/>
    <s v="41.58333333333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s v="33.761904761904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s v="70.6170212765958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s v="167.15151515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s v="128.61988304093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s v="65.413793103448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401"/>
    <s v="117.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"/>
    <s v="126.48148148148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s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s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s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s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s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s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01"/>
    <s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s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NUM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NUM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s v="5.285714285714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602E-3"/>
    <s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s v="72.762711864406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01E-2"/>
    <s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397"/>
    <s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s v="13.33333333333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01E-3"/>
    <s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"/>
    <s v="23.66666666666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s v="89.2105263157895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97"/>
    <s v="116.557692307692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s v="13.00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NUM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69999"/>
    <s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304"/>
    <s v="34.1304347826087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s v="132.34615384615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s v="922.2222222222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05"/>
    <s v="163.571428571429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"/>
    <s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3"/>
    <s v="149.44486692015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s v="71.237487309644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s v="44.464318398474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s v="164.94480519480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s v="84.871516544117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899"/>
    <s v="53.945205479452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01"/>
    <s v="50.531468531468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"/>
    <s v="108.00140845070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s v="95.373770491803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99"/>
    <s v="57.631016333938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s v="64.160481283422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s v="92.3876923076923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"/>
    <s v="125.97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"/>
    <s v="94.6376811594203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s v="170.699421965318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s v="40.762081784386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s v="68.254054054054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s v="95.4886363636364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302"/>
    <s v="7.190264965652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s v="511.65486725663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s v="261.7450495049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s v="69.7609618104668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99"/>
    <s v="77.229591836734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s v="340.56521739130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3"/>
    <s v="67.417903225806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299"/>
    <s v="845.70270270270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s v="97.191780821917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s v="451.84033613445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s v="138.668711656442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93"/>
    <s v="21.640147492625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s v="169.5172413793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s v="161.88210526315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s v="493.1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1"/>
    <s v="22.120418848167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02"/>
    <s v="18.2352941176471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s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s v="40.6111111111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NUM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s v="37.954545454545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s v="35.734693877551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s v="42.1578947368421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s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s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s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NUM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NUM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"/>
    <s v="39.285714285714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s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NUM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s v="17.33333333333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s v="31.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96"/>
    <s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s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s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NUM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s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05"/>
    <s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01"/>
    <s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s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NUM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s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s v="11.33333333333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699"/>
    <s v="29.47058823529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s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s v="63.0984848484849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NUM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NUM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99"/>
    <s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s v="43.8461538461538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s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05"/>
    <s v="45.972222222222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298"/>
    <s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01"/>
    <s v="93.66666666666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s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NUM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s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s v="66.66666666666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s v="18.770491803278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s v="66.11111111111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s v="36.8591549295775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s v="39.810810810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s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s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7"/>
    <s v="126.458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299"/>
    <s v="47.8787878787879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s v="73.2142857142857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s v="89.66666666666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s v="151.4623287671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s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01"/>
    <s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s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s v="87.3575531914894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s v="36.4748201438849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s v="44.859538461538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s v="42.90322580645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s v="51.230769230769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"/>
    <s v="33.944444444444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s v="90.744680851063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s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s v="24.44444444444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s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s v="67.74193548387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"/>
    <s v="65.3768115942029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s v="121.90476190476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s v="47.456140350877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s v="92.8425925925926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s v="68.253012048192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399"/>
    <s v="37.2095833333333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299"/>
    <s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s v="43.2142857142857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7"/>
    <s v="25.130177514792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s v="23.636363636363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s v="103.95098039215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s v="50.3846153846154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s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s v="28.5714285714286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s v="63.829787234042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s v="8.857142857142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9"/>
    <s v="50.66666666666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02"/>
    <s v="60.78431372549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s v="113.421052631579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s v="104.56521739130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"/>
    <s v="98.309278350515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s v="35.039473684210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s v="272.727272727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7"/>
    <s v="63.846153846153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0000000001"/>
    <s v="30.1893684210526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01"/>
    <s v="83.5142857142857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s v="64.7619047619048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s v="20.1181720430108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8"/>
    <s v="44.090909090909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s v="40.476190476190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s v="44.53703703703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"/>
    <s v="125.80645161290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s v="19.696969696969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s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NUM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NUM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497"/>
    <s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702"/>
    <s v="60.66666666666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NUM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NUM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s v="23.33333333333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s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s v="23.9230769230769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NUM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s v="15.833333333333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NUM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s v="29.7857142857143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s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98"/>
    <s v="24.33333333333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2"/>
    <s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NUM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s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s v="29.55555555555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s v="26.66666666666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01"/>
    <s v="18.33333333333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s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s v="13.33333333333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NUM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s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s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04"/>
    <s v="105.02933333333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s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s v="83.33333333333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s v="35.9230769230769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NUM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s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s v="90.33333333333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s v="2.333333333333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NUM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"/>
    <s v="108.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s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01"/>
    <s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"/>
    <s v="96.55172413793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NUM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s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s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098"/>
    <s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s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s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99"/>
    <s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NUM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98"/>
    <s v="81.5714285714286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s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s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899"/>
    <s v="29.4117647058824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s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NUM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s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"/>
    <s v="52.083333333333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04"/>
    <s v="183.3333333333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03"/>
    <s v="26.33333333333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NUM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899"/>
    <s v="486.42857142857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s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701E-2"/>
    <s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s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s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601"/>
    <s v="36.588235294117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96"/>
    <s v="80.7142857142857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s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s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099E-2"/>
    <s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01E-3"/>
    <s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s v="46.9285714285714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4"/>
    <s v="78.0769230769231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s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s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s v="203.6666666666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95"/>
    <s v="20.7142857142857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s v="48.55555555555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s v="68.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s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s v="51.6153846153846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s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s v="83.33333333333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s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s v="175.51020408163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8"/>
    <s v="231.6617587939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s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"/>
    <s v="112.142857142857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s v="41.66666666666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s v="255.173437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s v="162.77419354838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s v="88.33333333333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799"/>
    <s v="85.736842105263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s v="47.574074074074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s v="72.9729729729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"/>
    <s v="90.538461538461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s v="37.6470588235294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"/>
    <s v="36.3636363636364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s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s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s v="81.2424242424242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s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s v="202.22772277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NUM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s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NUM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s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s v="82.461538461538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s v="2.666666666666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s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NUM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s v="18.896551724137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s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s v="201.6666666666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NUM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"/>
    <s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99"/>
    <s v="66.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7"/>
    <s v="93.33333333333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NUM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NUM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NUM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s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s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s v="109.030612244898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80000000001"/>
    <s v="25.692295918367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s v="41.9230769230769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s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s v="80.225352112676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s v="78.93617021276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s v="95.5882352941177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s v="69.890109890109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s v="74.5348837209302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s v="123.941176470588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s v="264.84848484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s v="58.6206896551724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s v="70.8849557522124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099"/>
    <s v="8.571428571428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99"/>
    <s v="113.566666666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701"/>
    <s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s v="110.21739130434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98"/>
    <s v="136.45833333333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s v="53.164948453608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s v="86.4915254237288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7"/>
    <s v="155.23827397260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s v="115.08256880733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s v="109.594594594595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s v="45.214285714285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s v="104.15169811320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s v="35.7142857142857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s v="96.997252747252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s v="370.370370370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9"/>
    <s v="94.4086021505376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s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s v="45.590909090909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95"/>
    <s v="23.275254237288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s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01"/>
    <s v="153.520408163265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s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s v="118.97113163972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9"/>
    <s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s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s v="131.377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99"/>
    <s v="73.032980769230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7"/>
    <s v="178.52941176470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s v="162.90974729241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01"/>
    <s v="108.242372881356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s v="88.8659793814433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s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7"/>
    <s v="116.730769230769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s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s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7"/>
    <s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s v="85.181818181818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s v="146.6915887850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s v="50.7648114901257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01"/>
    <s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"/>
    <s v="242.27777777777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899"/>
    <s v="146.446540880503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601"/>
    <s v="103.1707317073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299"/>
    <s v="80.464601769911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9"/>
    <s v="234.6666666666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"/>
    <s v="50.689320388349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s v="162.70967741935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s v="120.1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s v="67.697802197802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s v="52.103448275862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"/>
    <s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s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s v="84.8585858585859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7"/>
    <s v="94.548850574712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"/>
    <s v="45.536585365853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s v="51.724137931034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s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02"/>
    <s v="191.13043478260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s v="89.314285714285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s v="88.588631921824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s v="96.300911854103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s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s v="37.22222222222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0000000001"/>
    <s v="92.130423728813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s v="76.7857142857143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"/>
    <s v="96.526315789473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s v="51.891891891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7"/>
    <s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701"/>
    <s v="84.108974358974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s v="82.941562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98"/>
    <s v="259.948275862069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s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s v="177.02127659574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7"/>
    <s v="74.074074074074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s v="70.66666666666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398"/>
    <s v="23.628571428571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s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s v="13.33333333333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NUM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s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NUM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NUM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701E-2"/>
    <s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99"/>
    <s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"/>
    <s v="55.833333333333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NUM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s v="99.761194029850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98"/>
    <s v="25.5217391304348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7"/>
    <s v="117.65277777777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s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3"/>
    <s v="2796.666666666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s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s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s v="20.142857142857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s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s v="61.3076923076923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701E-2"/>
    <s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98E-2"/>
    <s v="92.1428571428571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s v="7.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s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s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696"/>
    <s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01"/>
    <s v="23.66666666666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505"/>
    <s v="415.7777777777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s v="53.7142857142857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s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NUM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s v="18.66666666666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01"/>
    <s v="78.33333333333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s v="67.77777777777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s v="16.66666666666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s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4"/>
    <s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s v="130.0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903"/>
    <s v="1270.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s v="88.44444444444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s v="56.34238095238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s v="53.5294117647059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s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"/>
    <s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s v="56.7857142857143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s v="40.833333333333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03"/>
    <s v="65.11111111111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s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s v="140.538461538462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s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s v="69.533333333333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01"/>
    <s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s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98"/>
    <s v="79.870967741935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s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s v="272.58620689655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s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303"/>
    <s v="58.18421052631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s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s v="70.1052631578947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99"/>
    <s v="57.888888888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802"/>
    <s v="125.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NUM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s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"/>
    <s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s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s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s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5E-3"/>
    <s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96"/>
    <s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205"/>
    <s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s v="244.80459770114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s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NUM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s v="61.1764705882353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NUM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701"/>
    <s v="139.239316239316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s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s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202"/>
    <s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298E-2"/>
    <s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s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s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799"/>
    <s v="23.142857142857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s v="29.045454545454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299"/>
    <s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NUM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s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s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s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4"/>
    <s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NUM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s v="251.3333333333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NUM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s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s v="110.352112676056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7"/>
    <s v="41.421052631578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s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s v="33.9903846153846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s v="103.35294117647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498"/>
    <s v="34.791044776119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297"/>
    <s v="41.773858921161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"/>
    <s v="64.2682926829268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s v="31.209370860927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201"/>
    <s v="62.9213483146067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s v="98.536585365853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s v="82.608695652173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"/>
    <s v="38.5042307692308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"/>
    <s v="80.157894736842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s v="28.405405405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s v="80.730158730158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"/>
    <s v="200.6944444444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s v="37.591549295774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7"/>
    <s v="58.095238095238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98"/>
    <s v="60.300892473118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7"/>
    <s v="63.3636363636364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s v="50.901639344262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s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s v="31.619718309859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6"/>
    <s v="65.102564102564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s v="79.3103448275862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s v="139.18918918918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01"/>
    <s v="131.91304347826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s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9"/>
    <s v="39.6727272727273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s v="57.549019607843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01"/>
    <s v="33.025641025641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1"/>
    <s v="77.3358064516129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s v="31.933333333333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s v="36.33333333333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"/>
    <s v="46.7682119205298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s v="40.073529411764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099"/>
    <s v="100.21739130434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s v="41.66666666666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s v="46.714285714285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01"/>
    <s v="71.491803278688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s v="14.444444444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01"/>
    <s v="356.84210526315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NUM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99"/>
    <s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s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s v="24.458333333333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NUM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096"/>
    <s v="53.07692307692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s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s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703"/>
    <s v="36.66666666666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s v="49.207547169811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s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s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s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s v="41.66666666666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NUM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s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NUM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402"/>
    <s v="70.833333333333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s v="63.10975609756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99"/>
    <s v="50.1579646017699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701"/>
    <s v="62.88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99"/>
    <s v="85.531055900621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s v="53.723404255319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702"/>
    <s v="127.80851063829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01"/>
    <s v="106.573913043478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9"/>
    <s v="262.111940298507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s v="57.1714285714286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"/>
    <s v="50.201923076923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s v="66.586956521739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s v="168.252100840336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s v="256.37288135593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s v="36.610619469026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s v="37.142857142857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1"/>
    <s v="45.8783783783784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"/>
    <s v="141.71296296296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s v="52.487179487179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701"/>
    <s v="59.523809523809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s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"/>
    <s v="193.62162162162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s v="106.797029702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"/>
    <s v="77.216216216216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s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s v="50.4615384615385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s v="97.3770491803279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s v="34.9192173913044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7"/>
    <s v="85.5303867403315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s v="182.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99"/>
    <s v="131.13620817843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9"/>
    <s v="39.810126582278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01"/>
    <s v="59.7017307692308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7"/>
    <s v="88.735294117647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"/>
    <s v="58.68862275449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s v="69.565136612021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s v="115.8732394366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s v="23.869565217391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9"/>
    <s v="81.125925925925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s v="57.626943005181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s v="46.429824561403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98"/>
    <s v="60.4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301"/>
    <s v="65.579545454545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s v="119.192488262911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299"/>
    <s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"/>
    <s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s v="177.08695652173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"/>
    <s v="70.771505376344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s v="29.166666666666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s v="72.761363636363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s v="51.853414634146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99"/>
    <s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701"/>
    <s v="251.738144329897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s v="74.821917808219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"/>
    <s v="67.653061224489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01"/>
    <s v="93.813432835820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s v="41.2376470588235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s v="52.551020408163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s v="70.2857142857143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299"/>
    <s v="48.32515337423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s v="53.177083333333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s v="60.952380952380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s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7"/>
    <s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s v="38.235294117647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s v="106.503448275862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s v="204.571428571429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"/>
    <s v="54.9125874125874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8"/>
    <s v="150.41666666666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399"/>
    <s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s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s v="76.0294117647059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601"/>
    <s v="105.20634920634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s v="68.66666666666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s v="129.3617021276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"/>
    <s v="134.26371308016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s v="17.829787234042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s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7"/>
    <s v="69.185185185185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701"/>
    <s v="125.12295081967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s v="73.5294117647059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s v="48.437149758454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s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s v="33.66666666666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s v="40.714285714285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598"/>
    <s v="19.2666666666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"/>
    <s v="84.2857142857143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"/>
    <s v="29.583333333333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"/>
    <s v="26.66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7"/>
    <s v="45.978723404255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01"/>
    <s v="125.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s v="141.29166666666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s v="55.33333333333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7"/>
    <s v="46.420454545454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701"/>
    <s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"/>
    <s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9"/>
    <s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99"/>
    <s v="89.585714285714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s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"/>
    <s v="48.703703703703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s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399"/>
    <s v="75.0877192982456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02"/>
    <s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299"/>
    <s v="209.83870967741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s v="61.022222222222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s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s v="80.0344827586207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s v="29.0689655172414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s v="49.43820224719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01"/>
    <s v="93.9774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599"/>
    <s v="61.944444444444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s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s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s v="66.447368421052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s v="35.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2"/>
    <s v="145.6521739130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s v="25.693877551020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7"/>
    <s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s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s v="142.28070175438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s v="24.545454545454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9"/>
    <s v="292.7777777777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s v="44.923076923076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99"/>
    <s v="23.10144927536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s v="80.4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s v="72.2891566265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901"/>
    <s v="32.97297297297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99"/>
    <s v="116.65217391304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s v="79.6190476190476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s v="27.77777777777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s v="81.0294117647059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s v="136.848214285714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s v="177.617021276596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7"/>
    <s v="109.078947368421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s v="119.642857142857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7"/>
    <s v="78.205128205128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099"/>
    <s v="52.173913043478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"/>
    <s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s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s v="91.66666666666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s v="108.5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01"/>
    <s v="69.8227848101266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s v="109.571428571429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"/>
    <s v="71.66666666666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s v="93.611111111111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s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s v="35.795454545454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01"/>
    <s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01"/>
    <s v="147.3333333333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s v="56.33333333333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s v="96.190476190476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s v="63.574074074074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s v="184.782608695652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801"/>
    <s v="126.722222222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s v="83.426470588235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s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1001"/>
    <s v="302.30769230769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"/>
    <s v="44.13888888888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s v="866.6666666666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s v="61.3888888888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701"/>
    <s v="29.66666666666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s v="45.4782608695652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s v="96.2037037037037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01"/>
    <s v="67.9230769230769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s v="30.77777777777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s v="38.33333333333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s v="66.833333333333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901"/>
    <s v="71.730769230769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s v="176.470588235294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s v="421.105263157895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s v="104.987012987013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4"/>
    <s v="28.190476190476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s v="54.5526315789474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"/>
    <s v="111.89285714285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s v="85.208333333333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01"/>
    <s v="76.652173913043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601"/>
    <s v="65.166666666666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s v="93.7603125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s v="133.3333333333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s v="51.2195121951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7"/>
    <s v="100.171428571429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s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s v="184.677419354839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s v="69.8181818181818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s v="61.944444444444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s v="41.66666666666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s v="36.0681818181818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"/>
    <s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s v="24.210526315789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299"/>
    <s v="55.8928571428571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s v="11.66666666666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s v="68.353846153846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s v="27.0652173913043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s v="118.129411764706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"/>
    <s v="44.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99"/>
    <s v="99.7878787878788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s v="117.64705882352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s v="203.3333333333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901"/>
    <s v="28.323529411764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s v="110.230769230769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s v="31.970149253731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s v="58.6111111111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s v="29.4285714285714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s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7"/>
    <s v="199.16666666666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s v="115.3846153846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s v="46.4285714285714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s v="70.5681818181818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s v="22.22222222222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s v="159.4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"/>
    <s v="37.7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s v="72.0535714285714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502"/>
    <s v="63.695652173913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s v="28.411764705882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s v="103.214285714286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s v="71.152173913043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s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"/>
    <s v="81.7763157894737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"/>
    <s v="297.02980769230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"/>
    <s v="46.6091954022989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s v="51.724137931034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s v="40.2941176470588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s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50000000001"/>
    <s v="30.152638888888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s v="95.2380952380952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s v="52.2142857142857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701"/>
    <s v="134.15492957746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s v="62.827380952380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s v="58.9473684210526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s v="143.108108108108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s v="84.16666666666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s v="186.071428571429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"/>
    <s v="89.7855555555556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s v="64.1575609756098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s v="59.6511627906977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s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s v="41.22222222222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s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s v="64.516129032258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s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s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99"/>
    <s v="51.22222222222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s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s v="19.487179487179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898"/>
    <s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s v="41.405405405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"/>
    <s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601"/>
    <s v="33.5714285714286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s v="145.86956521739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s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s v="50.9818181818182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799"/>
    <s v="45.037037037037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s v="17.527777777777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s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s v="57.91666666666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s v="29.705882352941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s v="90.684210526315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s v="55.01268817204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s v="57.22222222222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"/>
    <s v="72.950819672131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s v="64.468085106383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s v="716.35294117647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01"/>
    <s v="50.396825396825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s v="41.66666666666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s v="35.7666666666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s v="88.7391304347826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s v="148.4848484848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s v="51.794871794871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"/>
    <s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s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"/>
    <s v="53.230769230769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s v="39.5964912280702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7"/>
    <s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7"/>
    <s v="164.61538461538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s v="125.05263157894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"/>
    <s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301"/>
    <s v="40.2857142857143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s v="64.9090909090909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101"/>
    <s v="55.33333333333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s v="83.142857142857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s v="38.712121212121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s v="125.37931034482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s v="78.263888888888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s v="47.22222222222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s v="79.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1"/>
    <s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s v="51.724137931034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s v="30.7692307692308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s v="74.208333333333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s v="47.846153846153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099"/>
    <s v="34.408163265306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"/>
    <s v="40.238095238095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s v="60.2857142857143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s v="25.3095238095238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7"/>
    <s v="35.952380952380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s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s v="70.763157894736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s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s v="66.51282051282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s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s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s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299"/>
    <s v="96.66666666666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6"/>
    <s v="60.33333333333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s v="79.894736842105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s v="58.8235294117647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01"/>
    <s v="75.3409090909091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s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7"/>
    <s v="66.956521739130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s v="227.2727272727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s v="307.692307692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s v="50.020909090909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s v="72.392857142857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s v="95.952380952380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099"/>
    <s v="45.61538461538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s v="41.0294117647059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s v="56.82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s v="137.24324324324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s v="75.7142857142857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s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7"/>
    <s v="81.569767441860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499"/>
    <s v="45.108108108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s v="36.66666666666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s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s v="49.230769230769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02"/>
    <s v="42.296296296296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s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s v="38.28431372549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s v="44.847826086956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"/>
    <s v="13.529411764705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"/>
    <s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s v="30.9518072289157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701"/>
    <s v="55.230769230769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s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s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99"/>
    <s v="66.15294117647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7"/>
    <s v="54.1379310344828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s v="104.1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s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01"/>
    <s v="59.210526315789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99"/>
    <s v="119.17633928571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201"/>
    <s v="164.61538461538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s v="24.285714285714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s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"/>
    <s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s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01"/>
    <s v="56.201923076923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s v="107.0020754716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s v="171.4285714285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"/>
    <s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s v="179.27598566308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s v="22.909090909090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s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s v="46.891891891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s v="47.407407407407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9"/>
    <s v="15.129032258064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s v="21.098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s v="59.117647058823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6"/>
    <s v="97.916666666666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s v="55.1315789473684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s v="26.536585365853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s v="58.4210526315789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s v="122.5365853658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s v="87.961538461538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99"/>
    <s v="73.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s v="55.55555555555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s v="39.5384615384615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"/>
    <s v="136.7777777777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s v="99.343137254902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s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s v="28.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299"/>
    <s v="40.545945945945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s v="35.71428571428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9"/>
    <s v="37.96296296296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s v="33.33333333333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s v="58.5714285714286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s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s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99"/>
    <s v="176.08695652173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7"/>
    <s v="151.98148148148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s v="22.607142857142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s v="18.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s v="82.25806451612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s v="68.534246575342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s v="68.055555555555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s v="72.714285714285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01"/>
    <s v="77.186046511627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s v="55.972222222222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s v="49.693548387096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3"/>
    <s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s v="77.727272727272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s v="40.77777777777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s v="59.4117647058824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s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s v="39.377358490566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s v="81.673469387755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7"/>
    <s v="44.9122807017544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"/>
    <s v="49.057971014492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s v="30.66666666666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99"/>
    <s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"/>
    <s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s v="29.629629629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"/>
    <s v="143.095238095238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s v="52.3548387096774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s v="66.66666666666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s v="126.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s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s v="35.49295774647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s v="37.083333333333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s v="69.33333333333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9"/>
    <s v="17.254901960784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s v="36.071428571428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s v="66.4705882352941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599"/>
    <s v="56.065989847715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299"/>
    <s v="47.0285714285714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s v="47.666190476190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s v="88.235294117647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"/>
    <s v="80.7179487179487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7"/>
    <s v="39.487179487179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s v="84.8541666666667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s v="68.9655172413793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NUM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s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298E-2"/>
    <s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505"/>
    <s v="147.88135593220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s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s v="56.838709677419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97"/>
    <s v="176.944444444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98"/>
    <s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NUM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99"/>
    <s v="66.142857142857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503"/>
    <s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s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s v="18.33333333333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NUM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01"/>
    <s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NUM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s v="68.416666666666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s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s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s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s v="550.04109589041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s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s v="29.4117647058824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s v="57.77777777777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7"/>
    <s v="44.235294117647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s v="60.909090909090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s v="68.842105263157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s v="73.5822784810127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s v="115.02173913043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s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7"/>
    <s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"/>
    <s v="235.46153846153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s v="11.3636363636364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s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s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s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s v="46.0526315789474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1"/>
    <s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s v="31.578947368421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01"/>
    <s v="53.363965517241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s v="36.964285714285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s v="81.294117647058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99"/>
    <s v="20.0833333333333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3"/>
    <s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"/>
    <s v="53.438596491228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s v="39.8684210526316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s v="145.16129032258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s v="23.33333333333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s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7"/>
    <s v="62.052763819095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s v="66.129032258064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s v="73.4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99"/>
    <s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s v="62.166666666666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s v="62.328358208955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3"/>
    <s v="58.787878787878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7"/>
    <s v="45.347826086956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s v="41.944444444444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"/>
    <s v="59.166666666666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s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98"/>
    <s v="83.97435897435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"/>
    <s v="57.25806451612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s v="58.0645161290323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s v="186.8029197080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s v="74.117647058823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898"/>
    <s v="30.714285714285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"/>
    <s v="62.66666666666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s v="121.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s v="39.7435897435897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s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s v="40.6323529411765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s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s v="33.66666666666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"/>
    <s v="38.589743589743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98"/>
    <s v="155.95238095238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"/>
    <s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99"/>
    <s v="15.14851851851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801"/>
    <s v="83.5714285714286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"/>
    <s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s v="80.8695652173913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s v="53.8461538461538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s v="30.9285714285714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02"/>
    <s v="67.96296296296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s v="27.142857142857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01"/>
    <s v="110.865384615385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s v="106.842105263158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s v="105.51546391752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9"/>
    <s v="132.96296296296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s v="51.91666666666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s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s v="26.0217391304348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s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2"/>
    <s v="86.22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s v="114.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s v="47.6571428571429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01"/>
    <s v="72.88888888888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5"/>
    <s v="49.545505617977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s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099"/>
    <s v="62.5869565217391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s v="61.06060606060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s v="60.0645161290323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s v="72.4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s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3"/>
    <s v="51.66666666666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99"/>
    <s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NUM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701"/>
    <s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"/>
    <s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96"/>
    <s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399"/>
    <s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s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s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s v="25.57142857142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NUM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s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NUM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NUM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s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01"/>
    <s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s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s v="99.538461538461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s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s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s v="120.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s v="37.66666666666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s v="172.23333333333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s v="111.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4"/>
    <s v="25.4642857142857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"/>
    <s v="267.64705882352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6"/>
    <s v="75.9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02"/>
    <s v="59.038461538461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4999999999"/>
    <s v="50.111022727272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s v="55.502967032967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s v="166.6666666666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s v="47.4285714285714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s v="64.935064935064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s v="55.55555555555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98"/>
    <s v="74.2242990654206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s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s v="41.6964285714286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5000000001"/>
    <s v="74.243275862069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s v="73.33333333333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s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s v="38.421052631578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s v="166.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s v="94.912280701754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s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s v="143.214285714286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s v="90.819148936170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s v="48.542372881355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701"/>
    <s v="70.027777777777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s v="135.626086956522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s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7"/>
    <s v="94.903846153846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s v="75.37037037037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7"/>
    <s v="64.458333333333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s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s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7"/>
    <s v="93.7746478873239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399"/>
    <s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96"/>
    <s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97"/>
    <s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NUM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NUM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s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901"/>
    <s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s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701"/>
    <s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01E-3"/>
    <s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7"/>
    <s v="145.40540540540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"/>
    <s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s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04"/>
    <s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s v="47.33333333333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NUM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s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NUM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s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93E-2"/>
    <s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"/>
    <s v="50.55555555555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s v="41.66666666666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s v="53.289473684210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01"/>
    <s v="70.230769230769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s v="43.4210526315789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s v="199.1818181818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501"/>
    <s v="78.518148148148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298"/>
    <s v="61.8235294117647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s v="50.0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s v="48.33972972972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s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s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s v="40.9230769230769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"/>
    <s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"/>
    <s v="79.543478260869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s v="72.381578947368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s v="64.634146341463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s v="38.571428571428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s v="107.571428571429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7"/>
    <s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7"/>
    <s v="70.461538461538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s v="178.57142857142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s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s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s v="58.90111111111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7"/>
    <s v="139.55555555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701"/>
    <s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"/>
    <s v="57.385964912280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s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s v="64.285714285714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s v="120.11764705882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s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s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s v="21.66666666666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s v="25.6470588235294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s v="47.695652173913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s v="56.0526315789474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"/>
    <s v="81.3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s v="70.166666666666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s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8"/>
    <s v="188.55555555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99"/>
    <s v="49.5116279069767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03"/>
    <s v="75.464285714285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s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s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s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s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5"/>
    <s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s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s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s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s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s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7"/>
    <s v="81.538461538461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s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299E-2"/>
    <s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NUM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s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"/>
    <s v="46.4285714285714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s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s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s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s v="30.1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s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701"/>
    <s v="13.33333333333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NUM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NUM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NUM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NUM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803"/>
    <s v="44.760869565217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s v="88.6428571428571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601E-2"/>
    <s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NUM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98"/>
    <s v="57.6470588235294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s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NUM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NUM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NUM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NUM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NUM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s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s v="38.714285714285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s v="13.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7"/>
    <s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s v="37.142857142857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NUM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s v="128.2738095238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99"/>
    <s v="47.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s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s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s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s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s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s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293"/>
    <s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"/>
    <s v="47.25806451612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NUM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s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299"/>
    <s v="24.7142857142857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"/>
    <s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s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96"/>
    <s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s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299"/>
    <s v="61.66666666666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s v="83.1388888888889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97E-3"/>
    <s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s v="142.857142857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s v="33.66666666666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298"/>
    <s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NUM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603"/>
    <s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s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s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s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NUM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293"/>
    <s v="10.166666666666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7"/>
    <s v="81.4117647058823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701"/>
    <s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s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s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s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s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s v="32.3571428571429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NUM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NUM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297E-3"/>
    <s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099"/>
    <s v="91.833333333333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s v="45.833333333333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"/>
    <s v="57.173913043478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NUM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6"/>
    <s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401"/>
    <s v="79.4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s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s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s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NUM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s v="137.07692307692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NUM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s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s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98"/>
    <s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NUM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s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s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s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201E-2"/>
    <s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NUM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NUM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99"/>
    <s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NUM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s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s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"/>
    <s v="24.33333333333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s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s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"/>
    <s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NUM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s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s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s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01"/>
    <s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s v="47.909090909090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91"/>
    <s v="35.166666666666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06E-2"/>
    <s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097"/>
    <s v="22.66666666666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s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s v="105.54054054054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s v="29.090909090909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NUM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701"/>
    <s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s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s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299"/>
    <s v="18.33333333333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s v="64.2857142857143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295"/>
    <s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s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0994"/>
    <s v="84.282608695652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295"/>
    <s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s v="33.736842105263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s v="37.538461538461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s v="11.6153846153846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02"/>
    <s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NUM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799"/>
    <s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s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s v="60.111111111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s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s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s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98"/>
    <s v="29.2352941176471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NUM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s v="59.583333333333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02"/>
    <s v="82.5714285714286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s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s v="32.3571428571429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s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s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s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299"/>
    <s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97E-3"/>
    <s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s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s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2997"/>
    <s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"/>
    <s v="45.8421052631579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s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NUM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s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NUM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301E-2"/>
    <s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s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s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96"/>
    <s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907"/>
    <s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7"/>
    <s v="33.33333333333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293"/>
    <s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s v="63.5583756345178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NUM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s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s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NUM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96"/>
    <s v="30.714285714285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s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NUM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s v="66.66666666666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NUM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6997"/>
    <s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7"/>
    <s v="65.3403191489362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01"/>
    <s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s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s v="166.0588235294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"/>
    <s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s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s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s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s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s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NUM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s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s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"/>
    <s v="38.33333333333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s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98"/>
    <s v="32.97802197802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s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93E-2"/>
    <s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NUM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03"/>
    <s v="86.615384615384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s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NUM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s v="41.952380952380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s v="88.33333333333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"/>
    <s v="129.16666666666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01"/>
    <s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s v="35.7142857142857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s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NUM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s v="163.3333333333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5"/>
    <s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s v="64.166666666666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s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99"/>
    <s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s v="179.11764705882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s v="34.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s v="33.0769230769231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s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NUM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s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6"/>
    <s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698"/>
    <s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s v="44.3076923076923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NUM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s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NUM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99"/>
    <s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NUM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01"/>
    <s v="29.166666666666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s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301"/>
    <s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298"/>
    <s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603"/>
    <s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s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NUM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s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s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s v="10.66666666666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s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98E-2"/>
    <s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s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s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701"/>
    <s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"/>
    <s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NUM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NUM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098"/>
    <s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NUM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NUM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s v="22.83333333333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s v="16.66666666666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99"/>
    <s v="45.7857142857143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s v="383.3333333333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s v="106.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s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701"/>
    <s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NUM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7"/>
    <s v="14.33333333333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02"/>
    <s v="15.66666666666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s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s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DF950-097F-445B-8E79-8194F3B0EDC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A5B1F1-FD23-442F-84D0-66E19526C180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A6E84-4618-4A1B-A620-C9C8D0632AB5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60" zoomScaleNormal="60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6.6640625" customWidth="1"/>
    <col min="16" max="16" width="34.5546875" customWidth="1"/>
    <col min="17" max="17" width="48.77734375" style="11" customWidth="1"/>
    <col min="18" max="18" width="22.33203125" style="11" customWidth="1"/>
    <col min="19" max="19" width="35.5546875" style="11" customWidth="1"/>
    <col min="20" max="20" width="34.88671875" style="1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8399</v>
      </c>
      <c r="S1" s="1" t="s">
        <v>8364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IMDIV($E2,$D2)*100</f>
        <v>136.85882352941201</v>
      </c>
      <c r="P2" s="7" t="str">
        <f>IMDIV($E2,$L2)</f>
        <v>63.9175824175824</v>
      </c>
      <c r="Q2" s="11" t="str">
        <f>LEFT($N2,SEARCH("/",$N2)-1)</f>
        <v>film &amp; video</v>
      </c>
      <c r="R2" s="11" t="str">
        <f>RIGHT($N2,LEN($N2)-SEARCH("/",$N2))</f>
        <v>television</v>
      </c>
      <c r="S2" s="12">
        <f>((($J2/60)/60)/24)+DATE(1970,1,1)</f>
        <v>42177.007071759261</v>
      </c>
      <c r="T2" s="12">
        <f>((($I2/60)/60)/24)+DATE(1970,1,1)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IMDIV($E3,$D3)*100</f>
        <v>142.60827250608298</v>
      </c>
      <c r="P3" s="7" t="str">
        <f t="shared" ref="P3:P66" si="1">IMDIV($E3,$L3)</f>
        <v>185.481012658228</v>
      </c>
      <c r="Q3" s="11" t="str">
        <f t="shared" ref="Q3:Q66" si="2">LEFT($N3,SEARCH("/",$N3)-1)</f>
        <v>film &amp; video</v>
      </c>
      <c r="R3" s="11" t="str">
        <f t="shared" ref="R3:R66" si="3">RIGHT($N3,LEN($N3)-SEARCH("/",$N3))</f>
        <v>television</v>
      </c>
      <c r="S3" s="12">
        <f t="shared" ref="S3:S66" si="4">((($J3/60)/60)/24)+DATE(1970,1,1)</f>
        <v>42766.600497685184</v>
      </c>
      <c r="T3" s="12">
        <f t="shared" ref="T3:T66" si="5">((($I3/60)/60)/24)+DATE(1970,1,1)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 t="str">
        <f t="shared" si="1"/>
        <v>15</v>
      </c>
      <c r="Q4" s="11" t="str">
        <f t="shared" si="2"/>
        <v>film &amp; video</v>
      </c>
      <c r="R4" s="11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 t="str">
        <f t="shared" si="1"/>
        <v>69.2666666666667</v>
      </c>
      <c r="Q5" s="11" t="str">
        <f t="shared" si="2"/>
        <v>film &amp; video</v>
      </c>
      <c r="R5" s="11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</v>
      </c>
      <c r="P6" s="7" t="str">
        <f t="shared" si="1"/>
        <v>190.550281690141</v>
      </c>
      <c r="Q6" s="11" t="str">
        <f t="shared" si="2"/>
        <v>film &amp; video</v>
      </c>
      <c r="R6" s="11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109.77744436109001</v>
      </c>
      <c r="P7" s="7" t="str">
        <f t="shared" si="1"/>
        <v>93.4042553191489</v>
      </c>
      <c r="Q7" s="11" t="str">
        <f t="shared" si="2"/>
        <v>film &amp; video</v>
      </c>
      <c r="R7" s="11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 t="str">
        <f t="shared" si="1"/>
        <v>146.879310344828</v>
      </c>
      <c r="Q8" s="11" t="str">
        <f t="shared" si="2"/>
        <v>film &amp; video</v>
      </c>
      <c r="R8" s="11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101.22222222222199</v>
      </c>
      <c r="P9" s="7" t="str">
        <f t="shared" si="1"/>
        <v>159.824561403509</v>
      </c>
      <c r="Q9" s="11" t="str">
        <f t="shared" si="2"/>
        <v>film &amp; video</v>
      </c>
      <c r="R9" s="11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100.043428571429</v>
      </c>
      <c r="P10" s="7" t="str">
        <f t="shared" si="1"/>
        <v>291.793333333333</v>
      </c>
      <c r="Q10" s="11" t="str">
        <f t="shared" si="2"/>
        <v>film &amp; video</v>
      </c>
      <c r="R10" s="11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 t="str">
        <f t="shared" si="1"/>
        <v>31.4995</v>
      </c>
      <c r="Q11" s="11" t="str">
        <f t="shared" si="2"/>
        <v>film &amp; video</v>
      </c>
      <c r="R11" s="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 t="str">
        <f t="shared" si="1"/>
        <v>158.684210526316</v>
      </c>
      <c r="Q12" s="11" t="str">
        <f t="shared" si="2"/>
        <v>film &amp; video</v>
      </c>
      <c r="R12" s="11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 t="str">
        <f t="shared" si="1"/>
        <v>80.3333333333333</v>
      </c>
      <c r="Q13" s="11" t="str">
        <f t="shared" si="2"/>
        <v>film &amp; video</v>
      </c>
      <c r="R13" s="11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165.29333333333301</v>
      </c>
      <c r="P14" s="7" t="str">
        <f t="shared" si="1"/>
        <v>59.9613059250302</v>
      </c>
      <c r="Q14" s="11" t="str">
        <f t="shared" si="2"/>
        <v>film &amp; video</v>
      </c>
      <c r="R14" s="11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159.97142857142902</v>
      </c>
      <c r="P15" s="7" t="str">
        <f t="shared" si="1"/>
        <v>109.78431372549</v>
      </c>
      <c r="Q15" s="11" t="str">
        <f t="shared" si="2"/>
        <v>film &amp; video</v>
      </c>
      <c r="R15" s="11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100.93333333333301</v>
      </c>
      <c r="P16" s="7" t="str">
        <f t="shared" si="1"/>
        <v>147.707317073171</v>
      </c>
      <c r="Q16" s="11" t="str">
        <f t="shared" si="2"/>
        <v>film &amp; video</v>
      </c>
      <c r="R16" s="11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 t="str">
        <f t="shared" si="1"/>
        <v>21.7551020408163</v>
      </c>
      <c r="Q17" s="11" t="str">
        <f t="shared" si="2"/>
        <v>film &amp; video</v>
      </c>
      <c r="R17" s="11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100.241666666667</v>
      </c>
      <c r="P18" s="7" t="str">
        <f t="shared" si="1"/>
        <v>171.842857142857</v>
      </c>
      <c r="Q18" s="11" t="str">
        <f t="shared" si="2"/>
        <v>film &amp; video</v>
      </c>
      <c r="R18" s="11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100.666666666667</v>
      </c>
      <c r="P19" s="7" t="str">
        <f t="shared" si="1"/>
        <v>41.9444444444444</v>
      </c>
      <c r="Q19" s="11" t="str">
        <f t="shared" si="2"/>
        <v>film &amp; video</v>
      </c>
      <c r="R19" s="11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106.32109999999999</v>
      </c>
      <c r="P20" s="7" t="str">
        <f t="shared" si="1"/>
        <v>93.2641228070175</v>
      </c>
      <c r="Q20" s="11" t="str">
        <f t="shared" si="2"/>
        <v>film &amp; video</v>
      </c>
      <c r="R20" s="11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145.29411764705898</v>
      </c>
      <c r="P21" s="7" t="str">
        <f t="shared" si="1"/>
        <v>56.1363636363636</v>
      </c>
      <c r="Q21" s="11" t="str">
        <f t="shared" si="2"/>
        <v>film &amp; video</v>
      </c>
      <c r="R21" s="1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 t="str">
        <f t="shared" si="1"/>
        <v>80.16</v>
      </c>
      <c r="Q22" s="11" t="str">
        <f t="shared" si="2"/>
        <v>film &amp; video</v>
      </c>
      <c r="R22" s="11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</v>
      </c>
      <c r="P23" s="7" t="str">
        <f t="shared" si="1"/>
        <v>199.90099009901</v>
      </c>
      <c r="Q23" s="11" t="str">
        <f t="shared" si="2"/>
        <v>film &amp; video</v>
      </c>
      <c r="R23" s="11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</v>
      </c>
      <c r="P24" s="7" t="str">
        <f t="shared" si="1"/>
        <v>51.25</v>
      </c>
      <c r="Q24" s="11" t="str">
        <f t="shared" si="2"/>
        <v>film &amp; video</v>
      </c>
      <c r="R24" s="11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 t="str">
        <f t="shared" si="1"/>
        <v>103.04347826087</v>
      </c>
      <c r="Q25" s="11" t="str">
        <f t="shared" si="2"/>
        <v>film &amp; video</v>
      </c>
      <c r="R25" s="11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108.80768571428601</v>
      </c>
      <c r="P26" s="7" t="str">
        <f t="shared" si="1"/>
        <v>66.346149825784</v>
      </c>
      <c r="Q26" s="11" t="str">
        <f t="shared" si="2"/>
        <v>film &amp; video</v>
      </c>
      <c r="R26" s="11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</v>
      </c>
      <c r="P27" s="7" t="str">
        <f t="shared" si="1"/>
        <v>57.1428571428571</v>
      </c>
      <c r="Q27" s="11" t="str">
        <f t="shared" si="2"/>
        <v>film &amp; video</v>
      </c>
      <c r="R27" s="11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 t="str">
        <f t="shared" si="1"/>
        <v>102.105263157895</v>
      </c>
      <c r="Q28" s="11" t="str">
        <f t="shared" si="2"/>
        <v>film &amp; video</v>
      </c>
      <c r="R28" s="11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 t="str">
        <f t="shared" si="1"/>
        <v>148.966666666667</v>
      </c>
      <c r="Q29" s="11" t="str">
        <f t="shared" si="2"/>
        <v>film &amp; video</v>
      </c>
      <c r="R29" s="11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 t="str">
        <f t="shared" si="1"/>
        <v>169.605633802817</v>
      </c>
      <c r="Q30" s="11" t="str">
        <f t="shared" si="2"/>
        <v>film &amp; video</v>
      </c>
      <c r="R30" s="11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</v>
      </c>
      <c r="P31" s="7" t="str">
        <f t="shared" si="1"/>
        <v>31.6239316239316</v>
      </c>
      <c r="Q31" s="11" t="str">
        <f t="shared" si="2"/>
        <v>film &amp; video</v>
      </c>
      <c r="R31" s="1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 t="str">
        <f t="shared" si="1"/>
        <v>76.452641509434</v>
      </c>
      <c r="Q32" s="11" t="str">
        <f t="shared" si="2"/>
        <v>film &amp; video</v>
      </c>
      <c r="R32" s="11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 t="str">
        <f t="shared" si="1"/>
        <v>13</v>
      </c>
      <c r="Q33" s="11" t="str">
        <f t="shared" si="2"/>
        <v>film &amp; video</v>
      </c>
      <c r="R33" s="11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100.24604569419999</v>
      </c>
      <c r="P34" s="7" t="str">
        <f t="shared" si="1"/>
        <v>320.449438202247</v>
      </c>
      <c r="Q34" s="11" t="str">
        <f t="shared" si="2"/>
        <v>film &amp; video</v>
      </c>
      <c r="R34" s="11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102.09523809523799</v>
      </c>
      <c r="P35" s="7" t="str">
        <f t="shared" si="1"/>
        <v>83.75</v>
      </c>
      <c r="Q35" s="11" t="str">
        <f t="shared" si="2"/>
        <v>film &amp; video</v>
      </c>
      <c r="R35" s="11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</v>
      </c>
      <c r="P36" s="7" t="str">
        <f t="shared" si="1"/>
        <v>49.8823529411765</v>
      </c>
      <c r="Q36" s="11" t="str">
        <f t="shared" si="2"/>
        <v>film &amp; video</v>
      </c>
      <c r="R36" s="11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 t="str">
        <f t="shared" si="1"/>
        <v>59.4642857142857</v>
      </c>
      <c r="Q37" s="11" t="str">
        <f t="shared" si="2"/>
        <v>film &amp; video</v>
      </c>
      <c r="R37" s="11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 t="str">
        <f t="shared" si="1"/>
        <v>193.840909090909</v>
      </c>
      <c r="Q38" s="11" t="str">
        <f t="shared" si="2"/>
        <v>film &amp; video</v>
      </c>
      <c r="R38" s="11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</v>
      </c>
      <c r="P39" s="7" t="str">
        <f t="shared" si="1"/>
        <v>159.513833992095</v>
      </c>
      <c r="Q39" s="11" t="str">
        <f t="shared" si="2"/>
        <v>film &amp; video</v>
      </c>
      <c r="R39" s="11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 t="str">
        <f t="shared" si="1"/>
        <v>41.6818181818182</v>
      </c>
      <c r="Q40" s="11" t="str">
        <f t="shared" si="2"/>
        <v>film &amp; video</v>
      </c>
      <c r="R40" s="11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 t="str">
        <f t="shared" si="1"/>
        <v>150.898617511521</v>
      </c>
      <c r="Q41" s="11" t="str">
        <f t="shared" si="2"/>
        <v>film &amp; video</v>
      </c>
      <c r="R41" s="1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 t="str">
        <f t="shared" si="1"/>
        <v>126.6875</v>
      </c>
      <c r="Q42" s="11" t="str">
        <f t="shared" si="2"/>
        <v>film &amp; video</v>
      </c>
      <c r="R42" s="11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 t="str">
        <f t="shared" si="1"/>
        <v>105.263157894737</v>
      </c>
      <c r="Q43" s="11" t="str">
        <f t="shared" si="2"/>
        <v>film &amp; video</v>
      </c>
      <c r="R43" s="11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141.857142857143</v>
      </c>
      <c r="P44" s="7" t="str">
        <f t="shared" si="1"/>
        <v>117.514792899408</v>
      </c>
      <c r="Q44" s="11" t="str">
        <f t="shared" si="2"/>
        <v>film &amp; video</v>
      </c>
      <c r="R44" s="11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 t="str">
        <f t="shared" si="1"/>
        <v>117.361216730038</v>
      </c>
      <c r="Q45" s="11" t="str">
        <f t="shared" si="2"/>
        <v>film &amp; video</v>
      </c>
      <c r="R45" s="11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 t="str">
        <f t="shared" si="1"/>
        <v>133.333333333333</v>
      </c>
      <c r="Q46" s="11" t="str">
        <f t="shared" si="2"/>
        <v>film &amp; video</v>
      </c>
      <c r="R46" s="11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 t="str">
        <f t="shared" si="1"/>
        <v>98.3606557377049</v>
      </c>
      <c r="Q47" s="11" t="str">
        <f t="shared" si="2"/>
        <v>film &amp; video</v>
      </c>
      <c r="R47" s="11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104.16666666666701</v>
      </c>
      <c r="P48" s="7" t="str">
        <f t="shared" si="1"/>
        <v>194.444444444444</v>
      </c>
      <c r="Q48" s="11" t="str">
        <f t="shared" si="2"/>
        <v>film &amp; video</v>
      </c>
      <c r="R48" s="11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107.61099999999999</v>
      </c>
      <c r="P49" s="7" t="str">
        <f t="shared" si="1"/>
        <v>76.865</v>
      </c>
      <c r="Q49" s="11" t="str">
        <f t="shared" si="2"/>
        <v>film &amp; video</v>
      </c>
      <c r="R49" s="11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 t="str">
        <f t="shared" si="1"/>
        <v>56.8157894736842</v>
      </c>
      <c r="Q50" s="11" t="str">
        <f t="shared" si="2"/>
        <v>film &amp; video</v>
      </c>
      <c r="R50" s="11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 t="str">
        <f t="shared" si="1"/>
        <v>137.931034482759</v>
      </c>
      <c r="Q51" s="11" t="str">
        <f t="shared" si="2"/>
        <v>film &amp; video</v>
      </c>
      <c r="R51" s="1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 t="str">
        <f t="shared" si="1"/>
        <v>27.2727272727273</v>
      </c>
      <c r="Q52" s="11" t="str">
        <f t="shared" si="2"/>
        <v>film &amp; video</v>
      </c>
      <c r="R52" s="11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128.018181818182</v>
      </c>
      <c r="P53" s="7" t="str">
        <f t="shared" si="1"/>
        <v>118.336134453782</v>
      </c>
      <c r="Q53" s="11" t="str">
        <f t="shared" si="2"/>
        <v>film &amp; video</v>
      </c>
      <c r="R53" s="11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 t="str">
        <f t="shared" si="1"/>
        <v>223.480769230769</v>
      </c>
      <c r="Q54" s="11" t="str">
        <f t="shared" si="2"/>
        <v>film &amp; video</v>
      </c>
      <c r="R54" s="11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</v>
      </c>
      <c r="P55" s="7" t="str">
        <f t="shared" si="1"/>
        <v>28.1111111111111</v>
      </c>
      <c r="Q55" s="11" t="str">
        <f t="shared" si="2"/>
        <v>film &amp; video</v>
      </c>
      <c r="R55" s="11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 t="str">
        <f t="shared" si="1"/>
        <v>194.230769230769</v>
      </c>
      <c r="Q56" s="11" t="str">
        <f t="shared" si="2"/>
        <v>film &amp; video</v>
      </c>
      <c r="R56" s="11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 t="str">
        <f t="shared" si="1"/>
        <v>128.953488372093</v>
      </c>
      <c r="Q57" s="11" t="str">
        <f t="shared" si="2"/>
        <v>film &amp; video</v>
      </c>
      <c r="R57" s="11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 t="str">
        <f t="shared" si="1"/>
        <v>49.316091954023</v>
      </c>
      <c r="Q58" s="11" t="str">
        <f t="shared" si="2"/>
        <v>film &amp; video</v>
      </c>
      <c r="R58" s="11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 t="str">
        <f t="shared" si="1"/>
        <v>221.521739130435</v>
      </c>
      <c r="Q59" s="11" t="str">
        <f t="shared" si="2"/>
        <v>film &amp; video</v>
      </c>
      <c r="R59" s="11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 t="str">
        <f t="shared" si="1"/>
        <v>137.213333333333</v>
      </c>
      <c r="Q60" s="11" t="str">
        <f t="shared" si="2"/>
        <v>film &amp; video</v>
      </c>
      <c r="R60" s="11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 t="str">
        <f t="shared" si="1"/>
        <v>606.822424242424</v>
      </c>
      <c r="Q61" s="11" t="str">
        <f t="shared" si="2"/>
        <v>film &amp; video</v>
      </c>
      <c r="R61" s="1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103.29622222222199</v>
      </c>
      <c r="P62" s="7" t="str">
        <f t="shared" si="1"/>
        <v>43.0400925925926</v>
      </c>
      <c r="Q62" s="11" t="str">
        <f t="shared" si="2"/>
        <v>film &amp; video</v>
      </c>
      <c r="R62" s="11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 t="str">
        <f t="shared" si="1"/>
        <v>322.391304347826</v>
      </c>
      <c r="Q63" s="11" t="str">
        <f t="shared" si="2"/>
        <v>film &amp; video</v>
      </c>
      <c r="R63" s="11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154.73333333333298</v>
      </c>
      <c r="P64" s="7" t="str">
        <f t="shared" si="1"/>
        <v>96.7083333333333</v>
      </c>
      <c r="Q64" s="11" t="str">
        <f t="shared" si="2"/>
        <v>film &amp; video</v>
      </c>
      <c r="R64" s="11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113.51850000000002</v>
      </c>
      <c r="P65" s="7" t="str">
        <f t="shared" si="1"/>
        <v>35.47453125</v>
      </c>
      <c r="Q65" s="11" t="str">
        <f t="shared" si="2"/>
        <v>film &amp; video</v>
      </c>
      <c r="R65" s="11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</v>
      </c>
      <c r="P66" s="7" t="str">
        <f t="shared" si="1"/>
        <v>86.6666666666667</v>
      </c>
      <c r="Q66" s="11" t="str">
        <f t="shared" si="2"/>
        <v>film &amp; video</v>
      </c>
      <c r="R66" s="11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IMDIV($E67,$D67)*100</f>
        <v>107.528571428571</v>
      </c>
      <c r="P67" s="7" t="str">
        <f t="shared" ref="P67:P130" si="7">IMDIV($E67,$L67)</f>
        <v>132.052631578947</v>
      </c>
      <c r="Q67" s="11" t="str">
        <f t="shared" ref="Q67:Q130" si="8">LEFT($N67,SEARCH("/",$N67)-1)</f>
        <v>film &amp; video</v>
      </c>
      <c r="R67" s="11" t="str">
        <f t="shared" ref="R67:R130" si="9">RIGHT($N67,LEN($N67)-SEARCH("/",$N67))</f>
        <v>shorts</v>
      </c>
      <c r="S67" s="12">
        <f t="shared" ref="S67:S130" si="10">((($J67/60)/60)/24)+DATE(1970,1,1)</f>
        <v>41835.821226851855</v>
      </c>
      <c r="T67" s="12">
        <f t="shared" ref="T67:T130" si="11">((($I67/60)/60)/24)+DATE(1970,1,1)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 t="str">
        <f t="shared" si="7"/>
        <v>91.2307692307692</v>
      </c>
      <c r="Q68" s="11" t="str">
        <f t="shared" si="8"/>
        <v>film &amp; video</v>
      </c>
      <c r="R68" s="11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 t="str">
        <f t="shared" si="7"/>
        <v>116.25</v>
      </c>
      <c r="Q69" s="11" t="str">
        <f t="shared" si="8"/>
        <v>film &amp; video</v>
      </c>
      <c r="R69" s="11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127.166666666667</v>
      </c>
      <c r="P70" s="7" t="str">
        <f t="shared" si="7"/>
        <v>21.1944444444444</v>
      </c>
      <c r="Q70" s="11" t="str">
        <f t="shared" si="8"/>
        <v>film &amp; video</v>
      </c>
      <c r="R70" s="11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 t="str">
        <f t="shared" si="7"/>
        <v>62.3271348314607</v>
      </c>
      <c r="Q71" s="11" t="str">
        <f t="shared" si="8"/>
        <v>film &amp; video</v>
      </c>
      <c r="R71" s="1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 t="str">
        <f t="shared" si="7"/>
        <v>37.4117647058824</v>
      </c>
      <c r="Q72" s="11" t="str">
        <f t="shared" si="8"/>
        <v>film &amp; video</v>
      </c>
      <c r="R72" s="11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123.94444444444399</v>
      </c>
      <c r="P73" s="7" t="str">
        <f t="shared" si="7"/>
        <v>69.71875</v>
      </c>
      <c r="Q73" s="11" t="str">
        <f t="shared" si="8"/>
        <v>film &amp; video</v>
      </c>
      <c r="R73" s="11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108.40909090909101</v>
      </c>
      <c r="P74" s="7" t="str">
        <f t="shared" si="7"/>
        <v>58.1707317073171</v>
      </c>
      <c r="Q74" s="11" t="str">
        <f t="shared" si="8"/>
        <v>film &amp; video</v>
      </c>
      <c r="R74" s="11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 t="str">
        <f t="shared" si="7"/>
        <v>50</v>
      </c>
      <c r="Q75" s="11" t="str">
        <f t="shared" si="8"/>
        <v>film &amp; video</v>
      </c>
      <c r="R75" s="11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112.93200000000002</v>
      </c>
      <c r="P76" s="7" t="str">
        <f t="shared" si="7"/>
        <v>19.4710344827586</v>
      </c>
      <c r="Q76" s="11" t="str">
        <f t="shared" si="8"/>
        <v>film &amp; video</v>
      </c>
      <c r="R76" s="11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115.42857142857099</v>
      </c>
      <c r="P77" s="7" t="str">
        <f t="shared" si="7"/>
        <v>85.9574468085106</v>
      </c>
      <c r="Q77" s="11" t="str">
        <f t="shared" si="8"/>
        <v>film &amp; video</v>
      </c>
      <c r="R77" s="11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</v>
      </c>
      <c r="P78" s="7" t="str">
        <f t="shared" si="7"/>
        <v>30.6666666666667</v>
      </c>
      <c r="Q78" s="11" t="str">
        <f t="shared" si="8"/>
        <v>film &amp; video</v>
      </c>
      <c r="R78" s="11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 t="str">
        <f t="shared" si="7"/>
        <v>60.3846153846154</v>
      </c>
      <c r="Q79" s="11" t="str">
        <f t="shared" si="8"/>
        <v>film &amp; video</v>
      </c>
      <c r="R79" s="11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 t="str">
        <f t="shared" si="7"/>
        <v>38.6</v>
      </c>
      <c r="Q80" s="11" t="str">
        <f t="shared" si="8"/>
        <v>film &amp; video</v>
      </c>
      <c r="R80" s="11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 t="str">
        <f t="shared" si="7"/>
        <v>40.2682926829268</v>
      </c>
      <c r="Q81" s="11" t="str">
        <f t="shared" si="8"/>
        <v>film &amp; video</v>
      </c>
      <c r="R81" s="1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 t="str">
        <f t="shared" si="7"/>
        <v>273.829787234043</v>
      </c>
      <c r="Q82" s="11" t="str">
        <f t="shared" si="8"/>
        <v>film &amp; video</v>
      </c>
      <c r="R82" s="11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 t="str">
        <f t="shared" si="7"/>
        <v>53.0357142857143</v>
      </c>
      <c r="Q83" s="11" t="str">
        <f t="shared" si="8"/>
        <v>film &amp; video</v>
      </c>
      <c r="R83" s="11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 t="str">
        <f t="shared" si="7"/>
        <v>40.005</v>
      </c>
      <c r="Q84" s="11" t="str">
        <f t="shared" si="8"/>
        <v>film &amp; video</v>
      </c>
      <c r="R84" s="11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 t="str">
        <f t="shared" si="7"/>
        <v>15.7692307692308</v>
      </c>
      <c r="Q85" s="11" t="str">
        <f t="shared" si="8"/>
        <v>film &amp; video</v>
      </c>
      <c r="R85" s="11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 t="str">
        <f t="shared" si="7"/>
        <v>71.4285714285714</v>
      </c>
      <c r="Q86" s="11" t="str">
        <f t="shared" si="8"/>
        <v>film &amp; video</v>
      </c>
      <c r="R86" s="11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 t="str">
        <f t="shared" si="7"/>
        <v>71.7142857142857</v>
      </c>
      <c r="Q87" s="11" t="str">
        <f t="shared" si="8"/>
        <v>film &amp; video</v>
      </c>
      <c r="R87" s="11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106.466666666667</v>
      </c>
      <c r="P88" s="7" t="str">
        <f t="shared" si="7"/>
        <v>375.764705882353</v>
      </c>
      <c r="Q88" s="11" t="str">
        <f t="shared" si="8"/>
        <v>film &amp; video</v>
      </c>
      <c r="R88" s="11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 t="str">
        <f t="shared" si="7"/>
        <v>104.6</v>
      </c>
      <c r="Q89" s="11" t="str">
        <f t="shared" si="8"/>
        <v>film &amp; video</v>
      </c>
      <c r="R89" s="11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102.857142857143</v>
      </c>
      <c r="P90" s="7" t="str">
        <f t="shared" si="7"/>
        <v>60</v>
      </c>
      <c r="Q90" s="11" t="str">
        <f t="shared" si="8"/>
        <v>film &amp; video</v>
      </c>
      <c r="R90" s="11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115.066666666667</v>
      </c>
      <c r="P91" s="7" t="str">
        <f t="shared" si="7"/>
        <v>123.285714285714</v>
      </c>
      <c r="Q91" s="11" t="str">
        <f t="shared" si="8"/>
        <v>film &amp; video</v>
      </c>
      <c r="R91" s="1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 t="str">
        <f t="shared" si="7"/>
        <v>31.375</v>
      </c>
      <c r="Q92" s="11" t="str">
        <f t="shared" si="8"/>
        <v>film &amp; video</v>
      </c>
      <c r="R92" s="11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 t="str">
        <f t="shared" si="7"/>
        <v>78.2608695652174</v>
      </c>
      <c r="Q93" s="11" t="str">
        <f t="shared" si="8"/>
        <v>film &amp; video</v>
      </c>
      <c r="R93" s="11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 t="str">
        <f t="shared" si="7"/>
        <v>122.325581395349</v>
      </c>
      <c r="Q94" s="11" t="str">
        <f t="shared" si="8"/>
        <v>film &amp; video</v>
      </c>
      <c r="R94" s="11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 t="str">
        <f t="shared" si="7"/>
        <v>73.7333333333333</v>
      </c>
      <c r="Q95" s="11" t="str">
        <f t="shared" si="8"/>
        <v>film &amp; video</v>
      </c>
      <c r="R95" s="11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 t="str">
        <f t="shared" si="7"/>
        <v>21.6666666666667</v>
      </c>
      <c r="Q96" s="11" t="str">
        <f t="shared" si="8"/>
        <v>film &amp; video</v>
      </c>
      <c r="R96" s="11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131.42857142857102</v>
      </c>
      <c r="P97" s="7" t="str">
        <f t="shared" si="7"/>
        <v>21.9047619047619</v>
      </c>
      <c r="Q97" s="11" t="str">
        <f t="shared" si="8"/>
        <v>film &amp; video</v>
      </c>
      <c r="R97" s="11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114.666666666667</v>
      </c>
      <c r="P98" s="7" t="str">
        <f t="shared" si="7"/>
        <v>50.5882352941176</v>
      </c>
      <c r="Q98" s="11" t="str">
        <f t="shared" si="8"/>
        <v>film &amp; video</v>
      </c>
      <c r="R98" s="11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 t="str">
        <f t="shared" si="7"/>
        <v>53.125</v>
      </c>
      <c r="Q99" s="11" t="str">
        <f t="shared" si="8"/>
        <v>film &amp; video</v>
      </c>
      <c r="R99" s="11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 t="str">
        <f t="shared" si="7"/>
        <v>56.6666666666667</v>
      </c>
      <c r="Q100" s="11" t="str">
        <f t="shared" si="8"/>
        <v>film &amp; video</v>
      </c>
      <c r="R100" s="11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106.01933333333299</v>
      </c>
      <c r="P101" s="7" t="str">
        <f t="shared" si="7"/>
        <v>40.7766666666667</v>
      </c>
      <c r="Q101" s="11" t="str">
        <f t="shared" si="8"/>
        <v>film &amp; video</v>
      </c>
      <c r="R101" s="1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 t="str">
        <f t="shared" si="7"/>
        <v>192.307692307692</v>
      </c>
      <c r="Q102" s="11" t="str">
        <f t="shared" si="8"/>
        <v>film &amp; video</v>
      </c>
      <c r="R102" s="11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 t="str">
        <f t="shared" si="7"/>
        <v>100</v>
      </c>
      <c r="Q103" s="11" t="str">
        <f t="shared" si="8"/>
        <v>film &amp; video</v>
      </c>
      <c r="R103" s="11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 t="str">
        <f t="shared" si="7"/>
        <v>117.923076923077</v>
      </c>
      <c r="Q104" s="11" t="str">
        <f t="shared" si="8"/>
        <v>film &amp; video</v>
      </c>
      <c r="R104" s="11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</v>
      </c>
      <c r="P105" s="7" t="str">
        <f t="shared" si="7"/>
        <v>27.8979591836735</v>
      </c>
      <c r="Q105" s="11" t="str">
        <f t="shared" si="8"/>
        <v>film &amp; video</v>
      </c>
      <c r="R105" s="11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 t="str">
        <f t="shared" si="7"/>
        <v>60</v>
      </c>
      <c r="Q106" s="11" t="str">
        <f t="shared" si="8"/>
        <v>film &amp; video</v>
      </c>
      <c r="R106" s="11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107.40909090909101</v>
      </c>
      <c r="P107" s="7" t="str">
        <f t="shared" si="7"/>
        <v>39.3833333333333</v>
      </c>
      <c r="Q107" s="11" t="str">
        <f t="shared" si="8"/>
        <v>film &amp; video</v>
      </c>
      <c r="R107" s="11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 t="str">
        <f t="shared" si="7"/>
        <v>186.111111111111</v>
      </c>
      <c r="Q108" s="11" t="str">
        <f t="shared" si="8"/>
        <v>film &amp; video</v>
      </c>
      <c r="R108" s="11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102.466666666667</v>
      </c>
      <c r="P109" s="7" t="str">
        <f t="shared" si="7"/>
        <v>111.376811594203</v>
      </c>
      <c r="Q109" s="11" t="str">
        <f t="shared" si="8"/>
        <v>film &amp; video</v>
      </c>
      <c r="R109" s="11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246.666666666667</v>
      </c>
      <c r="P110" s="7" t="str">
        <f t="shared" si="7"/>
        <v>78.7234042553192</v>
      </c>
      <c r="Q110" s="11" t="str">
        <f t="shared" si="8"/>
        <v>film &amp; video</v>
      </c>
      <c r="R110" s="11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 t="str">
        <f t="shared" si="7"/>
        <v>46.7021276595745</v>
      </c>
      <c r="Q111" s="11" t="str">
        <f t="shared" si="8"/>
        <v>film &amp; video</v>
      </c>
      <c r="R111" s="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130.769230769231</v>
      </c>
      <c r="P112" s="7" t="str">
        <f t="shared" si="7"/>
        <v>65.3846153846154</v>
      </c>
      <c r="Q112" s="11" t="str">
        <f t="shared" si="8"/>
        <v>film &amp; video</v>
      </c>
      <c r="R112" s="11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154.57142857142901</v>
      </c>
      <c r="P113" s="7" t="str">
        <f t="shared" si="7"/>
        <v>102.075471698113</v>
      </c>
      <c r="Q113" s="11" t="str">
        <f t="shared" si="8"/>
        <v>film &amp; video</v>
      </c>
      <c r="R113" s="11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 t="str">
        <f t="shared" si="7"/>
        <v>64.1975308641975</v>
      </c>
      <c r="Q114" s="11" t="str">
        <f t="shared" si="8"/>
        <v>film &amp; video</v>
      </c>
      <c r="R114" s="11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 t="str">
        <f t="shared" si="7"/>
        <v>90.3846153846154</v>
      </c>
      <c r="Q115" s="11" t="str">
        <f t="shared" si="8"/>
        <v>film &amp; video</v>
      </c>
      <c r="R115" s="11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103.33333333333302</v>
      </c>
      <c r="P116" s="7" t="str">
        <f t="shared" si="7"/>
        <v>88.5714285714286</v>
      </c>
      <c r="Q116" s="11" t="str">
        <f t="shared" si="8"/>
        <v>film &amp; video</v>
      </c>
      <c r="R116" s="11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</v>
      </c>
      <c r="P117" s="7" t="str">
        <f t="shared" si="7"/>
        <v>28.7272727272727</v>
      </c>
      <c r="Q117" s="11" t="str">
        <f t="shared" si="8"/>
        <v>film &amp; video</v>
      </c>
      <c r="R117" s="11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113.65714285714299</v>
      </c>
      <c r="P118" s="7" t="str">
        <f t="shared" si="7"/>
        <v>69.7894736842105</v>
      </c>
      <c r="Q118" s="11" t="str">
        <f t="shared" si="8"/>
        <v>film &amp; video</v>
      </c>
      <c r="R118" s="11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100.49377777777799</v>
      </c>
      <c r="P119" s="7" t="str">
        <f t="shared" si="7"/>
        <v>167.48962962963</v>
      </c>
      <c r="Q119" s="11" t="str">
        <f t="shared" si="8"/>
        <v>film &amp; video</v>
      </c>
      <c r="R119" s="11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113.03160000000001</v>
      </c>
      <c r="P120" s="7" t="str">
        <f t="shared" si="7"/>
        <v>144.912307692308</v>
      </c>
      <c r="Q120" s="11" t="str">
        <f t="shared" si="8"/>
        <v>film &amp; video</v>
      </c>
      <c r="R120" s="11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</v>
      </c>
      <c r="P121" s="7" t="str">
        <f t="shared" si="7"/>
        <v>91.8405405405405</v>
      </c>
      <c r="Q121" s="11" t="str">
        <f t="shared" si="8"/>
        <v>film &amp; video</v>
      </c>
      <c r="R121" s="1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1.4285714285714301E-2</v>
      </c>
      <c r="P122" s="7" t="str">
        <f t="shared" si="7"/>
        <v>10</v>
      </c>
      <c r="Q122" s="11" t="str">
        <f t="shared" si="8"/>
        <v>film &amp; video</v>
      </c>
      <c r="R122" s="11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3.3333333333333298E-2</v>
      </c>
      <c r="P123" s="7" t="str">
        <f t="shared" si="7"/>
        <v>1</v>
      </c>
      <c r="Q123" s="11" t="str">
        <f t="shared" si="8"/>
        <v>film &amp; video</v>
      </c>
      <c r="R123" s="11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#NUM!</v>
      </c>
      <c r="Q124" s="11" t="str">
        <f t="shared" si="8"/>
        <v>film &amp; video</v>
      </c>
      <c r="R124" s="11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0.27454545454545498</v>
      </c>
      <c r="P125" s="7" t="str">
        <f t="shared" si="7"/>
        <v>25.1666666666667</v>
      </c>
      <c r="Q125" s="11" t="str">
        <f t="shared" si="8"/>
        <v>film &amp; video</v>
      </c>
      <c r="R125" s="11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#NUM!</v>
      </c>
      <c r="Q126" s="11" t="str">
        <f t="shared" si="8"/>
        <v>film &amp; video</v>
      </c>
      <c r="R126" s="11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 t="str">
        <f t="shared" si="7"/>
        <v>11.6666666666667</v>
      </c>
      <c r="Q127" s="11" t="str">
        <f t="shared" si="8"/>
        <v>film &amp; video</v>
      </c>
      <c r="R127" s="11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 t="str">
        <f t="shared" si="7"/>
        <v>106.692307692308</v>
      </c>
      <c r="Q128" s="11" t="str">
        <f t="shared" si="8"/>
        <v>film &amp; video</v>
      </c>
      <c r="R128" s="11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 t="str">
        <f t="shared" si="7"/>
        <v>47.5</v>
      </c>
      <c r="Q129" s="11" t="str">
        <f t="shared" si="8"/>
        <v>film &amp; video</v>
      </c>
      <c r="R129" s="11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 t="str">
        <f t="shared" si="7"/>
        <v>311.166666666667</v>
      </c>
      <c r="Q130" s="11" t="str">
        <f t="shared" si="8"/>
        <v>film &amp; video</v>
      </c>
      <c r="R130" s="11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IMDIV($E131,$D131)*100</f>
        <v>0</v>
      </c>
      <c r="P131" s="7" t="e">
        <f t="shared" ref="P131:P194" si="13">IMDIV($E131,$L131)</f>
        <v>#NUM!</v>
      </c>
      <c r="Q131" s="11" t="str">
        <f t="shared" ref="Q131:Q194" si="14">LEFT($N131,SEARCH("/",$N131)-1)</f>
        <v>film &amp; video</v>
      </c>
      <c r="R131" s="11" t="str">
        <f t="shared" ref="R131:R194" si="15">RIGHT($N131,LEN($N131)-SEARCH("/",$N131))</f>
        <v>science fiction</v>
      </c>
      <c r="S131" s="12">
        <f t="shared" ref="S131:S194" si="16">((($J131/60)/60)/24)+DATE(1970,1,1)</f>
        <v>41882.937303240738</v>
      </c>
      <c r="T131" s="12">
        <f t="shared" ref="T131:T194" si="17">((($I131/60)/60)/24)+DATE(1970,1,1)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#NUM!</v>
      </c>
      <c r="Q132" s="11" t="str">
        <f t="shared" si="14"/>
        <v>film &amp; video</v>
      </c>
      <c r="R132" s="11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#NUM!</v>
      </c>
      <c r="Q133" s="11" t="str">
        <f t="shared" si="14"/>
        <v>film &amp; video</v>
      </c>
      <c r="R133" s="11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 t="str">
        <f t="shared" si="13"/>
        <v>94.5061728395062</v>
      </c>
      <c r="Q134" s="11" t="str">
        <f t="shared" si="14"/>
        <v>film &amp; video</v>
      </c>
      <c r="R134" s="11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#NUM!</v>
      </c>
      <c r="Q135" s="11" t="str">
        <f t="shared" si="14"/>
        <v>film &amp; video</v>
      </c>
      <c r="R135" s="11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#NUM!</v>
      </c>
      <c r="Q136" s="11" t="str">
        <f t="shared" si="14"/>
        <v>film &amp; video</v>
      </c>
      <c r="R136" s="11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</v>
      </c>
      <c r="P137" s="7" t="str">
        <f t="shared" si="13"/>
        <v>80.6</v>
      </c>
      <c r="Q137" s="11" t="str">
        <f t="shared" si="14"/>
        <v>film &amp; video</v>
      </c>
      <c r="R137" s="11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#NUM!</v>
      </c>
      <c r="Q138" s="11" t="str">
        <f t="shared" si="14"/>
        <v>film &amp; video</v>
      </c>
      <c r="R138" s="11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#NUM!</v>
      </c>
      <c r="Q139" s="11" t="str">
        <f t="shared" si="14"/>
        <v>film &amp; video</v>
      </c>
      <c r="R139" s="11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3.1413333333333302</v>
      </c>
      <c r="P140" s="7" t="str">
        <f t="shared" si="13"/>
        <v>81.2413793103448</v>
      </c>
      <c r="Q140" s="11" t="str">
        <f t="shared" si="14"/>
        <v>film &amp; video</v>
      </c>
      <c r="R140" s="11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 t="str">
        <f t="shared" si="13"/>
        <v>500</v>
      </c>
      <c r="Q141" s="11" t="str">
        <f t="shared" si="14"/>
        <v>film &amp; video</v>
      </c>
      <c r="R141" s="1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#NUM!</v>
      </c>
      <c r="Q142" s="11" t="str">
        <f t="shared" si="14"/>
        <v>film &amp; video</v>
      </c>
      <c r="R142" s="11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 t="str">
        <f t="shared" si="13"/>
        <v>46.1785714285714</v>
      </c>
      <c r="Q143" s="11" t="str">
        <f t="shared" si="14"/>
        <v>film &amp; video</v>
      </c>
      <c r="R143" s="11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0.33333333333333298</v>
      </c>
      <c r="P144" s="7" t="str">
        <f t="shared" si="13"/>
        <v>10</v>
      </c>
      <c r="Q144" s="11" t="str">
        <f t="shared" si="14"/>
        <v>film &amp; video</v>
      </c>
      <c r="R144" s="11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#NUM!</v>
      </c>
      <c r="Q145" s="11" t="str">
        <f t="shared" si="14"/>
        <v>film &amp; video</v>
      </c>
      <c r="R145" s="11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 t="str">
        <f t="shared" si="13"/>
        <v>55.9459459459459</v>
      </c>
      <c r="Q146" s="11" t="str">
        <f t="shared" si="14"/>
        <v>film &amp; video</v>
      </c>
      <c r="R146" s="11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7.5111111111111102</v>
      </c>
      <c r="P147" s="7" t="str">
        <f t="shared" si="13"/>
        <v>37.5555555555556</v>
      </c>
      <c r="Q147" s="11" t="str">
        <f t="shared" si="14"/>
        <v>film &amp; video</v>
      </c>
      <c r="R147" s="11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 t="str">
        <f t="shared" si="13"/>
        <v>38.3333333333333</v>
      </c>
      <c r="Q148" s="11" t="str">
        <f t="shared" si="14"/>
        <v>film &amp; video</v>
      </c>
      <c r="R148" s="11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#NUM!</v>
      </c>
      <c r="Q149" s="11" t="str">
        <f t="shared" si="14"/>
        <v>film &amp; video</v>
      </c>
      <c r="R149" s="11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 t="str">
        <f t="shared" si="13"/>
        <v>20</v>
      </c>
      <c r="Q150" s="11" t="str">
        <f t="shared" si="14"/>
        <v>film &amp; video</v>
      </c>
      <c r="R150" s="11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 t="str">
        <f t="shared" si="13"/>
        <v>15.3333333333333</v>
      </c>
      <c r="Q151" s="11" t="str">
        <f t="shared" si="14"/>
        <v>film &amp; video</v>
      </c>
      <c r="R151" s="1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</v>
      </c>
      <c r="P152" s="7" t="str">
        <f t="shared" si="13"/>
        <v>449.432835820896</v>
      </c>
      <c r="Q152" s="11" t="str">
        <f t="shared" si="14"/>
        <v>film &amp; video</v>
      </c>
      <c r="R152" s="11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 t="str">
        <f t="shared" si="13"/>
        <v>28</v>
      </c>
      <c r="Q153" s="11" t="str">
        <f t="shared" si="14"/>
        <v>film &amp; video</v>
      </c>
      <c r="R153" s="11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7.8947368421052599E-3</v>
      </c>
      <c r="P154" s="7" t="str">
        <f t="shared" si="13"/>
        <v>15</v>
      </c>
      <c r="Q154" s="11" t="str">
        <f t="shared" si="14"/>
        <v>film &amp; video</v>
      </c>
      <c r="R154" s="11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 t="str">
        <f t="shared" si="13"/>
        <v>35.9</v>
      </c>
      <c r="Q155" s="11" t="str">
        <f t="shared" si="14"/>
        <v>film &amp; video</v>
      </c>
      <c r="R155" s="11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2.6666666666666701</v>
      </c>
      <c r="P156" s="7" t="str">
        <f t="shared" si="13"/>
        <v>13.3333333333333</v>
      </c>
      <c r="Q156" s="11" t="str">
        <f t="shared" si="14"/>
        <v>film &amp; video</v>
      </c>
      <c r="R156" s="11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 t="str">
        <f t="shared" si="13"/>
        <v>20.25</v>
      </c>
      <c r="Q157" s="11" t="str">
        <f t="shared" si="14"/>
        <v>film &amp; video</v>
      </c>
      <c r="R157" s="11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 t="str">
        <f t="shared" si="13"/>
        <v>119</v>
      </c>
      <c r="Q158" s="11" t="str">
        <f t="shared" si="14"/>
        <v>film &amp; video</v>
      </c>
      <c r="R158" s="11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0.26711185308848101</v>
      </c>
      <c r="P159" s="7" t="str">
        <f t="shared" si="13"/>
        <v>4</v>
      </c>
      <c r="Q159" s="11" t="str">
        <f t="shared" si="14"/>
        <v>film &amp; video</v>
      </c>
      <c r="R159" s="11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#NUM!</v>
      </c>
      <c r="Q160" s="11" t="str">
        <f t="shared" si="14"/>
        <v>film &amp; video</v>
      </c>
      <c r="R160" s="11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 t="str">
        <f t="shared" si="13"/>
        <v>10</v>
      </c>
      <c r="Q161" s="11" t="str">
        <f t="shared" si="14"/>
        <v>film &amp; video</v>
      </c>
      <c r="R161" s="1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#NUM!</v>
      </c>
      <c r="Q162" s="11" t="str">
        <f t="shared" si="14"/>
        <v>film &amp; video</v>
      </c>
      <c r="R162" s="11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 t="str">
        <f t="shared" si="13"/>
        <v>5</v>
      </c>
      <c r="Q163" s="11" t="str">
        <f t="shared" si="14"/>
        <v>film &amp; video</v>
      </c>
      <c r="R163" s="11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15.535714285714301</v>
      </c>
      <c r="P164" s="7" t="str">
        <f t="shared" si="13"/>
        <v>43.5</v>
      </c>
      <c r="Q164" s="11" t="str">
        <f t="shared" si="14"/>
        <v>film &amp; video</v>
      </c>
      <c r="R164" s="11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#NUM!</v>
      </c>
      <c r="Q165" s="11" t="str">
        <f t="shared" si="14"/>
        <v>film &amp; video</v>
      </c>
      <c r="R165" s="11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0.53333333333333299</v>
      </c>
      <c r="P166" s="7" t="str">
        <f t="shared" si="13"/>
        <v>91.4285714285714</v>
      </c>
      <c r="Q166" s="11" t="str">
        <f t="shared" si="14"/>
        <v>film &amp; video</v>
      </c>
      <c r="R166" s="11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#NUM!</v>
      </c>
      <c r="Q167" s="11" t="str">
        <f t="shared" si="14"/>
        <v>film &amp; video</v>
      </c>
      <c r="R167" s="11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 t="str">
        <f t="shared" si="13"/>
        <v>3000</v>
      </c>
      <c r="Q168" s="11" t="str">
        <f t="shared" si="14"/>
        <v>film &amp; video</v>
      </c>
      <c r="R168" s="11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 t="str">
        <f t="shared" si="13"/>
        <v>5.5</v>
      </c>
      <c r="Q169" s="11" t="str">
        <f t="shared" si="14"/>
        <v>film &amp; video</v>
      </c>
      <c r="R169" s="11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 t="str">
        <f t="shared" si="13"/>
        <v>108.333333333333</v>
      </c>
      <c r="Q170" s="11" t="str">
        <f t="shared" si="14"/>
        <v>film &amp; video</v>
      </c>
      <c r="R170" s="11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 t="str">
        <f t="shared" si="13"/>
        <v>56</v>
      </c>
      <c r="Q171" s="11" t="str">
        <f t="shared" si="14"/>
        <v>film &amp; video</v>
      </c>
      <c r="R171" s="1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 t="str">
        <f t="shared" si="13"/>
        <v>32.5</v>
      </c>
      <c r="Q172" s="11" t="str">
        <f t="shared" si="14"/>
        <v>film &amp; video</v>
      </c>
      <c r="R172" s="11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 t="str">
        <f t="shared" si="13"/>
        <v>1</v>
      </c>
      <c r="Q173" s="11" t="str">
        <f t="shared" si="14"/>
        <v>film &amp; video</v>
      </c>
      <c r="R173" s="11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#NUM!</v>
      </c>
      <c r="Q174" s="11" t="str">
        <f t="shared" si="14"/>
        <v>film &amp; video</v>
      </c>
      <c r="R174" s="11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#NUM!</v>
      </c>
      <c r="Q175" s="11" t="str">
        <f t="shared" si="14"/>
        <v>film &amp; video</v>
      </c>
      <c r="R175" s="11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#NUM!</v>
      </c>
      <c r="Q176" s="11" t="str">
        <f t="shared" si="14"/>
        <v>film &amp; video</v>
      </c>
      <c r="R176" s="11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 t="str">
        <f t="shared" si="13"/>
        <v>49.8846153846154</v>
      </c>
      <c r="Q177" s="11" t="str">
        <f t="shared" si="14"/>
        <v>film &amp; video</v>
      </c>
      <c r="R177" s="11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#NUM!</v>
      </c>
      <c r="Q178" s="11" t="str">
        <f t="shared" si="14"/>
        <v>film &amp; video</v>
      </c>
      <c r="R178" s="11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 t="str">
        <f t="shared" si="13"/>
        <v>25.7142857142857</v>
      </c>
      <c r="Q179" s="11" t="str">
        <f t="shared" si="14"/>
        <v>film &amp; video</v>
      </c>
      <c r="R179" s="11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#NUM!</v>
      </c>
      <c r="Q180" s="11" t="str">
        <f t="shared" si="14"/>
        <v>film &amp; video</v>
      </c>
      <c r="R180" s="11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 t="str">
        <f t="shared" si="13"/>
        <v>100</v>
      </c>
      <c r="Q181" s="11" t="str">
        <f t="shared" si="14"/>
        <v>film &amp; video</v>
      </c>
      <c r="R181" s="1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33.4166666666667</v>
      </c>
      <c r="P182" s="7" t="str">
        <f t="shared" si="13"/>
        <v>30.8461538461538</v>
      </c>
      <c r="Q182" s="11" t="str">
        <f t="shared" si="14"/>
        <v>film &amp; video</v>
      </c>
      <c r="R182" s="11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21.092608822670201</v>
      </c>
      <c r="P183" s="7" t="str">
        <f t="shared" si="13"/>
        <v>180.5</v>
      </c>
      <c r="Q183" s="11" t="str">
        <f t="shared" si="14"/>
        <v>film &amp; video</v>
      </c>
      <c r="R183" s="11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#NUM!</v>
      </c>
      <c r="Q184" s="11" t="str">
        <f t="shared" si="14"/>
        <v>film &amp; video</v>
      </c>
      <c r="R184" s="11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 t="str">
        <f t="shared" si="13"/>
        <v>373.5</v>
      </c>
      <c r="Q185" s="11" t="str">
        <f t="shared" si="14"/>
        <v>film &amp; video</v>
      </c>
      <c r="R185" s="11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 t="str">
        <f t="shared" si="13"/>
        <v>25.5</v>
      </c>
      <c r="Q186" s="11" t="str">
        <f t="shared" si="14"/>
        <v>film &amp; video</v>
      </c>
      <c r="R186" s="11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 t="str">
        <f t="shared" si="13"/>
        <v>220</v>
      </c>
      <c r="Q187" s="11" t="str">
        <f t="shared" si="14"/>
        <v>film &amp; video</v>
      </c>
      <c r="R187" s="11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#NUM!</v>
      </c>
      <c r="Q188" s="11" t="str">
        <f t="shared" si="14"/>
        <v>film &amp; video</v>
      </c>
      <c r="R188" s="11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 t="str">
        <f t="shared" si="13"/>
        <v>160</v>
      </c>
      <c r="Q189" s="11" t="str">
        <f t="shared" si="14"/>
        <v>film &amp; video</v>
      </c>
      <c r="R189" s="11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#NUM!</v>
      </c>
      <c r="Q190" s="11" t="str">
        <f t="shared" si="14"/>
        <v>film &amp; video</v>
      </c>
      <c r="R190" s="11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 t="str">
        <f t="shared" si="13"/>
        <v>69</v>
      </c>
      <c r="Q191" s="11" t="str">
        <f t="shared" si="14"/>
        <v>film &amp; video</v>
      </c>
      <c r="R191" s="1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0.41666666666666702</v>
      </c>
      <c r="P192" s="7" t="str">
        <f t="shared" si="13"/>
        <v>50</v>
      </c>
      <c r="Q192" s="11" t="str">
        <f t="shared" si="14"/>
        <v>film &amp; video</v>
      </c>
      <c r="R192" s="11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 t="str">
        <f t="shared" si="13"/>
        <v>83.3333333333333</v>
      </c>
      <c r="Q193" s="11" t="str">
        <f t="shared" si="14"/>
        <v>film &amp; video</v>
      </c>
      <c r="R193" s="11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 t="str">
        <f t="shared" si="13"/>
        <v>5.66666666666667</v>
      </c>
      <c r="Q194" s="11" t="str">
        <f t="shared" si="14"/>
        <v>film &amp; video</v>
      </c>
      <c r="R194" s="11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IMDIV($E195,$D195)*100</f>
        <v>0</v>
      </c>
      <c r="P195" s="7" t="e">
        <f t="shared" ref="P195:P258" si="19">IMDIV($E195,$L195)</f>
        <v>#NUM!</v>
      </c>
      <c r="Q195" s="11" t="str">
        <f t="shared" ref="Q195:Q258" si="20">LEFT($N195,SEARCH("/",$N195)-1)</f>
        <v>film &amp; video</v>
      </c>
      <c r="R195" s="11" t="str">
        <f t="shared" ref="R195:R258" si="21">RIGHT($N195,LEN($N195)-SEARCH("/",$N195))</f>
        <v>drama</v>
      </c>
      <c r="S195" s="12">
        <f t="shared" ref="S195:S258" si="22">((($J195/60)/60)/24)+DATE(1970,1,1)</f>
        <v>41911.934791666667</v>
      </c>
      <c r="T195" s="12">
        <f t="shared" ref="T195:T258" si="23">((($I195/60)/60)/24)+DATE(1970,1,1)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 t="str">
        <f t="shared" si="19"/>
        <v>1</v>
      </c>
      <c r="Q196" s="11" t="str">
        <f t="shared" si="20"/>
        <v>film &amp; video</v>
      </c>
      <c r="R196" s="11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#NUM!</v>
      </c>
      <c r="Q197" s="11" t="str">
        <f t="shared" si="20"/>
        <v>film &amp; video</v>
      </c>
      <c r="R197" s="11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41.857142857142897</v>
      </c>
      <c r="P198" s="7" t="str">
        <f t="shared" si="19"/>
        <v>77.1052631578947</v>
      </c>
      <c r="Q198" s="11" t="str">
        <f t="shared" si="20"/>
        <v>film &amp; video</v>
      </c>
      <c r="R198" s="11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 t="str">
        <f t="shared" si="19"/>
        <v>32.75</v>
      </c>
      <c r="Q199" s="11" t="str">
        <f t="shared" si="20"/>
        <v>film &amp; video</v>
      </c>
      <c r="R199" s="11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 t="str">
        <f t="shared" si="19"/>
        <v>46.5</v>
      </c>
      <c r="Q200" s="11" t="str">
        <f t="shared" si="20"/>
        <v>film &amp; video</v>
      </c>
      <c r="R200" s="11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#NUM!</v>
      </c>
      <c r="Q201" s="11" t="str">
        <f t="shared" si="20"/>
        <v>film &amp; video</v>
      </c>
      <c r="R201" s="1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 t="str">
        <f t="shared" si="19"/>
        <v>87.3083333333333</v>
      </c>
      <c r="Q202" s="11" t="str">
        <f t="shared" si="20"/>
        <v>film &amp; video</v>
      </c>
      <c r="R202" s="11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58.461538461538495</v>
      </c>
      <c r="P203" s="7" t="str">
        <f t="shared" si="19"/>
        <v>54.2857142857143</v>
      </c>
      <c r="Q203" s="11" t="str">
        <f t="shared" si="20"/>
        <v>film &amp; video</v>
      </c>
      <c r="R203" s="11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#NUM!</v>
      </c>
      <c r="Q204" s="11" t="str">
        <f t="shared" si="20"/>
        <v>film &amp; video</v>
      </c>
      <c r="R204" s="11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 t="str">
        <f t="shared" si="19"/>
        <v>93.25</v>
      </c>
      <c r="Q205" s="11" t="str">
        <f t="shared" si="20"/>
        <v>film &amp; video</v>
      </c>
      <c r="R205" s="11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50.7216666666667</v>
      </c>
      <c r="P206" s="7" t="str">
        <f t="shared" si="19"/>
        <v>117.683681361176</v>
      </c>
      <c r="Q206" s="11" t="str">
        <f t="shared" si="20"/>
        <v>film &amp; video</v>
      </c>
      <c r="R206" s="11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 t="str">
        <f t="shared" si="19"/>
        <v>76.4705882352941</v>
      </c>
      <c r="Q207" s="11" t="str">
        <f t="shared" si="20"/>
        <v>film &amp; video</v>
      </c>
      <c r="R207" s="11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#NUM!</v>
      </c>
      <c r="Q208" s="11" t="str">
        <f t="shared" si="20"/>
        <v>film &amp; video</v>
      </c>
      <c r="R208" s="11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15.214285714285699</v>
      </c>
      <c r="P209" s="7" t="str">
        <f t="shared" si="19"/>
        <v>163.846153846154</v>
      </c>
      <c r="Q209" s="11" t="str">
        <f t="shared" si="20"/>
        <v>film &amp; video</v>
      </c>
      <c r="R209" s="11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#NUM!</v>
      </c>
      <c r="Q210" s="11" t="str">
        <f t="shared" si="20"/>
        <v>film &amp; video</v>
      </c>
      <c r="R210" s="11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#NUM!</v>
      </c>
      <c r="Q211" s="11" t="str">
        <f t="shared" si="20"/>
        <v>film &amp; video</v>
      </c>
      <c r="R211" s="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 t="str">
        <f t="shared" si="19"/>
        <v>91.8181818181818</v>
      </c>
      <c r="Q212" s="11" t="str">
        <f t="shared" si="20"/>
        <v>film &amp; video</v>
      </c>
      <c r="R212" s="11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 t="str">
        <f t="shared" si="19"/>
        <v>185.833333333333</v>
      </c>
      <c r="Q213" s="11" t="str">
        <f t="shared" si="20"/>
        <v>film &amp; video</v>
      </c>
      <c r="R213" s="11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1.58730158730159E-2</v>
      </c>
      <c r="P214" s="7" t="str">
        <f t="shared" si="19"/>
        <v>1</v>
      </c>
      <c r="Q214" s="11" t="str">
        <f t="shared" si="20"/>
        <v>film &amp; video</v>
      </c>
      <c r="R214" s="11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 t="str">
        <f t="shared" si="19"/>
        <v>20</v>
      </c>
      <c r="Q215" s="11" t="str">
        <f t="shared" si="20"/>
        <v>film &amp; video</v>
      </c>
      <c r="R215" s="11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 t="str">
        <f t="shared" si="19"/>
        <v>1</v>
      </c>
      <c r="Q216" s="11" t="str">
        <f t="shared" si="20"/>
        <v>film &amp; video</v>
      </c>
      <c r="R216" s="11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0.22727272727272702</v>
      </c>
      <c r="P217" s="7" t="str">
        <f t="shared" si="19"/>
        <v>10</v>
      </c>
      <c r="Q217" s="11" t="str">
        <f t="shared" si="20"/>
        <v>film &amp; video</v>
      </c>
      <c r="R217" s="11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 t="str">
        <f t="shared" si="19"/>
        <v>331.538333333333</v>
      </c>
      <c r="Q218" s="11" t="str">
        <f t="shared" si="20"/>
        <v>film &amp; video</v>
      </c>
      <c r="R218" s="11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 t="str">
        <f t="shared" si="19"/>
        <v>314.289473684211</v>
      </c>
      <c r="Q219" s="11" t="str">
        <f t="shared" si="20"/>
        <v>film &amp; video</v>
      </c>
      <c r="R219" s="11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 t="str">
        <f t="shared" si="19"/>
        <v>100</v>
      </c>
      <c r="Q220" s="11" t="str">
        <f t="shared" si="20"/>
        <v>film &amp; video</v>
      </c>
      <c r="R220" s="11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 t="str">
        <f t="shared" si="19"/>
        <v>115.986842105263</v>
      </c>
      <c r="Q221" s="11" t="str">
        <f t="shared" si="20"/>
        <v>film &amp; video</v>
      </c>
      <c r="R221" s="1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 t="str">
        <f t="shared" si="19"/>
        <v>120</v>
      </c>
      <c r="Q222" s="11" t="str">
        <f t="shared" si="20"/>
        <v>film &amp; video</v>
      </c>
      <c r="R222" s="11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#NUM!</v>
      </c>
      <c r="Q223" s="11" t="str">
        <f t="shared" si="20"/>
        <v>film &amp; video</v>
      </c>
      <c r="R223" s="11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 t="str">
        <f t="shared" si="19"/>
        <v>65</v>
      </c>
      <c r="Q224" s="11" t="str">
        <f t="shared" si="20"/>
        <v>film &amp; video</v>
      </c>
      <c r="R224" s="11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#NUM!</v>
      </c>
      <c r="Q225" s="11" t="str">
        <f t="shared" si="20"/>
        <v>film &amp; video</v>
      </c>
      <c r="R225" s="11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#NUM!</v>
      </c>
      <c r="Q226" s="11" t="str">
        <f t="shared" si="20"/>
        <v>film &amp; video</v>
      </c>
      <c r="R226" s="11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#NUM!</v>
      </c>
      <c r="Q227" s="11" t="str">
        <f t="shared" si="20"/>
        <v>film &amp; video</v>
      </c>
      <c r="R227" s="11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0.86206896551724099</v>
      </c>
      <c r="P228" s="7" t="str">
        <f t="shared" si="19"/>
        <v>125</v>
      </c>
      <c r="Q228" s="11" t="str">
        <f t="shared" si="20"/>
        <v>film &amp; video</v>
      </c>
      <c r="R228" s="11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#NUM!</v>
      </c>
      <c r="Q229" s="11" t="str">
        <f t="shared" si="20"/>
        <v>film &amp; video</v>
      </c>
      <c r="R229" s="11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#NUM!</v>
      </c>
      <c r="Q230" s="11" t="str">
        <f t="shared" si="20"/>
        <v>film &amp; video</v>
      </c>
      <c r="R230" s="11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#NUM!</v>
      </c>
      <c r="Q231" s="11" t="str">
        <f t="shared" si="20"/>
        <v>film &amp; video</v>
      </c>
      <c r="R231" s="1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 t="str">
        <f t="shared" si="19"/>
        <v>30</v>
      </c>
      <c r="Q232" s="11" t="str">
        <f t="shared" si="20"/>
        <v>film &amp; video</v>
      </c>
      <c r="R232" s="11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#NUM!</v>
      </c>
      <c r="Q233" s="11" t="str">
        <f t="shared" si="20"/>
        <v>film &amp; video</v>
      </c>
      <c r="R233" s="11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 t="str">
        <f t="shared" si="19"/>
        <v>15.7142857142857</v>
      </c>
      <c r="Q234" s="11" t="str">
        <f t="shared" si="20"/>
        <v>film &amp; video</v>
      </c>
      <c r="R234" s="11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#NUM!</v>
      </c>
      <c r="Q235" s="11" t="str">
        <f t="shared" si="20"/>
        <v>film &amp; video</v>
      </c>
      <c r="R235" s="11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 t="str">
        <f t="shared" si="19"/>
        <v>80.2</v>
      </c>
      <c r="Q236" s="11" t="str">
        <f t="shared" si="20"/>
        <v>film &amp; video</v>
      </c>
      <c r="R236" s="11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#NUM!</v>
      </c>
      <c r="Q237" s="11" t="str">
        <f t="shared" si="20"/>
        <v>film &amp; video</v>
      </c>
      <c r="R237" s="11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#NUM!</v>
      </c>
      <c r="Q238" s="11" t="str">
        <f t="shared" si="20"/>
        <v>film &amp; video</v>
      </c>
      <c r="R238" s="11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0.33333333333333298</v>
      </c>
      <c r="P239" s="7" t="str">
        <f t="shared" si="19"/>
        <v>50</v>
      </c>
      <c r="Q239" s="11" t="str">
        <f t="shared" si="20"/>
        <v>film &amp; video</v>
      </c>
      <c r="R239" s="11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#NUM!</v>
      </c>
      <c r="Q240" s="11" t="str">
        <f t="shared" si="20"/>
        <v>film &amp; video</v>
      </c>
      <c r="R240" s="11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 t="str">
        <f t="shared" si="19"/>
        <v>50</v>
      </c>
      <c r="Q241" s="11" t="str">
        <f t="shared" si="20"/>
        <v>film &amp; video</v>
      </c>
      <c r="R241" s="1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107.63413333333301</v>
      </c>
      <c r="P242" s="7" t="str">
        <f t="shared" si="19"/>
        <v>117.847591240876</v>
      </c>
      <c r="Q242" s="11" t="str">
        <f t="shared" si="20"/>
        <v>film &amp; video</v>
      </c>
      <c r="R242" s="11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112.637362637363</v>
      </c>
      <c r="P243" s="7" t="str">
        <f t="shared" si="19"/>
        <v>109.042553191489</v>
      </c>
      <c r="Q243" s="11" t="str">
        <f t="shared" si="20"/>
        <v>film &amp; video</v>
      </c>
      <c r="R243" s="11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</v>
      </c>
      <c r="P244" s="7" t="str">
        <f t="shared" si="19"/>
        <v>73.019801980198</v>
      </c>
      <c r="Q244" s="11" t="str">
        <f t="shared" si="20"/>
        <v>film &amp; video</v>
      </c>
      <c r="R244" s="11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 t="str">
        <f t="shared" si="19"/>
        <v>78.1951219512195</v>
      </c>
      <c r="Q245" s="11" t="str">
        <f t="shared" si="20"/>
        <v>film &amp; video</v>
      </c>
      <c r="R245" s="11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113.75714285714299</v>
      </c>
      <c r="P246" s="7" t="str">
        <f t="shared" si="19"/>
        <v>47.3988095238095</v>
      </c>
      <c r="Q246" s="11" t="str">
        <f t="shared" si="20"/>
        <v>film &amp; video</v>
      </c>
      <c r="R246" s="11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 t="str">
        <f t="shared" si="19"/>
        <v>54.0208333333333</v>
      </c>
      <c r="Q247" s="11" t="str">
        <f t="shared" si="20"/>
        <v>film &amp; video</v>
      </c>
      <c r="R247" s="11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 t="str">
        <f t="shared" si="19"/>
        <v>68.4887892376682</v>
      </c>
      <c r="Q248" s="11" t="str">
        <f t="shared" si="20"/>
        <v>film &amp; video</v>
      </c>
      <c r="R248" s="11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 t="str">
        <f t="shared" si="19"/>
        <v>108.145161290323</v>
      </c>
      <c r="Q249" s="11" t="str">
        <f t="shared" si="20"/>
        <v>film &amp; video</v>
      </c>
      <c r="R249" s="11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101.332941176471</v>
      </c>
      <c r="P250" s="7" t="str">
        <f t="shared" si="19"/>
        <v>589.952054794521</v>
      </c>
      <c r="Q250" s="11" t="str">
        <f t="shared" si="20"/>
        <v>film &amp; video</v>
      </c>
      <c r="R250" s="11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 t="str">
        <f t="shared" si="19"/>
        <v>48.0510638297872</v>
      </c>
      <c r="Q251" s="11" t="str">
        <f t="shared" si="20"/>
        <v>film &amp; video</v>
      </c>
      <c r="R251" s="1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</v>
      </c>
      <c r="P252" s="7" t="str">
        <f t="shared" si="19"/>
        <v>72.4828375286041</v>
      </c>
      <c r="Q252" s="11" t="str">
        <f t="shared" si="20"/>
        <v>film &amp; video</v>
      </c>
      <c r="R252" s="11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125.571428571429</v>
      </c>
      <c r="P253" s="7" t="str">
        <f t="shared" si="19"/>
        <v>57.0779220779221</v>
      </c>
      <c r="Q253" s="11" t="str">
        <f t="shared" si="20"/>
        <v>film &amp; video</v>
      </c>
      <c r="R253" s="11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 t="str">
        <f t="shared" si="19"/>
        <v>85.4444444444444</v>
      </c>
      <c r="Q254" s="11" t="str">
        <f t="shared" si="20"/>
        <v>film &amp; video</v>
      </c>
      <c r="R254" s="11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100.73333333333301</v>
      </c>
      <c r="P255" s="7" t="str">
        <f t="shared" si="19"/>
        <v>215.857142857143</v>
      </c>
      <c r="Q255" s="11" t="str">
        <f t="shared" si="20"/>
        <v>film &amp; video</v>
      </c>
      <c r="R255" s="11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 t="str">
        <f t="shared" si="19"/>
        <v>89.3864331210191</v>
      </c>
      <c r="Q256" s="11" t="str">
        <f t="shared" si="20"/>
        <v>film &amp; video</v>
      </c>
      <c r="R256" s="11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 t="str">
        <f t="shared" si="19"/>
        <v>45.4184042553191</v>
      </c>
      <c r="Q257" s="11" t="str">
        <f t="shared" si="20"/>
        <v>film &amp; video</v>
      </c>
      <c r="R257" s="11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 t="str">
        <f t="shared" si="19"/>
        <v>65.7563636363636</v>
      </c>
      <c r="Q258" s="11" t="str">
        <f t="shared" si="20"/>
        <v>film &amp; video</v>
      </c>
      <c r="R258" s="11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IMDIV($E259,$D259)*100</f>
        <v>106.726485714286</v>
      </c>
      <c r="P259" s="7" t="str">
        <f t="shared" ref="P259:P322" si="25">IMDIV($E259,$L259)</f>
        <v>66.7040535714286</v>
      </c>
      <c r="Q259" s="11" t="str">
        <f t="shared" ref="Q259:Q322" si="26">LEFT($N259,SEARCH("/",$N259)-1)</f>
        <v>film &amp; video</v>
      </c>
      <c r="R259" s="11" t="str">
        <f t="shared" ref="R259:R322" si="27">RIGHT($N259,LEN($N259)-SEARCH("/",$N259))</f>
        <v>documentary</v>
      </c>
      <c r="S259" s="12">
        <f t="shared" ref="S259:S322" si="28">((($J259/60)/60)/24)+DATE(1970,1,1)</f>
        <v>42479.626875000002</v>
      </c>
      <c r="T259" s="12">
        <f t="shared" ref="T259:T322" si="29">((($I259/60)/60)/24)+DATE(1970,1,1)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 t="str">
        <f t="shared" si="25"/>
        <v>83.3459302325581</v>
      </c>
      <c r="Q260" s="11" t="str">
        <f t="shared" si="26"/>
        <v>film &amp; video</v>
      </c>
      <c r="R260" s="11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131.93789333333299</v>
      </c>
      <c r="P261" s="7" t="str">
        <f t="shared" si="25"/>
        <v>105.046093418259</v>
      </c>
      <c r="Q261" s="11" t="str">
        <f t="shared" si="26"/>
        <v>film &amp; video</v>
      </c>
      <c r="R261" s="1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 t="str">
        <f t="shared" si="25"/>
        <v>120.909090909091</v>
      </c>
      <c r="Q262" s="11" t="str">
        <f t="shared" si="26"/>
        <v>film &amp; video</v>
      </c>
      <c r="R262" s="11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 t="str">
        <f t="shared" si="25"/>
        <v>97.6363636363636</v>
      </c>
      <c r="Q263" s="11" t="str">
        <f t="shared" si="26"/>
        <v>film &amp; video</v>
      </c>
      <c r="R263" s="11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 t="str">
        <f t="shared" si="25"/>
        <v>41.3793103448276</v>
      </c>
      <c r="Q264" s="11" t="str">
        <f t="shared" si="26"/>
        <v>film &amp; video</v>
      </c>
      <c r="R264" s="11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 t="str">
        <f t="shared" si="25"/>
        <v>30.6544859813084</v>
      </c>
      <c r="Q265" s="11" t="str">
        <f t="shared" si="26"/>
        <v>film &amp; video</v>
      </c>
      <c r="R265" s="11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 t="str">
        <f t="shared" si="25"/>
        <v>64.9450549450549</v>
      </c>
      <c r="Q266" s="11" t="str">
        <f t="shared" si="26"/>
        <v>film &amp; video</v>
      </c>
      <c r="R266" s="11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 t="str">
        <f t="shared" si="25"/>
        <v>95.7758620689655</v>
      </c>
      <c r="Q267" s="11" t="str">
        <f t="shared" si="26"/>
        <v>film &amp; video</v>
      </c>
      <c r="R267" s="11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 t="str">
        <f t="shared" si="25"/>
        <v>40.4166666666667</v>
      </c>
      <c r="Q268" s="11" t="str">
        <f t="shared" si="26"/>
        <v>film &amp; video</v>
      </c>
      <c r="R268" s="11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131.62883248731001</v>
      </c>
      <c r="P269" s="7" t="str">
        <f t="shared" si="25"/>
        <v>78.5784242424242</v>
      </c>
      <c r="Q269" s="11" t="str">
        <f t="shared" si="26"/>
        <v>film &amp; video</v>
      </c>
      <c r="R269" s="11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 t="str">
        <f t="shared" si="25"/>
        <v>50.1801801801802</v>
      </c>
      <c r="Q270" s="11" t="str">
        <f t="shared" si="26"/>
        <v>film &amp; video</v>
      </c>
      <c r="R270" s="11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 t="str">
        <f t="shared" si="25"/>
        <v>92.2517355889724</v>
      </c>
      <c r="Q271" s="11" t="str">
        <f t="shared" si="26"/>
        <v>film &amp; video</v>
      </c>
      <c r="R271" s="1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152.60869565217402</v>
      </c>
      <c r="P272" s="7" t="str">
        <f t="shared" si="25"/>
        <v>57.5409836065574</v>
      </c>
      <c r="Q272" s="11" t="str">
        <f t="shared" si="26"/>
        <v>film &amp; video</v>
      </c>
      <c r="R272" s="11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 t="str">
        <f t="shared" si="25"/>
        <v>109.421602787456</v>
      </c>
      <c r="Q273" s="11" t="str">
        <f t="shared" si="26"/>
        <v>film &amp; video</v>
      </c>
      <c r="R273" s="11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177.43366666666699</v>
      </c>
      <c r="P274" s="7" t="str">
        <f t="shared" si="25"/>
        <v>81.8924615384615</v>
      </c>
      <c r="Q274" s="11" t="str">
        <f t="shared" si="26"/>
        <v>film &amp; video</v>
      </c>
      <c r="R274" s="11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 t="str">
        <f t="shared" si="25"/>
        <v>45.6677118644068</v>
      </c>
      <c r="Q275" s="11" t="str">
        <f t="shared" si="26"/>
        <v>film &amp; video</v>
      </c>
      <c r="R275" s="11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 t="str">
        <f t="shared" si="25"/>
        <v>55.2212389380531</v>
      </c>
      <c r="Q276" s="11" t="str">
        <f t="shared" si="26"/>
        <v>film &amp; video</v>
      </c>
      <c r="R276" s="11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 t="str">
        <f t="shared" si="25"/>
        <v>65.2981927710843</v>
      </c>
      <c r="Q277" s="11" t="str">
        <f t="shared" si="26"/>
        <v>film &amp; video</v>
      </c>
      <c r="R277" s="11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 t="str">
        <f t="shared" si="25"/>
        <v>95.2258064516129</v>
      </c>
      <c r="Q278" s="11" t="str">
        <f t="shared" si="26"/>
        <v>film &amp; video</v>
      </c>
      <c r="R278" s="11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</v>
      </c>
      <c r="P279" s="7" t="str">
        <f t="shared" si="25"/>
        <v>75.4447949526814</v>
      </c>
      <c r="Q279" s="11" t="str">
        <f t="shared" si="26"/>
        <v>film &amp; video</v>
      </c>
      <c r="R279" s="11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</v>
      </c>
      <c r="P280" s="7" t="str">
        <f t="shared" si="25"/>
        <v>97.8168674698795</v>
      </c>
      <c r="Q280" s="11" t="str">
        <f t="shared" si="26"/>
        <v>film &amp; video</v>
      </c>
      <c r="R280" s="11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157.31829411764699</v>
      </c>
      <c r="P281" s="7" t="str">
        <f t="shared" si="25"/>
        <v>87.6856065573771</v>
      </c>
      <c r="Q281" s="11" t="str">
        <f t="shared" si="26"/>
        <v>film &amp; video</v>
      </c>
      <c r="R281" s="1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 t="str">
        <f t="shared" si="25"/>
        <v>54.7489481065919</v>
      </c>
      <c r="Q282" s="11" t="str">
        <f t="shared" si="26"/>
        <v>film &amp; video</v>
      </c>
      <c r="R282" s="11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120.58763636363601</v>
      </c>
      <c r="P283" s="7" t="str">
        <f t="shared" si="25"/>
        <v>83.953417721519</v>
      </c>
      <c r="Q283" s="11" t="str">
        <f t="shared" si="26"/>
        <v>film &amp; video</v>
      </c>
      <c r="R283" s="11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101.188888888889</v>
      </c>
      <c r="P284" s="7" t="str">
        <f t="shared" si="25"/>
        <v>254.385474860335</v>
      </c>
      <c r="Q284" s="11" t="str">
        <f t="shared" si="26"/>
        <v>film &amp; video</v>
      </c>
      <c r="R284" s="11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 t="str">
        <f t="shared" si="25"/>
        <v>101.82698019802</v>
      </c>
      <c r="Q285" s="11" t="str">
        <f t="shared" si="26"/>
        <v>film &amp; video</v>
      </c>
      <c r="R285" s="11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 t="str">
        <f t="shared" si="25"/>
        <v>55.0663947368421</v>
      </c>
      <c r="Q286" s="11" t="str">
        <f t="shared" si="26"/>
        <v>film &amp; video</v>
      </c>
      <c r="R286" s="11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228.82507142857099</v>
      </c>
      <c r="P287" s="7" t="str">
        <f t="shared" si="25"/>
        <v>56.9014387211368</v>
      </c>
      <c r="Q287" s="11" t="str">
        <f t="shared" si="26"/>
        <v>film &amp; video</v>
      </c>
      <c r="R287" s="11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109.15333333333299</v>
      </c>
      <c r="P288" s="7" t="str">
        <f t="shared" si="25"/>
        <v>121.281481481481</v>
      </c>
      <c r="Q288" s="11" t="str">
        <f t="shared" si="26"/>
        <v>film &amp; video</v>
      </c>
      <c r="R288" s="11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 t="str">
        <f t="shared" si="25"/>
        <v>91.1896551724138</v>
      </c>
      <c r="Q289" s="11" t="str">
        <f t="shared" si="26"/>
        <v>film &amp; video</v>
      </c>
      <c r="R289" s="11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103.21062000000001</v>
      </c>
      <c r="P290" s="7" t="str">
        <f t="shared" si="25"/>
        <v>115.448120805369</v>
      </c>
      <c r="Q290" s="11" t="str">
        <f t="shared" si="26"/>
        <v>film &amp; video</v>
      </c>
      <c r="R290" s="11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 t="str">
        <f t="shared" si="25"/>
        <v>67.7715517241379</v>
      </c>
      <c r="Q291" s="11" t="str">
        <f t="shared" si="26"/>
        <v>film &amp; video</v>
      </c>
      <c r="R291" s="1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106.68444444444401</v>
      </c>
      <c r="P292" s="7" t="str">
        <f t="shared" si="25"/>
        <v>28.5761904761905</v>
      </c>
      <c r="Q292" s="11" t="str">
        <f t="shared" si="26"/>
        <v>film &amp; video</v>
      </c>
      <c r="R292" s="11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 t="str">
        <f t="shared" si="25"/>
        <v>46.8828125</v>
      </c>
      <c r="Q293" s="11" t="str">
        <f t="shared" si="26"/>
        <v>film &amp; video</v>
      </c>
      <c r="R293" s="11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101.50693333333301</v>
      </c>
      <c r="P294" s="7" t="str">
        <f t="shared" si="25"/>
        <v>154.422312373225</v>
      </c>
      <c r="Q294" s="11" t="str">
        <f t="shared" si="26"/>
        <v>film &amp; video</v>
      </c>
      <c r="R294" s="11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</v>
      </c>
      <c r="P295" s="7" t="str">
        <f t="shared" si="25"/>
        <v>201.221374045802</v>
      </c>
      <c r="Q295" s="11" t="str">
        <f t="shared" si="26"/>
        <v>film &amp; video</v>
      </c>
      <c r="R295" s="11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 t="str">
        <f t="shared" si="25"/>
        <v>100</v>
      </c>
      <c r="Q296" s="11" t="str">
        <f t="shared" si="26"/>
        <v>film &amp; video</v>
      </c>
      <c r="R296" s="11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 t="str">
        <f t="shared" si="25"/>
        <v>100.082045112782</v>
      </c>
      <c r="Q297" s="11" t="str">
        <f t="shared" si="26"/>
        <v>film &amp; video</v>
      </c>
      <c r="R297" s="11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 t="str">
        <f t="shared" si="25"/>
        <v>230.089534883721</v>
      </c>
      <c r="Q298" s="11" t="str">
        <f t="shared" si="26"/>
        <v>film &amp; video</v>
      </c>
      <c r="R298" s="11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 t="str">
        <f t="shared" si="25"/>
        <v>141.746478873239</v>
      </c>
      <c r="Q299" s="11" t="str">
        <f t="shared" si="26"/>
        <v>film &amp; video</v>
      </c>
      <c r="R299" s="11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108.932412698413</v>
      </c>
      <c r="P300" s="7" t="str">
        <f t="shared" si="25"/>
        <v>56.3443513957307</v>
      </c>
      <c r="Q300" s="11" t="str">
        <f t="shared" si="26"/>
        <v>film &amp; video</v>
      </c>
      <c r="R300" s="11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 t="str">
        <f t="shared" si="25"/>
        <v>73.3411885245902</v>
      </c>
      <c r="Q301" s="11" t="str">
        <f t="shared" si="26"/>
        <v>film &amp; video</v>
      </c>
      <c r="R301" s="1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 t="str">
        <f t="shared" si="25"/>
        <v>85.3377852348993</v>
      </c>
      <c r="Q302" s="11" t="str">
        <f t="shared" si="26"/>
        <v>film &amp; video</v>
      </c>
      <c r="R302" s="11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 t="str">
        <f t="shared" si="25"/>
        <v>61.4962151394422</v>
      </c>
      <c r="Q303" s="11" t="str">
        <f t="shared" si="26"/>
        <v>film &amp; video</v>
      </c>
      <c r="R303" s="11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 t="str">
        <f t="shared" si="25"/>
        <v>93.0185185185185</v>
      </c>
      <c r="Q304" s="11" t="str">
        <f t="shared" si="26"/>
        <v>film &amp; video</v>
      </c>
      <c r="R304" s="11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137.46666666666701</v>
      </c>
      <c r="P305" s="7" t="str">
        <f t="shared" si="25"/>
        <v>50.2926829268293</v>
      </c>
      <c r="Q305" s="11" t="str">
        <f t="shared" si="26"/>
        <v>film &amp; video</v>
      </c>
      <c r="R305" s="11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231.64705882352899</v>
      </c>
      <c r="P306" s="7" t="str">
        <f t="shared" si="25"/>
        <v>106.432432432432</v>
      </c>
      <c r="Q306" s="11" t="str">
        <f t="shared" si="26"/>
        <v>film &amp; video</v>
      </c>
      <c r="R306" s="11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</v>
      </c>
      <c r="P307" s="7" t="str">
        <f t="shared" si="25"/>
        <v>51.7195767195767</v>
      </c>
      <c r="Q307" s="11" t="str">
        <f t="shared" si="26"/>
        <v>film &amp; video</v>
      </c>
      <c r="R307" s="11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 t="str">
        <f t="shared" si="25"/>
        <v>36.6125</v>
      </c>
      <c r="Q308" s="11" t="str">
        <f t="shared" si="26"/>
        <v>film &amp; video</v>
      </c>
      <c r="R308" s="11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111.31818181818201</v>
      </c>
      <c r="P309" s="7" t="str">
        <f t="shared" si="25"/>
        <v>42.5173611111111</v>
      </c>
      <c r="Q309" s="11" t="str">
        <f t="shared" si="26"/>
        <v>film &amp; video</v>
      </c>
      <c r="R309" s="11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105.566666666667</v>
      </c>
      <c r="P310" s="7" t="str">
        <f t="shared" si="25"/>
        <v>62.7128712871287</v>
      </c>
      <c r="Q310" s="11" t="str">
        <f t="shared" si="26"/>
        <v>film &amp; video</v>
      </c>
      <c r="R310" s="11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</v>
      </c>
      <c r="P311" s="7" t="str">
        <f t="shared" si="25"/>
        <v>89.9579831932773</v>
      </c>
      <c r="Q311" s="11" t="str">
        <f t="shared" si="26"/>
        <v>film &amp; video</v>
      </c>
      <c r="R311" s="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 t="str">
        <f t="shared" si="25"/>
        <v>28.9247222222222</v>
      </c>
      <c r="Q312" s="11" t="str">
        <f t="shared" si="26"/>
        <v>film &amp; video</v>
      </c>
      <c r="R312" s="11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 t="str">
        <f t="shared" si="25"/>
        <v>138.8022</v>
      </c>
      <c r="Q313" s="11" t="str">
        <f t="shared" si="26"/>
        <v>film &amp; video</v>
      </c>
      <c r="R313" s="11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 t="str">
        <f t="shared" si="25"/>
        <v>61.3013698630137</v>
      </c>
      <c r="Q314" s="11" t="str">
        <f t="shared" si="26"/>
        <v>film &amp; video</v>
      </c>
      <c r="R314" s="11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104.73529411764699</v>
      </c>
      <c r="P315" s="7" t="str">
        <f t="shared" si="25"/>
        <v>80.2027027027027</v>
      </c>
      <c r="Q315" s="11" t="str">
        <f t="shared" si="26"/>
        <v>film &amp; video</v>
      </c>
      <c r="R315" s="11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 t="str">
        <f t="shared" si="25"/>
        <v>32.0958333333333</v>
      </c>
      <c r="Q316" s="11" t="str">
        <f t="shared" si="26"/>
        <v>film &amp; video</v>
      </c>
      <c r="R316" s="11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 t="str">
        <f t="shared" si="25"/>
        <v>200.888888888889</v>
      </c>
      <c r="Q317" s="11" t="str">
        <f t="shared" si="26"/>
        <v>film &amp; video</v>
      </c>
      <c r="R317" s="11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</v>
      </c>
      <c r="P318" s="7" t="str">
        <f t="shared" si="25"/>
        <v>108.012658227848</v>
      </c>
      <c r="Q318" s="11" t="str">
        <f t="shared" si="26"/>
        <v>film &amp; video</v>
      </c>
      <c r="R318" s="11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</v>
      </c>
      <c r="P319" s="7" t="str">
        <f t="shared" si="25"/>
        <v>95.6993670886076</v>
      </c>
      <c r="Q319" s="11" t="str">
        <f t="shared" si="26"/>
        <v>film &amp; video</v>
      </c>
      <c r="R319" s="11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 t="str">
        <f t="shared" si="25"/>
        <v>49.8802816901408</v>
      </c>
      <c r="Q320" s="11" t="str">
        <f t="shared" si="26"/>
        <v>film &amp; video</v>
      </c>
      <c r="R320" s="11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 t="str">
        <f t="shared" si="25"/>
        <v>110.470588235294</v>
      </c>
      <c r="Q321" s="11" t="str">
        <f t="shared" si="26"/>
        <v>film &amp; video</v>
      </c>
      <c r="R321" s="1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 t="str">
        <f t="shared" si="25"/>
        <v>134.911392405063</v>
      </c>
      <c r="Q322" s="11" t="str">
        <f t="shared" si="26"/>
        <v>film &amp; video</v>
      </c>
      <c r="R322" s="11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IMDIV($E323,$D323)*100</f>
        <v>102.66285714285699</v>
      </c>
      <c r="P323" s="7" t="str">
        <f t="shared" ref="P323:P386" si="31">IMDIV($E323,$L323)</f>
        <v>106.623145400593</v>
      </c>
      <c r="Q323" s="11" t="str">
        <f t="shared" ref="Q323:Q386" si="32">LEFT($N323,SEARCH("/",$N323)-1)</f>
        <v>film &amp; video</v>
      </c>
      <c r="R323" s="11" t="str">
        <f t="shared" ref="R323:R386" si="33">RIGHT($N323,LEN($N323)-SEARCH("/",$N323))</f>
        <v>documentary</v>
      </c>
      <c r="S323" s="12">
        <f t="shared" ref="S323:S386" si="34">((($J323/60)/60)/24)+DATE(1970,1,1)</f>
        <v>42647.446597222224</v>
      </c>
      <c r="T323" s="12">
        <f t="shared" ref="T323:T386" si="35">((($I323/60)/60)/24)+DATE(1970,1,1)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 t="str">
        <f t="shared" si="31"/>
        <v>145.043010752688</v>
      </c>
      <c r="Q324" s="11" t="str">
        <f t="shared" si="32"/>
        <v>film &amp; video</v>
      </c>
      <c r="R324" s="11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123.07407407407401</v>
      </c>
      <c r="P325" s="7" t="str">
        <f t="shared" si="31"/>
        <v>114.586206896552</v>
      </c>
      <c r="Q325" s="11" t="str">
        <f t="shared" si="32"/>
        <v>film &amp; video</v>
      </c>
      <c r="R325" s="11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 t="str">
        <f t="shared" si="31"/>
        <v>105.317073170732</v>
      </c>
      <c r="Q326" s="11" t="str">
        <f t="shared" si="32"/>
        <v>film &amp; video</v>
      </c>
      <c r="R326" s="11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 t="str">
        <f t="shared" si="31"/>
        <v>70.9211956521739</v>
      </c>
      <c r="Q327" s="11" t="str">
        <f t="shared" si="32"/>
        <v>film &amp; video</v>
      </c>
      <c r="R327" s="11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</v>
      </c>
      <c r="P328" s="7" t="str">
        <f t="shared" si="31"/>
        <v>147.17167680278</v>
      </c>
      <c r="Q328" s="11" t="str">
        <f t="shared" si="32"/>
        <v>film &amp; video</v>
      </c>
      <c r="R328" s="11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 t="str">
        <f t="shared" si="31"/>
        <v>160.470588235294</v>
      </c>
      <c r="Q329" s="11" t="str">
        <f t="shared" si="32"/>
        <v>film &amp; video</v>
      </c>
      <c r="R329" s="11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 t="str">
        <f t="shared" si="31"/>
        <v>156.04578313253</v>
      </c>
      <c r="Q330" s="11" t="str">
        <f t="shared" si="32"/>
        <v>film &amp; video</v>
      </c>
      <c r="R330" s="11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 t="str">
        <f t="shared" si="31"/>
        <v>63.1736526946108</v>
      </c>
      <c r="Q331" s="11" t="str">
        <f t="shared" si="32"/>
        <v>film &amp; video</v>
      </c>
      <c r="R331" s="1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</v>
      </c>
      <c r="P332" s="7" t="str">
        <f t="shared" si="31"/>
        <v>104.823529411765</v>
      </c>
      <c r="Q332" s="11" t="str">
        <f t="shared" si="32"/>
        <v>film &amp; video</v>
      </c>
      <c r="R332" s="11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 t="str">
        <f t="shared" si="31"/>
        <v>97.3561643835616</v>
      </c>
      <c r="Q333" s="11" t="str">
        <f t="shared" si="32"/>
        <v>film &amp; video</v>
      </c>
      <c r="R333" s="11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 t="str">
        <f t="shared" si="31"/>
        <v>203.630630630631</v>
      </c>
      <c r="Q334" s="11" t="str">
        <f t="shared" si="32"/>
        <v>film &amp; video</v>
      </c>
      <c r="R334" s="11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 t="str">
        <f t="shared" si="31"/>
        <v>188.312030075188</v>
      </c>
      <c r="Q335" s="11" t="str">
        <f t="shared" si="32"/>
        <v>film &amp; video</v>
      </c>
      <c r="R335" s="11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 t="str">
        <f t="shared" si="31"/>
        <v>146.652173913043</v>
      </c>
      <c r="Q336" s="11" t="str">
        <f t="shared" si="32"/>
        <v>film &amp; video</v>
      </c>
      <c r="R336" s="11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102.764705882353</v>
      </c>
      <c r="P337" s="7" t="str">
        <f t="shared" si="31"/>
        <v>109.1875</v>
      </c>
      <c r="Q337" s="11" t="str">
        <f t="shared" si="32"/>
        <v>film &amp; video</v>
      </c>
      <c r="R337" s="11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116.83912000000001</v>
      </c>
      <c r="P338" s="7" t="str">
        <f t="shared" si="31"/>
        <v>59.249046653144</v>
      </c>
      <c r="Q338" s="11" t="str">
        <f t="shared" si="32"/>
        <v>film &amp; video</v>
      </c>
      <c r="R338" s="11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</v>
      </c>
      <c r="P339" s="7" t="str">
        <f t="shared" si="31"/>
        <v>97.9048387096774</v>
      </c>
      <c r="Q339" s="11" t="str">
        <f t="shared" si="32"/>
        <v>film &amp; video</v>
      </c>
      <c r="R339" s="11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 t="str">
        <f t="shared" si="31"/>
        <v>70.0001694915254</v>
      </c>
      <c r="Q340" s="11" t="str">
        <f t="shared" si="32"/>
        <v>film &amp; video</v>
      </c>
      <c r="R340" s="11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</v>
      </c>
      <c r="P341" s="7" t="str">
        <f t="shared" si="31"/>
        <v>72.8651685393258</v>
      </c>
      <c r="Q341" s="11" t="str">
        <f t="shared" si="32"/>
        <v>film &amp; video</v>
      </c>
      <c r="R341" s="1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125.02285714285699</v>
      </c>
      <c r="P342" s="7" t="str">
        <f t="shared" si="31"/>
        <v>146.347826086957</v>
      </c>
      <c r="Q342" s="11" t="str">
        <f t="shared" si="32"/>
        <v>film &amp; video</v>
      </c>
      <c r="R342" s="11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106.71428571428601</v>
      </c>
      <c r="P343" s="7" t="str">
        <f t="shared" si="31"/>
        <v>67.9090909090909</v>
      </c>
      <c r="Q343" s="11" t="str">
        <f t="shared" si="32"/>
        <v>film &amp; video</v>
      </c>
      <c r="R343" s="11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 t="str">
        <f t="shared" si="31"/>
        <v>169.850830769231</v>
      </c>
      <c r="Q344" s="11" t="str">
        <f t="shared" si="32"/>
        <v>film &amp; video</v>
      </c>
      <c r="R344" s="11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</v>
      </c>
      <c r="P345" s="7" t="str">
        <f t="shared" si="31"/>
        <v>58.4133396946565</v>
      </c>
      <c r="Q345" s="11" t="str">
        <f t="shared" si="32"/>
        <v>film &amp; video</v>
      </c>
      <c r="R345" s="11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</v>
      </c>
      <c r="P346" s="7" t="str">
        <f t="shared" si="31"/>
        <v>119.99298245614</v>
      </c>
      <c r="Q346" s="11" t="str">
        <f t="shared" si="32"/>
        <v>film &amp; video</v>
      </c>
      <c r="R346" s="11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123.27586206896599</v>
      </c>
      <c r="P347" s="7" t="str">
        <f t="shared" si="31"/>
        <v>99.8603351955307</v>
      </c>
      <c r="Q347" s="11" t="str">
        <f t="shared" si="32"/>
        <v>film &amp; video</v>
      </c>
      <c r="R347" s="11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 t="str">
        <f t="shared" si="31"/>
        <v>90.5791489361702</v>
      </c>
      <c r="Q348" s="11" t="str">
        <f t="shared" si="32"/>
        <v>film &amp; video</v>
      </c>
      <c r="R348" s="11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 t="str">
        <f t="shared" si="31"/>
        <v>117.773614775726</v>
      </c>
      <c r="Q349" s="11" t="str">
        <f t="shared" si="32"/>
        <v>film &amp; video</v>
      </c>
      <c r="R349" s="11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 t="str">
        <f t="shared" si="31"/>
        <v>86.5546218487395</v>
      </c>
      <c r="Q350" s="11" t="str">
        <f t="shared" si="32"/>
        <v>film &amp; video</v>
      </c>
      <c r="R350" s="11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</v>
      </c>
      <c r="P351" s="7" t="str">
        <f t="shared" si="31"/>
        <v>71.8992814371258</v>
      </c>
      <c r="Q351" s="11" t="str">
        <f t="shared" si="32"/>
        <v>film &amp; video</v>
      </c>
      <c r="R351" s="1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 t="str">
        <f t="shared" si="31"/>
        <v>129.819004524887</v>
      </c>
      <c r="Q352" s="11" t="str">
        <f t="shared" si="32"/>
        <v>film &amp; video</v>
      </c>
      <c r="R352" s="11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</v>
      </c>
      <c r="P353" s="7" t="str">
        <f t="shared" si="31"/>
        <v>44.9128630705394</v>
      </c>
      <c r="Q353" s="11" t="str">
        <f t="shared" si="32"/>
        <v>film &amp; video</v>
      </c>
      <c r="R353" s="11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 t="str">
        <f t="shared" si="31"/>
        <v>40.7552447552448</v>
      </c>
      <c r="Q354" s="11" t="str">
        <f t="shared" si="32"/>
        <v>film &amp; video</v>
      </c>
      <c r="R354" s="11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</v>
      </c>
      <c r="P355" s="7" t="str">
        <f t="shared" si="31"/>
        <v>103.523947797716</v>
      </c>
      <c r="Q355" s="11" t="str">
        <f t="shared" si="32"/>
        <v>film &amp; video</v>
      </c>
      <c r="R355" s="11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103.94285714285701</v>
      </c>
      <c r="P356" s="7" t="str">
        <f t="shared" si="31"/>
        <v>125.448275862069</v>
      </c>
      <c r="Q356" s="11" t="str">
        <f t="shared" si="32"/>
        <v>film &amp; video</v>
      </c>
      <c r="R356" s="11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116.25714285714299</v>
      </c>
      <c r="P357" s="7" t="str">
        <f t="shared" si="31"/>
        <v>246.606060606061</v>
      </c>
      <c r="Q357" s="11" t="str">
        <f t="shared" si="32"/>
        <v>film &amp; video</v>
      </c>
      <c r="R357" s="11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 t="str">
        <f t="shared" si="31"/>
        <v>79.4013402061856</v>
      </c>
      <c r="Q358" s="11" t="str">
        <f t="shared" si="32"/>
        <v>film &amp; video</v>
      </c>
      <c r="R358" s="11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 t="str">
        <f t="shared" si="31"/>
        <v>86.1386138613861</v>
      </c>
      <c r="Q359" s="11" t="str">
        <f t="shared" si="32"/>
        <v>film &amp; video</v>
      </c>
      <c r="R359" s="11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 t="str">
        <f t="shared" si="31"/>
        <v>193.048689138577</v>
      </c>
      <c r="Q360" s="11" t="str">
        <f t="shared" si="32"/>
        <v>film &amp; video</v>
      </c>
      <c r="R360" s="11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104.85537190082601</v>
      </c>
      <c r="P361" s="7" t="str">
        <f t="shared" si="31"/>
        <v>84.023178807947</v>
      </c>
      <c r="Q361" s="11" t="str">
        <f t="shared" si="32"/>
        <v>film &amp; video</v>
      </c>
      <c r="R361" s="1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 t="str">
        <f t="shared" si="31"/>
        <v>139.827586206897</v>
      </c>
      <c r="Q362" s="11" t="str">
        <f t="shared" si="32"/>
        <v>film &amp; video</v>
      </c>
      <c r="R362" s="11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111.077</v>
      </c>
      <c r="P363" s="7" t="str">
        <f t="shared" si="31"/>
        <v>109.821892655367</v>
      </c>
      <c r="Q363" s="11" t="str">
        <f t="shared" si="32"/>
        <v>film &amp; video</v>
      </c>
      <c r="R363" s="11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124.15933781686499</v>
      </c>
      <c r="P364" s="7" t="str">
        <f t="shared" si="31"/>
        <v>139.53488372093</v>
      </c>
      <c r="Q364" s="11" t="str">
        <f t="shared" si="32"/>
        <v>film &amp; video</v>
      </c>
      <c r="R364" s="11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</v>
      </c>
      <c r="P365" s="7" t="str">
        <f t="shared" si="31"/>
        <v>347.846153846154</v>
      </c>
      <c r="Q365" s="11" t="str">
        <f t="shared" si="32"/>
        <v>film &amp; video</v>
      </c>
      <c r="R365" s="11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110.16142857142901</v>
      </c>
      <c r="P366" s="7" t="str">
        <f t="shared" si="31"/>
        <v>68.241592920354</v>
      </c>
      <c r="Q366" s="11" t="str">
        <f t="shared" si="32"/>
        <v>film &amp; video</v>
      </c>
      <c r="R366" s="11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</v>
      </c>
      <c r="P367" s="7" t="str">
        <f t="shared" si="31"/>
        <v>239.938461538462</v>
      </c>
      <c r="Q367" s="11" t="str">
        <f t="shared" si="32"/>
        <v>film &amp; video</v>
      </c>
      <c r="R367" s="11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101.31578947368401</v>
      </c>
      <c r="P368" s="7" t="str">
        <f t="shared" si="31"/>
        <v>287.313432835821</v>
      </c>
      <c r="Q368" s="11" t="str">
        <f t="shared" si="32"/>
        <v>film &amp; video</v>
      </c>
      <c r="R368" s="11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 t="str">
        <f t="shared" si="31"/>
        <v>86.8488235294118</v>
      </c>
      <c r="Q369" s="11" t="str">
        <f t="shared" si="32"/>
        <v>film &amp; video</v>
      </c>
      <c r="R369" s="11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 t="str">
        <f t="shared" si="31"/>
        <v>81.8490566037736</v>
      </c>
      <c r="Q370" s="11" t="str">
        <f t="shared" si="32"/>
        <v>film &amp; video</v>
      </c>
      <c r="R370" s="11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110.15569230769199</v>
      </c>
      <c r="P371" s="7" t="str">
        <f t="shared" si="31"/>
        <v>42.8749700598802</v>
      </c>
      <c r="Q371" s="11" t="str">
        <f t="shared" si="32"/>
        <v>film &amp; video</v>
      </c>
      <c r="R371" s="1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 t="str">
        <f t="shared" si="31"/>
        <v>709.418604651163</v>
      </c>
      <c r="Q372" s="11" t="str">
        <f t="shared" si="32"/>
        <v>film &amp; video</v>
      </c>
      <c r="R372" s="11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114.16866666666701</v>
      </c>
      <c r="P373" s="7" t="str">
        <f t="shared" si="31"/>
        <v>161.255178907721</v>
      </c>
      <c r="Q373" s="11" t="str">
        <f t="shared" si="32"/>
        <v>film &amp; video</v>
      </c>
      <c r="R373" s="11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</v>
      </c>
      <c r="P374" s="7" t="str">
        <f t="shared" si="31"/>
        <v>41.7777777777778</v>
      </c>
      <c r="Q374" s="11" t="str">
        <f t="shared" si="32"/>
        <v>film &amp; video</v>
      </c>
      <c r="R374" s="11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106.666666666667</v>
      </c>
      <c r="P375" s="7" t="str">
        <f t="shared" si="31"/>
        <v>89.8876404494382</v>
      </c>
      <c r="Q375" s="11" t="str">
        <f t="shared" si="32"/>
        <v>film &amp; video</v>
      </c>
      <c r="R375" s="11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 t="str">
        <f t="shared" si="31"/>
        <v>45.051724137931</v>
      </c>
      <c r="Q376" s="11" t="str">
        <f t="shared" si="32"/>
        <v>film &amp; video</v>
      </c>
      <c r="R376" s="11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 t="str">
        <f t="shared" si="31"/>
        <v>42.8571428571429</v>
      </c>
      <c r="Q377" s="11" t="str">
        <f t="shared" si="32"/>
        <v>film &amp; video</v>
      </c>
      <c r="R377" s="11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</v>
      </c>
      <c r="P378" s="7" t="str">
        <f t="shared" si="31"/>
        <v>54.0833333333333</v>
      </c>
      <c r="Q378" s="11" t="str">
        <f t="shared" si="32"/>
        <v>film &amp; video</v>
      </c>
      <c r="R378" s="11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 t="str">
        <f t="shared" si="31"/>
        <v>103.218045112782</v>
      </c>
      <c r="Q379" s="11" t="str">
        <f t="shared" si="32"/>
        <v>film &amp; video</v>
      </c>
      <c r="R379" s="11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111.76666666666699</v>
      </c>
      <c r="P380" s="7" t="str">
        <f t="shared" si="31"/>
        <v>40.3975903614458</v>
      </c>
      <c r="Q380" s="11" t="str">
        <f t="shared" si="32"/>
        <v>film &amp; video</v>
      </c>
      <c r="R380" s="11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 t="str">
        <f t="shared" si="31"/>
        <v>116.859060402685</v>
      </c>
      <c r="Q381" s="11" t="str">
        <f t="shared" si="32"/>
        <v>film &amp; video</v>
      </c>
      <c r="R381" s="1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 t="str">
        <f t="shared" si="31"/>
        <v>115.510204081633</v>
      </c>
      <c r="Q382" s="11" t="str">
        <f t="shared" si="32"/>
        <v>film &amp; video</v>
      </c>
      <c r="R382" s="11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 t="str">
        <f t="shared" si="31"/>
        <v>104.312749003984</v>
      </c>
      <c r="Q383" s="11" t="str">
        <f t="shared" si="32"/>
        <v>film &amp; video</v>
      </c>
      <c r="R383" s="11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</v>
      </c>
      <c r="P384" s="7" t="str">
        <f t="shared" si="31"/>
        <v>69.7727272727273</v>
      </c>
      <c r="Q384" s="11" t="str">
        <f t="shared" si="32"/>
        <v>film &amp; video</v>
      </c>
      <c r="R384" s="11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206.706706706707</v>
      </c>
      <c r="P385" s="7" t="str">
        <f t="shared" si="31"/>
        <v>43.0208333333333</v>
      </c>
      <c r="Q385" s="11" t="str">
        <f t="shared" si="32"/>
        <v>film &amp; video</v>
      </c>
      <c r="R385" s="11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 t="str">
        <f t="shared" si="31"/>
        <v>58.5404699738903</v>
      </c>
      <c r="Q386" s="11" t="str">
        <f t="shared" si="32"/>
        <v>film &amp; video</v>
      </c>
      <c r="R386" s="11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IMDIV($E387,$D387)*100</f>
        <v>105.982</v>
      </c>
      <c r="P387" s="7" t="str">
        <f t="shared" ref="P387:P450" si="37">IMDIV($E387,$L387)</f>
        <v>111.795358649789</v>
      </c>
      <c r="Q387" s="11" t="str">
        <f t="shared" ref="Q387:Q450" si="38">LEFT($N387,SEARCH("/",$N387)-1)</f>
        <v>film &amp; video</v>
      </c>
      <c r="R387" s="11" t="str">
        <f t="shared" ref="R387:R450" si="39">RIGHT($N387,LEN($N387)-SEARCH("/",$N387))</f>
        <v>documentary</v>
      </c>
      <c r="S387" s="12">
        <f t="shared" ref="S387:S450" si="40">((($J387/60)/60)/24)+DATE(1970,1,1)</f>
        <v>41934.584502314814</v>
      </c>
      <c r="T387" s="12">
        <f t="shared" ref="T387:T450" si="41">((($I387/60)/60)/24)+DATE(1970,1,1)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100.166666666667</v>
      </c>
      <c r="P388" s="7" t="str">
        <f t="shared" si="37"/>
        <v>46.2307692307692</v>
      </c>
      <c r="Q388" s="11" t="str">
        <f t="shared" si="38"/>
        <v>film &amp; video</v>
      </c>
      <c r="R388" s="11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213.98947368421099</v>
      </c>
      <c r="P389" s="7" t="str">
        <f t="shared" si="37"/>
        <v>144.690391459075</v>
      </c>
      <c r="Q389" s="11" t="str">
        <f t="shared" si="38"/>
        <v>film &amp; video</v>
      </c>
      <c r="R389" s="11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 t="str">
        <f t="shared" si="37"/>
        <v>88.8450704225352</v>
      </c>
      <c r="Q390" s="11" t="str">
        <f t="shared" si="38"/>
        <v>film &amp; video</v>
      </c>
      <c r="R390" s="11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</v>
      </c>
      <c r="P391" s="7" t="str">
        <f t="shared" si="37"/>
        <v>81.7510728476821</v>
      </c>
      <c r="Q391" s="11" t="str">
        <f t="shared" si="38"/>
        <v>film &amp; video</v>
      </c>
      <c r="R391" s="1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 t="str">
        <f t="shared" si="37"/>
        <v>71.4285714285714</v>
      </c>
      <c r="Q392" s="11" t="str">
        <f t="shared" si="38"/>
        <v>film &amp; video</v>
      </c>
      <c r="R392" s="11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 t="str">
        <f t="shared" si="37"/>
        <v>104.259067357513</v>
      </c>
      <c r="Q393" s="11" t="str">
        <f t="shared" si="38"/>
        <v>film &amp; video</v>
      </c>
      <c r="R393" s="11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100.90270270270301</v>
      </c>
      <c r="P394" s="7" t="str">
        <f t="shared" si="37"/>
        <v>90.6165048543689</v>
      </c>
      <c r="Q394" s="11" t="str">
        <f t="shared" si="38"/>
        <v>film &amp; video</v>
      </c>
      <c r="R394" s="11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 t="str">
        <f t="shared" si="37"/>
        <v>157.330484330484</v>
      </c>
      <c r="Q395" s="11" t="str">
        <f t="shared" si="38"/>
        <v>film &amp; video</v>
      </c>
      <c r="R395" s="11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111.89361702127701</v>
      </c>
      <c r="P396" s="7" t="str">
        <f t="shared" si="37"/>
        <v>105.18</v>
      </c>
      <c r="Q396" s="11" t="str">
        <f t="shared" si="38"/>
        <v>film &amp; video</v>
      </c>
      <c r="R396" s="11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 t="str">
        <f t="shared" si="37"/>
        <v>58.7198369565217</v>
      </c>
      <c r="Q397" s="11" t="str">
        <f t="shared" si="38"/>
        <v>film &amp; video</v>
      </c>
      <c r="R397" s="11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106.666666666667</v>
      </c>
      <c r="P398" s="7" t="str">
        <f t="shared" si="37"/>
        <v>81.6326530612245</v>
      </c>
      <c r="Q398" s="11" t="str">
        <f t="shared" si="38"/>
        <v>film &amp; video</v>
      </c>
      <c r="R398" s="11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103.900273224044</v>
      </c>
      <c r="P399" s="7" t="str">
        <f t="shared" si="37"/>
        <v>56.4600436681223</v>
      </c>
      <c r="Q399" s="11" t="str">
        <f t="shared" si="38"/>
        <v>film &amp; video</v>
      </c>
      <c r="R399" s="11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 t="str">
        <f t="shared" si="37"/>
        <v>140.10447761194</v>
      </c>
      <c r="Q400" s="11" t="str">
        <f t="shared" si="38"/>
        <v>film &amp; video</v>
      </c>
      <c r="R400" s="11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 t="str">
        <f t="shared" si="37"/>
        <v>224.852631578947</v>
      </c>
      <c r="Q401" s="11" t="str">
        <f t="shared" si="38"/>
        <v>film &amp; video</v>
      </c>
      <c r="R401" s="1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 t="str">
        <f t="shared" si="37"/>
        <v>181.133064516129</v>
      </c>
      <c r="Q402" s="11" t="str">
        <f t="shared" si="38"/>
        <v>film &amp; video</v>
      </c>
      <c r="R402" s="11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 t="str">
        <f t="shared" si="37"/>
        <v>711.041095890411</v>
      </c>
      <c r="Q403" s="11" t="str">
        <f t="shared" si="38"/>
        <v>film &amp; video</v>
      </c>
      <c r="R403" s="11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 t="str">
        <f t="shared" si="37"/>
        <v>65.8837209302326</v>
      </c>
      <c r="Q404" s="11" t="str">
        <f t="shared" si="38"/>
        <v>film &amp; video</v>
      </c>
      <c r="R404" s="11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 t="str">
        <f t="shared" si="37"/>
        <v>75.1857142857143</v>
      </c>
      <c r="Q405" s="11" t="str">
        <f t="shared" si="38"/>
        <v>film &amp; video</v>
      </c>
      <c r="R405" s="11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103.09142857142899</v>
      </c>
      <c r="P406" s="7" t="str">
        <f t="shared" si="37"/>
        <v>133.143911439114</v>
      </c>
      <c r="Q406" s="11" t="str">
        <f t="shared" si="38"/>
        <v>film &amp; video</v>
      </c>
      <c r="R406" s="11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107.65957446808501</v>
      </c>
      <c r="P407" s="7" t="str">
        <f t="shared" si="37"/>
        <v>55.2</v>
      </c>
      <c r="Q407" s="11" t="str">
        <f t="shared" si="38"/>
        <v>film &amp; video</v>
      </c>
      <c r="R407" s="11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107.704642857143</v>
      </c>
      <c r="P408" s="7" t="str">
        <f t="shared" si="37"/>
        <v>86.1637142857143</v>
      </c>
      <c r="Q408" s="11" t="str">
        <f t="shared" si="38"/>
        <v>film &amp; video</v>
      </c>
      <c r="R408" s="11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 t="str">
        <f t="shared" si="37"/>
        <v>92.3181818181818</v>
      </c>
      <c r="Q409" s="11" t="str">
        <f t="shared" si="38"/>
        <v>film &amp; video</v>
      </c>
      <c r="R409" s="11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101.437666666667</v>
      </c>
      <c r="P410" s="7" t="str">
        <f t="shared" si="37"/>
        <v>160.164736842105</v>
      </c>
      <c r="Q410" s="11" t="str">
        <f t="shared" si="38"/>
        <v>film &amp; video</v>
      </c>
      <c r="R410" s="11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 t="str">
        <f t="shared" si="37"/>
        <v>45.6</v>
      </c>
      <c r="Q411" s="11" t="str">
        <f t="shared" si="38"/>
        <v>film &amp; video</v>
      </c>
      <c r="R411" s="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 t="str">
        <f t="shared" si="37"/>
        <v>183.285714285714</v>
      </c>
      <c r="Q412" s="11" t="str">
        <f t="shared" si="38"/>
        <v>film &amp; video</v>
      </c>
      <c r="R412" s="11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 t="str">
        <f t="shared" si="37"/>
        <v>125.788381742739</v>
      </c>
      <c r="Q413" s="11" t="str">
        <f t="shared" si="38"/>
        <v>film &amp; video</v>
      </c>
      <c r="R413" s="11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 t="str">
        <f t="shared" si="37"/>
        <v>57.6545454545455</v>
      </c>
      <c r="Q414" s="11" t="str">
        <f t="shared" si="38"/>
        <v>film &amp; video</v>
      </c>
      <c r="R414" s="11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 t="str">
        <f t="shared" si="37"/>
        <v>78.6608187134503</v>
      </c>
      <c r="Q415" s="11" t="str">
        <f t="shared" si="38"/>
        <v>film &amp; video</v>
      </c>
      <c r="R415" s="11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102.85405405405399</v>
      </c>
      <c r="P416" s="7" t="str">
        <f t="shared" si="37"/>
        <v>91.4807692307692</v>
      </c>
      <c r="Q416" s="11" t="str">
        <f t="shared" si="38"/>
        <v>film &amp; video</v>
      </c>
      <c r="R416" s="11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102.147142857143</v>
      </c>
      <c r="P417" s="7" t="str">
        <f t="shared" si="37"/>
        <v>68.0980952380952</v>
      </c>
      <c r="Q417" s="11" t="str">
        <f t="shared" si="38"/>
        <v>film &amp; video</v>
      </c>
      <c r="R417" s="11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</v>
      </c>
      <c r="P418" s="7" t="str">
        <f t="shared" si="37"/>
        <v>48.0868</v>
      </c>
      <c r="Q418" s="11" t="str">
        <f t="shared" si="38"/>
        <v>film &amp; video</v>
      </c>
      <c r="R418" s="11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100.24761904761901</v>
      </c>
      <c r="P419" s="7" t="str">
        <f t="shared" si="37"/>
        <v>202.423076923077</v>
      </c>
      <c r="Q419" s="11" t="str">
        <f t="shared" si="38"/>
        <v>film &amp; video</v>
      </c>
      <c r="R419" s="11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100.63392857142901</v>
      </c>
      <c r="P420" s="7" t="str">
        <f t="shared" si="37"/>
        <v>216.75</v>
      </c>
      <c r="Q420" s="11" t="str">
        <f t="shared" si="38"/>
        <v>film &amp; video</v>
      </c>
      <c r="R420" s="11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 t="str">
        <f t="shared" si="37"/>
        <v>110.068493150685</v>
      </c>
      <c r="Q421" s="11" t="str">
        <f t="shared" si="38"/>
        <v>film &amp; video</v>
      </c>
      <c r="R421" s="1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</v>
      </c>
      <c r="P422" s="7" t="str">
        <f t="shared" si="37"/>
        <v>4.83333333333333</v>
      </c>
      <c r="Q422" s="11" t="str">
        <f t="shared" si="38"/>
        <v>film &amp; video</v>
      </c>
      <c r="R422" s="11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2.0066666666666699</v>
      </c>
      <c r="P423" s="7" t="str">
        <f t="shared" si="37"/>
        <v>50.1666666666667</v>
      </c>
      <c r="Q423" s="11" t="str">
        <f t="shared" si="38"/>
        <v>film &amp; video</v>
      </c>
      <c r="R423" s="11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 t="str">
        <f t="shared" si="37"/>
        <v>35.8333333333333</v>
      </c>
      <c r="Q424" s="11" t="str">
        <f t="shared" si="38"/>
        <v>film &amp; video</v>
      </c>
      <c r="R424" s="11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 t="str">
        <f t="shared" si="37"/>
        <v>11.7692307692308</v>
      </c>
      <c r="Q425" s="11" t="str">
        <f t="shared" si="38"/>
        <v>film &amp; video</v>
      </c>
      <c r="R425" s="11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6.7966666666666704</v>
      </c>
      <c r="P426" s="7" t="str">
        <f t="shared" si="37"/>
        <v>40.78</v>
      </c>
      <c r="Q426" s="11" t="str">
        <f t="shared" si="38"/>
        <v>film &amp; video</v>
      </c>
      <c r="R426" s="11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 t="str">
        <f t="shared" si="37"/>
        <v>3</v>
      </c>
      <c r="Q427" s="11" t="str">
        <f t="shared" si="38"/>
        <v>film &amp; video</v>
      </c>
      <c r="R427" s="11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 t="str">
        <f t="shared" si="37"/>
        <v>16.625</v>
      </c>
      <c r="Q428" s="11" t="str">
        <f t="shared" si="38"/>
        <v>film &amp; video</v>
      </c>
      <c r="R428" s="11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#NUM!</v>
      </c>
      <c r="Q429" s="11" t="str">
        <f t="shared" si="38"/>
        <v>film &amp; video</v>
      </c>
      <c r="R429" s="11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5.6333333333333302</v>
      </c>
      <c r="P430" s="7" t="str">
        <f t="shared" si="37"/>
        <v>52</v>
      </c>
      <c r="Q430" s="11" t="str">
        <f t="shared" si="38"/>
        <v>film &amp; video</v>
      </c>
      <c r="R430" s="11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#NUM!</v>
      </c>
      <c r="Q431" s="11" t="str">
        <f t="shared" si="38"/>
        <v>film &amp; video</v>
      </c>
      <c r="R431" s="1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 t="str">
        <f t="shared" si="37"/>
        <v>4.8</v>
      </c>
      <c r="Q432" s="11" t="str">
        <f t="shared" si="38"/>
        <v>film &amp; video</v>
      </c>
      <c r="R432" s="11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</v>
      </c>
      <c r="P433" s="7" t="str">
        <f t="shared" si="37"/>
        <v>51.875</v>
      </c>
      <c r="Q433" s="11" t="str">
        <f t="shared" si="38"/>
        <v>film &amp; video</v>
      </c>
      <c r="R433" s="11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 t="str">
        <f t="shared" si="37"/>
        <v>71.25</v>
      </c>
      <c r="Q434" s="11" t="str">
        <f t="shared" si="38"/>
        <v>film &amp; video</v>
      </c>
      <c r="R434" s="11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#NUM!</v>
      </c>
      <c r="Q435" s="11" t="str">
        <f t="shared" si="38"/>
        <v>film &amp; video</v>
      </c>
      <c r="R435" s="11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 t="str">
        <f t="shared" si="37"/>
        <v>62.5</v>
      </c>
      <c r="Q436" s="11" t="str">
        <f t="shared" si="38"/>
        <v>film &amp; video</v>
      </c>
      <c r="R436" s="11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2.7272727272727301E-3</v>
      </c>
      <c r="P437" s="7" t="str">
        <f t="shared" si="37"/>
        <v>1</v>
      </c>
      <c r="Q437" s="11" t="str">
        <f t="shared" si="38"/>
        <v>film &amp; video</v>
      </c>
      <c r="R437" s="11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#NUM!</v>
      </c>
      <c r="Q438" s="11" t="str">
        <f t="shared" si="38"/>
        <v>film &amp; video</v>
      </c>
      <c r="R438" s="11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#NUM!</v>
      </c>
      <c r="Q439" s="11" t="str">
        <f t="shared" si="38"/>
        <v>film &amp; video</v>
      </c>
      <c r="R439" s="11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 t="str">
        <f t="shared" si="37"/>
        <v>170.545454545455</v>
      </c>
      <c r="Q440" s="11" t="str">
        <f t="shared" si="38"/>
        <v>film &amp; video</v>
      </c>
      <c r="R440" s="11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#NUM!</v>
      </c>
      <c r="Q441" s="11" t="str">
        <f t="shared" si="38"/>
        <v>film &amp; video</v>
      </c>
      <c r="R441" s="1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 t="str">
        <f t="shared" si="37"/>
        <v>5</v>
      </c>
      <c r="Q442" s="11" t="str">
        <f t="shared" si="38"/>
        <v>film &amp; video</v>
      </c>
      <c r="R442" s="11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#NUM!</v>
      </c>
      <c r="Q443" s="11" t="str">
        <f t="shared" si="38"/>
        <v>film &amp; video</v>
      </c>
      <c r="R443" s="11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39.358823529411801</v>
      </c>
      <c r="P444" s="7" t="str">
        <f t="shared" si="37"/>
        <v>393.588235294118</v>
      </c>
      <c r="Q444" s="11" t="str">
        <f t="shared" si="38"/>
        <v>film &amp; video</v>
      </c>
      <c r="R444" s="11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 t="str">
        <f t="shared" si="37"/>
        <v>5</v>
      </c>
      <c r="Q445" s="11" t="str">
        <f t="shared" si="38"/>
        <v>film &amp; video</v>
      </c>
      <c r="R445" s="11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 t="str">
        <f t="shared" si="37"/>
        <v>50</v>
      </c>
      <c r="Q446" s="11" t="str">
        <f t="shared" si="38"/>
        <v>film &amp; video</v>
      </c>
      <c r="R446" s="11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3.3333333333333301E-3</v>
      </c>
      <c r="P447" s="7" t="str">
        <f t="shared" si="37"/>
        <v>1</v>
      </c>
      <c r="Q447" s="11" t="str">
        <f t="shared" si="38"/>
        <v>film &amp; video</v>
      </c>
      <c r="R447" s="11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7.2952380952380897</v>
      </c>
      <c r="P448" s="7" t="str">
        <f t="shared" si="37"/>
        <v>47.875</v>
      </c>
      <c r="Q448" s="11" t="str">
        <f t="shared" si="38"/>
        <v>film &amp; video</v>
      </c>
      <c r="R448" s="11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1.6666666666666701E-2</v>
      </c>
      <c r="P449" s="7" t="str">
        <f t="shared" si="37"/>
        <v>5</v>
      </c>
      <c r="Q449" s="11" t="str">
        <f t="shared" si="38"/>
        <v>film &amp; video</v>
      </c>
      <c r="R449" s="11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 t="str">
        <f t="shared" si="37"/>
        <v>20.5025</v>
      </c>
      <c r="Q450" s="11" t="str">
        <f t="shared" si="38"/>
        <v>film &amp; video</v>
      </c>
      <c r="R450" s="11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IMDIV($E451,$D451)*100</f>
        <v>2.25</v>
      </c>
      <c r="P451" s="7" t="str">
        <f t="shared" ref="P451:P514" si="43">IMDIV($E451,$L451)</f>
        <v>9</v>
      </c>
      <c r="Q451" s="11" t="str">
        <f t="shared" ref="Q451:Q514" si="44">LEFT($N451,SEARCH("/",$N451)-1)</f>
        <v>film &amp; video</v>
      </c>
      <c r="R451" s="11" t="str">
        <f t="shared" ref="R451:R514" si="45">RIGHT($N451,LEN($N451)-SEARCH("/",$N451))</f>
        <v>animation</v>
      </c>
      <c r="S451" s="12">
        <f t="shared" ref="S451:S514" si="46">((($J451/60)/60)/24)+DATE(1970,1,1)</f>
        <v>41534.568113425928</v>
      </c>
      <c r="T451" s="12">
        <f t="shared" ref="T451:T514" si="47">((($I451/60)/60)/24)+DATE(1970,1,1)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 t="str">
        <f t="shared" si="43"/>
        <v>56.5714285714286</v>
      </c>
      <c r="Q452" s="11" t="str">
        <f t="shared" si="44"/>
        <v>film &amp; video</v>
      </c>
      <c r="R452" s="11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#NUM!</v>
      </c>
      <c r="Q453" s="11" t="str">
        <f t="shared" si="44"/>
        <v>film &amp; video</v>
      </c>
      <c r="R453" s="11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 t="str">
        <f t="shared" si="43"/>
        <v>40</v>
      </c>
      <c r="Q454" s="11" t="str">
        <f t="shared" si="44"/>
        <v>film &amp; video</v>
      </c>
      <c r="R454" s="11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2.74044795783926E-2</v>
      </c>
      <c r="P455" s="7" t="str">
        <f t="shared" si="43"/>
        <v>13</v>
      </c>
      <c r="Q455" s="11" t="str">
        <f t="shared" si="44"/>
        <v>film &amp; video</v>
      </c>
      <c r="R455" s="11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 t="str">
        <f t="shared" si="43"/>
        <v>16.4</v>
      </c>
      <c r="Q456" s="11" t="str">
        <f t="shared" si="44"/>
        <v>film &amp; video</v>
      </c>
      <c r="R456" s="11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6.9230769230769207E-2</v>
      </c>
      <c r="P457" s="7" t="str">
        <f t="shared" si="43"/>
        <v>22.5</v>
      </c>
      <c r="Q457" s="11" t="str">
        <f t="shared" si="44"/>
        <v>film &amp; video</v>
      </c>
      <c r="R457" s="11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0.68631863186318598</v>
      </c>
      <c r="P458" s="7" t="str">
        <f t="shared" si="43"/>
        <v>20.3333333333333</v>
      </c>
      <c r="Q458" s="11" t="str">
        <f t="shared" si="44"/>
        <v>film &amp; video</v>
      </c>
      <c r="R458" s="11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#NUM!</v>
      </c>
      <c r="Q459" s="11" t="str">
        <f t="shared" si="44"/>
        <v>film &amp; video</v>
      </c>
      <c r="R459" s="11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 t="str">
        <f t="shared" si="43"/>
        <v>16.7551020408163</v>
      </c>
      <c r="Q460" s="11" t="str">
        <f t="shared" si="44"/>
        <v>film &amp; video</v>
      </c>
      <c r="R460" s="11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 t="str">
        <f t="shared" si="43"/>
        <v>25</v>
      </c>
      <c r="Q461" s="11" t="str">
        <f t="shared" si="44"/>
        <v>film &amp; video</v>
      </c>
      <c r="R461" s="1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0.29411764705882398</v>
      </c>
      <c r="P462" s="7" t="str">
        <f t="shared" si="43"/>
        <v>12.5</v>
      </c>
      <c r="Q462" s="11" t="str">
        <f t="shared" si="44"/>
        <v>film &amp; video</v>
      </c>
      <c r="R462" s="11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#NUM!</v>
      </c>
      <c r="Q463" s="11" t="str">
        <f t="shared" si="44"/>
        <v>film &amp; video</v>
      </c>
      <c r="R463" s="11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#NUM!</v>
      </c>
      <c r="Q464" s="11" t="str">
        <f t="shared" si="44"/>
        <v>film &amp; video</v>
      </c>
      <c r="R464" s="11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2.2727272727272698</v>
      </c>
      <c r="P465" s="7" t="str">
        <f t="shared" si="43"/>
        <v>113.636363636364</v>
      </c>
      <c r="Q465" s="11" t="str">
        <f t="shared" si="44"/>
        <v>film &amp; video</v>
      </c>
      <c r="R465" s="11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9.9009900990098987E-2</v>
      </c>
      <c r="P466" s="7" t="str">
        <f t="shared" si="43"/>
        <v>1</v>
      </c>
      <c r="Q466" s="11" t="str">
        <f t="shared" si="44"/>
        <v>film &amp; video</v>
      </c>
      <c r="R466" s="11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 t="str">
        <f t="shared" si="43"/>
        <v>17.25</v>
      </c>
      <c r="Q467" s="11" t="str">
        <f t="shared" si="44"/>
        <v>film &amp; video</v>
      </c>
      <c r="R467" s="11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 t="str">
        <f t="shared" si="43"/>
        <v>15.2</v>
      </c>
      <c r="Q468" s="11" t="str">
        <f t="shared" si="44"/>
        <v>film &amp; video</v>
      </c>
      <c r="R468" s="11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 t="str">
        <f t="shared" si="43"/>
        <v>110.641025641026</v>
      </c>
      <c r="Q469" s="11" t="str">
        <f t="shared" si="44"/>
        <v>film &amp; video</v>
      </c>
      <c r="R469" s="11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#NUM!</v>
      </c>
      <c r="Q470" s="11" t="str">
        <f t="shared" si="44"/>
        <v>film &amp; video</v>
      </c>
      <c r="R470" s="11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#NUM!</v>
      </c>
      <c r="Q471" s="11" t="str">
        <f t="shared" si="44"/>
        <v>film &amp; video</v>
      </c>
      <c r="R471" s="1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 t="str">
        <f t="shared" si="43"/>
        <v>25.5</v>
      </c>
      <c r="Q472" s="11" t="str">
        <f t="shared" si="44"/>
        <v>film &amp; video</v>
      </c>
      <c r="R472" s="11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11.892727272727301</v>
      </c>
      <c r="P473" s="7" t="str">
        <f t="shared" si="43"/>
        <v>38.4764705882353</v>
      </c>
      <c r="Q473" s="11" t="str">
        <f t="shared" si="44"/>
        <v>film &amp; video</v>
      </c>
      <c r="R473" s="11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 t="str">
        <f t="shared" si="43"/>
        <v>28.2</v>
      </c>
      <c r="Q474" s="11" t="str">
        <f t="shared" si="44"/>
        <v>film &amp; video</v>
      </c>
      <c r="R474" s="11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 t="str">
        <f t="shared" si="43"/>
        <v>61.5</v>
      </c>
      <c r="Q475" s="11" t="str">
        <f t="shared" si="44"/>
        <v>film &amp; video</v>
      </c>
      <c r="R475" s="11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3.0303030303030297E-2</v>
      </c>
      <c r="P476" s="7" t="str">
        <f t="shared" si="43"/>
        <v>1</v>
      </c>
      <c r="Q476" s="11" t="str">
        <f t="shared" si="44"/>
        <v>film &amp; video</v>
      </c>
      <c r="R476" s="11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#NUM!</v>
      </c>
      <c r="Q477" s="11" t="str">
        <f t="shared" si="44"/>
        <v>film &amp; video</v>
      </c>
      <c r="R477" s="11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2.2302681818181802</v>
      </c>
      <c r="P478" s="7" t="str">
        <f t="shared" si="43"/>
        <v>39.5692741935484</v>
      </c>
      <c r="Q478" s="11" t="str">
        <f t="shared" si="44"/>
        <v>film &amp; video</v>
      </c>
      <c r="R478" s="11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#NUM!</v>
      </c>
      <c r="Q479" s="11" t="str">
        <f t="shared" si="44"/>
        <v>film &amp; video</v>
      </c>
      <c r="R479" s="11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#NUM!</v>
      </c>
      <c r="Q480" s="11" t="str">
        <f t="shared" si="44"/>
        <v>film &amp; video</v>
      </c>
      <c r="R480" s="11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 t="str">
        <f t="shared" si="43"/>
        <v>88.8</v>
      </c>
      <c r="Q481" s="11" t="str">
        <f t="shared" si="44"/>
        <v>film &amp; video</v>
      </c>
      <c r="R481" s="1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 t="str">
        <f t="shared" si="43"/>
        <v>55.4571428571429</v>
      </c>
      <c r="Q482" s="11" t="str">
        <f t="shared" si="44"/>
        <v>film &amp; video</v>
      </c>
      <c r="R482" s="11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 t="str">
        <f t="shared" si="43"/>
        <v>87.1428571428571</v>
      </c>
      <c r="Q483" s="11" t="str">
        <f t="shared" si="44"/>
        <v>film &amp; video</v>
      </c>
      <c r="R483" s="11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 t="str">
        <f t="shared" si="43"/>
        <v>10</v>
      </c>
      <c r="Q484" s="11" t="str">
        <f t="shared" si="44"/>
        <v>film &amp; video</v>
      </c>
      <c r="R484" s="11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 t="str">
        <f t="shared" si="43"/>
        <v>51.2244897959184</v>
      </c>
      <c r="Q485" s="11" t="str">
        <f t="shared" si="44"/>
        <v>film &amp; video</v>
      </c>
      <c r="R485" s="11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 t="str">
        <f t="shared" si="43"/>
        <v>13.5454545454545</v>
      </c>
      <c r="Q486" s="11" t="str">
        <f t="shared" si="44"/>
        <v>film &amp; video</v>
      </c>
      <c r="R486" s="11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21.906971229845102</v>
      </c>
      <c r="P487" s="7" t="str">
        <f t="shared" si="43"/>
        <v>66.52008</v>
      </c>
      <c r="Q487" s="11" t="str">
        <f t="shared" si="44"/>
        <v>film &amp; video</v>
      </c>
      <c r="R487" s="11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 t="str">
        <f t="shared" si="43"/>
        <v>50</v>
      </c>
      <c r="Q488" s="11" t="str">
        <f t="shared" si="44"/>
        <v>film &amp; video</v>
      </c>
      <c r="R488" s="11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#NUM!</v>
      </c>
      <c r="Q489" s="11" t="str">
        <f t="shared" si="44"/>
        <v>film &amp; video</v>
      </c>
      <c r="R489" s="11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#NUM!</v>
      </c>
      <c r="Q490" s="11" t="str">
        <f t="shared" si="44"/>
        <v>film &amp; video</v>
      </c>
      <c r="R490" s="11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0.28667813379201795</v>
      </c>
      <c r="P491" s="7" t="str">
        <f t="shared" si="43"/>
        <v>71.6666666666667</v>
      </c>
      <c r="Q491" s="11" t="str">
        <f t="shared" si="44"/>
        <v>film &amp; video</v>
      </c>
      <c r="R491" s="1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#NUM!</v>
      </c>
      <c r="Q492" s="11" t="str">
        <f t="shared" si="44"/>
        <v>film &amp; video</v>
      </c>
      <c r="R492" s="11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#NUM!</v>
      </c>
      <c r="Q493" s="11" t="str">
        <f t="shared" si="44"/>
        <v>film &amp; video</v>
      </c>
      <c r="R493" s="11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#NUM!</v>
      </c>
      <c r="Q494" s="11" t="str">
        <f t="shared" si="44"/>
        <v>film &amp; video</v>
      </c>
      <c r="R494" s="11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#NUM!</v>
      </c>
      <c r="Q495" s="11" t="str">
        <f t="shared" si="44"/>
        <v>film &amp; video</v>
      </c>
      <c r="R495" s="11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 t="str">
        <f t="shared" si="43"/>
        <v>10.3333333333333</v>
      </c>
      <c r="Q496" s="11" t="str">
        <f t="shared" si="44"/>
        <v>film &amp; video</v>
      </c>
      <c r="R496" s="11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#NUM!</v>
      </c>
      <c r="Q497" s="11" t="str">
        <f t="shared" si="44"/>
        <v>film &amp; video</v>
      </c>
      <c r="R497" s="11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1.66666666666667E-3</v>
      </c>
      <c r="P498" s="7" t="str">
        <f t="shared" si="43"/>
        <v>1</v>
      </c>
      <c r="Q498" s="11" t="str">
        <f t="shared" si="44"/>
        <v>film &amp; video</v>
      </c>
      <c r="R498" s="11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0.66964285714285698</v>
      </c>
      <c r="P499" s="7" t="str">
        <f t="shared" si="43"/>
        <v>10</v>
      </c>
      <c r="Q499" s="11" t="str">
        <f t="shared" si="44"/>
        <v>film &amp; video</v>
      </c>
      <c r="R499" s="11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4.59851323954046</v>
      </c>
      <c r="P500" s="7" t="str">
        <f t="shared" si="43"/>
        <v>136.090909090909</v>
      </c>
      <c r="Q500" s="11" t="str">
        <f t="shared" si="44"/>
        <v>film &amp; video</v>
      </c>
      <c r="R500" s="11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 t="str">
        <f t="shared" si="43"/>
        <v>73.4615384615385</v>
      </c>
      <c r="Q501" s="11" t="str">
        <f t="shared" si="44"/>
        <v>film &amp; video</v>
      </c>
      <c r="R501" s="1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3.3076923076923102</v>
      </c>
      <c r="P502" s="7" t="str">
        <f t="shared" si="43"/>
        <v>53.75</v>
      </c>
      <c r="Q502" s="11" t="str">
        <f t="shared" si="44"/>
        <v>film &amp; video</v>
      </c>
      <c r="R502" s="11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#NUM!</v>
      </c>
      <c r="Q503" s="11" t="str">
        <f t="shared" si="44"/>
        <v>film &amp; video</v>
      </c>
      <c r="R503" s="11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 t="str">
        <f t="shared" si="43"/>
        <v>57.5</v>
      </c>
      <c r="Q504" s="11" t="str">
        <f t="shared" si="44"/>
        <v>film &amp; video</v>
      </c>
      <c r="R504" s="11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1.7538461538461498</v>
      </c>
      <c r="P505" s="7" t="str">
        <f t="shared" si="43"/>
        <v>12.6666666666667</v>
      </c>
      <c r="Q505" s="11" t="str">
        <f t="shared" si="44"/>
        <v>film &amp; video</v>
      </c>
      <c r="R505" s="11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1.3673469387755099</v>
      </c>
      <c r="P506" s="7" t="str">
        <f t="shared" si="43"/>
        <v>67</v>
      </c>
      <c r="Q506" s="11" t="str">
        <f t="shared" si="44"/>
        <v>film &amp; video</v>
      </c>
      <c r="R506" s="11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0.43333333333333296</v>
      </c>
      <c r="P507" s="7" t="str">
        <f t="shared" si="43"/>
        <v>3.71428571428571</v>
      </c>
      <c r="Q507" s="11" t="str">
        <f t="shared" si="44"/>
        <v>film &amp; video</v>
      </c>
      <c r="R507" s="11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 t="str">
        <f t="shared" si="43"/>
        <v>250</v>
      </c>
      <c r="Q508" s="11" t="str">
        <f t="shared" si="44"/>
        <v>film &amp; video</v>
      </c>
      <c r="R508" s="11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 t="str">
        <f t="shared" si="43"/>
        <v>64</v>
      </c>
      <c r="Q509" s="11" t="str">
        <f t="shared" si="44"/>
        <v>film &amp; video</v>
      </c>
      <c r="R509" s="11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 t="str">
        <f t="shared" si="43"/>
        <v>133.333333333333</v>
      </c>
      <c r="Q510" s="11" t="str">
        <f t="shared" si="44"/>
        <v>film &amp; video</v>
      </c>
      <c r="R510" s="11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 t="str">
        <f t="shared" si="43"/>
        <v>10</v>
      </c>
      <c r="Q511" s="11" t="str">
        <f t="shared" si="44"/>
        <v>film &amp; video</v>
      </c>
      <c r="R511" s="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#NUM!</v>
      </c>
      <c r="Q512" s="11" t="str">
        <f t="shared" si="44"/>
        <v>film &amp; video</v>
      </c>
      <c r="R512" s="11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 t="str">
        <f t="shared" si="43"/>
        <v>30</v>
      </c>
      <c r="Q513" s="11" t="str">
        <f t="shared" si="44"/>
        <v>film &amp; video</v>
      </c>
      <c r="R513" s="11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 t="str">
        <f t="shared" si="43"/>
        <v>5.5</v>
      </c>
      <c r="Q514" s="11" t="str">
        <f t="shared" si="44"/>
        <v>film &amp; video</v>
      </c>
      <c r="R514" s="11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IMDIV($E515,$D515)*100</f>
        <v>13.923999999999999</v>
      </c>
      <c r="P515" s="7" t="str">
        <f t="shared" ref="P515:P578" si="49">IMDIV($E515,$L515)</f>
        <v>102.382352941176</v>
      </c>
      <c r="Q515" s="11" t="str">
        <f t="shared" ref="Q515:Q578" si="50">LEFT($N515,SEARCH("/",$N515)-1)</f>
        <v>film &amp; video</v>
      </c>
      <c r="R515" s="11" t="str">
        <f t="shared" ref="R515:R578" si="51">RIGHT($N515,LEN($N515)-SEARCH("/",$N515))</f>
        <v>animation</v>
      </c>
      <c r="S515" s="12">
        <f t="shared" ref="S515:S578" si="52">((($J515/60)/60)/24)+DATE(1970,1,1)</f>
        <v>42552.653993055559</v>
      </c>
      <c r="T515" s="12">
        <f t="shared" ref="T515:T578" si="53">((($I515/60)/60)/24)+DATE(1970,1,1)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3.3333333333333299</v>
      </c>
      <c r="P516" s="7" t="str">
        <f t="shared" si="49"/>
        <v>16.6666666666667</v>
      </c>
      <c r="Q516" s="11" t="str">
        <f t="shared" si="50"/>
        <v>film &amp; video</v>
      </c>
      <c r="R516" s="11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25.413402061855699</v>
      </c>
      <c r="P517" s="7" t="str">
        <f t="shared" si="49"/>
        <v>725.029411764706</v>
      </c>
      <c r="Q517" s="11" t="str">
        <f t="shared" si="50"/>
        <v>film &amp; video</v>
      </c>
      <c r="R517" s="11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#NUM!</v>
      </c>
      <c r="Q518" s="11" t="str">
        <f t="shared" si="50"/>
        <v>film &amp; video</v>
      </c>
      <c r="R518" s="11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1.36666666666667</v>
      </c>
      <c r="P519" s="7" t="str">
        <f t="shared" si="49"/>
        <v>68.3333333333333</v>
      </c>
      <c r="Q519" s="11" t="str">
        <f t="shared" si="50"/>
        <v>film &amp; video</v>
      </c>
      <c r="R519" s="11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#NUM!</v>
      </c>
      <c r="Q520" s="11" t="str">
        <f t="shared" si="50"/>
        <v>film &amp; video</v>
      </c>
      <c r="R520" s="11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22.881426547787701</v>
      </c>
      <c r="P521" s="7" t="str">
        <f t="shared" si="49"/>
        <v>39.2285714285714</v>
      </c>
      <c r="Q521" s="11" t="str">
        <f t="shared" si="50"/>
        <v>film &amp; video</v>
      </c>
      <c r="R521" s="1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 t="str">
        <f t="shared" si="49"/>
        <v>150.147058823529</v>
      </c>
      <c r="Q522" s="11" t="str">
        <f t="shared" si="50"/>
        <v>theater</v>
      </c>
      <c r="R522" s="11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 t="str">
        <f t="shared" si="49"/>
        <v>93.4285714285714</v>
      </c>
      <c r="Q523" s="11" t="str">
        <f t="shared" si="50"/>
        <v>theater</v>
      </c>
      <c r="R523" s="11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114.666666666667</v>
      </c>
      <c r="P524" s="7" t="str">
        <f t="shared" si="49"/>
        <v>110.967741935484</v>
      </c>
      <c r="Q524" s="11" t="str">
        <f t="shared" si="50"/>
        <v>theater</v>
      </c>
      <c r="R524" s="11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 t="str">
        <f t="shared" si="49"/>
        <v>71.7857142857143</v>
      </c>
      <c r="Q525" s="11" t="str">
        <f t="shared" si="50"/>
        <v>theater</v>
      </c>
      <c r="R525" s="11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</v>
      </c>
      <c r="P526" s="7" t="str">
        <f t="shared" si="49"/>
        <v>29.2580769230769</v>
      </c>
      <c r="Q526" s="11" t="str">
        <f t="shared" si="50"/>
        <v>theater</v>
      </c>
      <c r="R526" s="11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 t="str">
        <f t="shared" si="49"/>
        <v>1000</v>
      </c>
      <c r="Q527" s="11" t="str">
        <f t="shared" si="50"/>
        <v>theater</v>
      </c>
      <c r="R527" s="11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 t="str">
        <f t="shared" si="49"/>
        <v>74.3478260869565</v>
      </c>
      <c r="Q528" s="11" t="str">
        <f t="shared" si="50"/>
        <v>theater</v>
      </c>
      <c r="R528" s="11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 t="str">
        <f t="shared" si="49"/>
        <v>63.8291139240506</v>
      </c>
      <c r="Q529" s="11" t="str">
        <f t="shared" si="50"/>
        <v>theater</v>
      </c>
      <c r="R529" s="11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115.65217391304301</v>
      </c>
      <c r="P530" s="7" t="str">
        <f t="shared" si="49"/>
        <v>44.3333333333333</v>
      </c>
      <c r="Q530" s="11" t="str">
        <f t="shared" si="50"/>
        <v>theater</v>
      </c>
      <c r="R530" s="11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130.416666666667</v>
      </c>
      <c r="P531" s="7" t="str">
        <f t="shared" si="49"/>
        <v>86.9444444444444</v>
      </c>
      <c r="Q531" s="11" t="str">
        <f t="shared" si="50"/>
        <v>theater</v>
      </c>
      <c r="R531" s="1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107.78267254038201</v>
      </c>
      <c r="P532" s="7" t="str">
        <f t="shared" si="49"/>
        <v>126.551724137931</v>
      </c>
      <c r="Q532" s="11" t="str">
        <f t="shared" si="50"/>
        <v>theater</v>
      </c>
      <c r="R532" s="11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 t="str">
        <f t="shared" si="49"/>
        <v>129.032258064516</v>
      </c>
      <c r="Q533" s="11" t="str">
        <f t="shared" si="50"/>
        <v>theater</v>
      </c>
      <c r="R533" s="11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 t="str">
        <f t="shared" si="49"/>
        <v>71.242774566474</v>
      </c>
      <c r="Q534" s="11" t="str">
        <f t="shared" si="50"/>
        <v>theater</v>
      </c>
      <c r="R534" s="11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 t="str">
        <f t="shared" si="49"/>
        <v>117.882352941176</v>
      </c>
      <c r="Q535" s="11" t="str">
        <f t="shared" si="50"/>
        <v>theater</v>
      </c>
      <c r="R535" s="11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104.666666666667</v>
      </c>
      <c r="P536" s="7" t="str">
        <f t="shared" si="49"/>
        <v>327.083333333333</v>
      </c>
      <c r="Q536" s="11" t="str">
        <f t="shared" si="50"/>
        <v>theater</v>
      </c>
      <c r="R536" s="11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 t="str">
        <f t="shared" si="49"/>
        <v>34.7457627118644</v>
      </c>
      <c r="Q537" s="11" t="str">
        <f t="shared" si="50"/>
        <v>theater</v>
      </c>
      <c r="R537" s="11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118.25757575757601</v>
      </c>
      <c r="P538" s="7" t="str">
        <f t="shared" si="49"/>
        <v>100.064102564103</v>
      </c>
      <c r="Q538" s="11" t="str">
        <f t="shared" si="50"/>
        <v>theater</v>
      </c>
      <c r="R538" s="11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 t="str">
        <f t="shared" si="49"/>
        <v>40.8474576271186</v>
      </c>
      <c r="Q539" s="11" t="str">
        <f t="shared" si="50"/>
        <v>theater</v>
      </c>
      <c r="R539" s="11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 t="str">
        <f t="shared" si="49"/>
        <v>252.016666666667</v>
      </c>
      <c r="Q540" s="11" t="str">
        <f t="shared" si="50"/>
        <v>theater</v>
      </c>
      <c r="R540" s="11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 t="str">
        <f t="shared" si="49"/>
        <v>25.161</v>
      </c>
      <c r="Q541" s="11" t="str">
        <f t="shared" si="50"/>
        <v>theater</v>
      </c>
      <c r="R541" s="1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6.6666666666666697E-3</v>
      </c>
      <c r="P542" s="7" t="str">
        <f t="shared" si="49"/>
        <v>1</v>
      </c>
      <c r="Q542" s="11" t="str">
        <f t="shared" si="50"/>
        <v>technology</v>
      </c>
      <c r="R542" s="11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0.55555555555555602</v>
      </c>
      <c r="P543" s="7" t="str">
        <f t="shared" si="49"/>
        <v>25</v>
      </c>
      <c r="Q543" s="11" t="str">
        <f t="shared" si="50"/>
        <v>technology</v>
      </c>
      <c r="R543" s="11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 t="str">
        <f t="shared" si="49"/>
        <v>1</v>
      </c>
      <c r="Q544" s="11" t="str">
        <f t="shared" si="50"/>
        <v>technology</v>
      </c>
      <c r="R544" s="11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0.31818181818181801</v>
      </c>
      <c r="P545" s="7" t="str">
        <f t="shared" si="49"/>
        <v>35</v>
      </c>
      <c r="Q545" s="11" t="str">
        <f t="shared" si="50"/>
        <v>technology</v>
      </c>
      <c r="R545" s="11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 t="str">
        <f t="shared" si="49"/>
        <v>3</v>
      </c>
      <c r="Q546" s="11" t="str">
        <f t="shared" si="50"/>
        <v>technology</v>
      </c>
      <c r="R546" s="11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 t="str">
        <f t="shared" si="49"/>
        <v>402.705882352941</v>
      </c>
      <c r="Q547" s="11" t="str">
        <f t="shared" si="50"/>
        <v>technology</v>
      </c>
      <c r="R547" s="11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8.6666666666666697E-2</v>
      </c>
      <c r="P548" s="7" t="str">
        <f t="shared" si="49"/>
        <v>26</v>
      </c>
      <c r="Q548" s="11" t="str">
        <f t="shared" si="50"/>
        <v>technology</v>
      </c>
      <c r="R548" s="11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#NUM!</v>
      </c>
      <c r="Q549" s="11" t="str">
        <f t="shared" si="50"/>
        <v>technology</v>
      </c>
      <c r="R549" s="11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 t="str">
        <f t="shared" si="49"/>
        <v>9</v>
      </c>
      <c r="Q550" s="11" t="str">
        <f t="shared" si="50"/>
        <v>technology</v>
      </c>
      <c r="R550" s="11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 t="str">
        <f t="shared" si="49"/>
        <v>8.5</v>
      </c>
      <c r="Q551" s="11" t="str">
        <f t="shared" si="50"/>
        <v>technology</v>
      </c>
      <c r="R551" s="1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 t="str">
        <f t="shared" si="49"/>
        <v>8.75</v>
      </c>
      <c r="Q552" s="11" t="str">
        <f t="shared" si="50"/>
        <v>technology</v>
      </c>
      <c r="R552" s="11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5.0413333333333306</v>
      </c>
      <c r="P553" s="7" t="str">
        <f t="shared" si="49"/>
        <v>135.035714285714</v>
      </c>
      <c r="Q553" s="11" t="str">
        <f t="shared" si="50"/>
        <v>technology</v>
      </c>
      <c r="R553" s="11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#NUM!</v>
      </c>
      <c r="Q554" s="11" t="str">
        <f t="shared" si="50"/>
        <v>technology</v>
      </c>
      <c r="R554" s="11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 t="str">
        <f t="shared" si="49"/>
        <v>20.5</v>
      </c>
      <c r="Q555" s="11" t="str">
        <f t="shared" si="50"/>
        <v>technology</v>
      </c>
      <c r="R555" s="11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36.589147286821699</v>
      </c>
      <c r="P556" s="7" t="str">
        <f t="shared" si="49"/>
        <v>64.3636363636364</v>
      </c>
      <c r="Q556" s="11" t="str">
        <f t="shared" si="50"/>
        <v>technology</v>
      </c>
      <c r="R556" s="11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#NUM!</v>
      </c>
      <c r="Q557" s="11" t="str">
        <f t="shared" si="50"/>
        <v>technology</v>
      </c>
      <c r="R557" s="11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 t="str">
        <f t="shared" si="49"/>
        <v>200</v>
      </c>
      <c r="Q558" s="11" t="str">
        <f t="shared" si="50"/>
        <v>technology</v>
      </c>
      <c r="R558" s="11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0.91066666666666696</v>
      </c>
      <c r="P559" s="7" t="str">
        <f t="shared" si="49"/>
        <v>68.3</v>
      </c>
      <c r="Q559" s="11" t="str">
        <f t="shared" si="50"/>
        <v>technology</v>
      </c>
      <c r="R559" s="11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#NUM!</v>
      </c>
      <c r="Q560" s="11" t="str">
        <f t="shared" si="50"/>
        <v>technology</v>
      </c>
      <c r="R560" s="11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2.0833333333333301E-2</v>
      </c>
      <c r="P561" s="7" t="str">
        <f t="shared" si="49"/>
        <v>50</v>
      </c>
      <c r="Q561" s="11" t="str">
        <f t="shared" si="50"/>
        <v>technology</v>
      </c>
      <c r="R561" s="1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 t="str">
        <f t="shared" si="49"/>
        <v>4</v>
      </c>
      <c r="Q562" s="11" t="str">
        <f t="shared" si="50"/>
        <v>technology</v>
      </c>
      <c r="R562" s="11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0.36666666666666703</v>
      </c>
      <c r="P563" s="7" t="str">
        <f t="shared" si="49"/>
        <v>27.5</v>
      </c>
      <c r="Q563" s="11" t="str">
        <f t="shared" si="50"/>
        <v>technology</v>
      </c>
      <c r="R563" s="11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#NUM!</v>
      </c>
      <c r="Q564" s="11" t="str">
        <f t="shared" si="50"/>
        <v>technology</v>
      </c>
      <c r="R564" s="11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9.0666666666666701E-2</v>
      </c>
      <c r="P565" s="7" t="str">
        <f t="shared" si="49"/>
        <v>34</v>
      </c>
      <c r="Q565" s="11" t="str">
        <f t="shared" si="50"/>
        <v>technology</v>
      </c>
      <c r="R565" s="11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5.5555555555555601E-3</v>
      </c>
      <c r="P566" s="7" t="str">
        <f t="shared" si="49"/>
        <v>1</v>
      </c>
      <c r="Q566" s="11" t="str">
        <f t="shared" si="50"/>
        <v>technology</v>
      </c>
      <c r="R566" s="11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#NUM!</v>
      </c>
      <c r="Q567" s="11" t="str">
        <f t="shared" si="50"/>
        <v>technology</v>
      </c>
      <c r="R567" s="11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 t="str">
        <f t="shared" si="49"/>
        <v>1</v>
      </c>
      <c r="Q568" s="11" t="str">
        <f t="shared" si="50"/>
        <v>technology</v>
      </c>
      <c r="R568" s="11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#NUM!</v>
      </c>
      <c r="Q569" s="11" t="str">
        <f t="shared" si="50"/>
        <v>technology</v>
      </c>
      <c r="R569" s="11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 t="str">
        <f t="shared" si="49"/>
        <v>49</v>
      </c>
      <c r="Q570" s="11" t="str">
        <f t="shared" si="50"/>
        <v>technology</v>
      </c>
      <c r="R570" s="11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 t="str">
        <f t="shared" si="49"/>
        <v>20</v>
      </c>
      <c r="Q571" s="11" t="str">
        <f t="shared" si="50"/>
        <v>technology</v>
      </c>
      <c r="R571" s="1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0.16705882352941201</v>
      </c>
      <c r="P572" s="7" t="str">
        <f t="shared" si="49"/>
        <v>142</v>
      </c>
      <c r="Q572" s="11" t="str">
        <f t="shared" si="50"/>
        <v>technology</v>
      </c>
      <c r="R572" s="11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 t="str">
        <f t="shared" si="49"/>
        <v>53</v>
      </c>
      <c r="Q573" s="11" t="str">
        <f t="shared" si="50"/>
        <v>technology</v>
      </c>
      <c r="R573" s="11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#NUM!</v>
      </c>
      <c r="Q574" s="11" t="str">
        <f t="shared" si="50"/>
        <v>technology</v>
      </c>
      <c r="R574" s="11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0.38925389253892501</v>
      </c>
      <c r="P575" s="7" t="str">
        <f t="shared" si="49"/>
        <v>38.4444444444444</v>
      </c>
      <c r="Q575" s="11" t="str">
        <f t="shared" si="50"/>
        <v>technology</v>
      </c>
      <c r="R575" s="11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0.71556350626118104</v>
      </c>
      <c r="P576" s="7" t="str">
        <f t="shared" si="49"/>
        <v>20</v>
      </c>
      <c r="Q576" s="11" t="str">
        <f t="shared" si="50"/>
        <v>technology</v>
      </c>
      <c r="R576" s="11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0.43166666666666698</v>
      </c>
      <c r="P577" s="7" t="str">
        <f t="shared" si="49"/>
        <v>64.75</v>
      </c>
      <c r="Q577" s="11" t="str">
        <f t="shared" si="50"/>
        <v>technology</v>
      </c>
      <c r="R577" s="11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 t="str">
        <f t="shared" si="49"/>
        <v>1</v>
      </c>
      <c r="Q578" s="11" t="str">
        <f t="shared" si="50"/>
        <v>technology</v>
      </c>
      <c r="R578" s="11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IMDIV($E579,$D579)*100</f>
        <v>0.2</v>
      </c>
      <c r="P579" s="7" t="str">
        <f t="shared" ref="P579:P642" si="55">IMDIV($E579,$L579)</f>
        <v>10</v>
      </c>
      <c r="Q579" s="11" t="str">
        <f t="shared" ref="Q579:Q642" si="56">LEFT($N579,SEARCH("/",$N579)-1)</f>
        <v>technology</v>
      </c>
      <c r="R579" s="11" t="str">
        <f t="shared" ref="R579:R642" si="57">RIGHT($N579,LEN($N579)-SEARCH("/",$N579))</f>
        <v>web</v>
      </c>
      <c r="S579" s="12">
        <f t="shared" ref="S579:S642" si="58">((($J579/60)/60)/24)+DATE(1970,1,1)</f>
        <v>42450.589143518519</v>
      </c>
      <c r="T579" s="12">
        <f t="shared" ref="T579:T642" si="59">((($I579/60)/60)/24)+DATE(1970,1,1)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 t="str">
        <f t="shared" si="55"/>
        <v>2</v>
      </c>
      <c r="Q580" s="11" t="str">
        <f t="shared" si="56"/>
        <v>technology</v>
      </c>
      <c r="R580" s="11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1.4583333333333302</v>
      </c>
      <c r="P581" s="7" t="str">
        <f t="shared" si="55"/>
        <v>35</v>
      </c>
      <c r="Q581" s="11" t="str">
        <f t="shared" si="56"/>
        <v>technology</v>
      </c>
      <c r="R581" s="1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3.3333333333333298E-2</v>
      </c>
      <c r="P582" s="7" t="str">
        <f t="shared" si="55"/>
        <v>1</v>
      </c>
      <c r="Q582" s="11" t="str">
        <f t="shared" si="56"/>
        <v>technology</v>
      </c>
      <c r="R582" s="11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#NUM!</v>
      </c>
      <c r="Q583" s="11" t="str">
        <f t="shared" si="56"/>
        <v>technology</v>
      </c>
      <c r="R583" s="11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#NUM!</v>
      </c>
      <c r="Q584" s="11" t="str">
        <f t="shared" si="56"/>
        <v>technology</v>
      </c>
      <c r="R584" s="11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1.1111111111111099E-2</v>
      </c>
      <c r="P585" s="7" t="str">
        <f t="shared" si="55"/>
        <v>1</v>
      </c>
      <c r="Q585" s="11" t="str">
        <f t="shared" si="56"/>
        <v>technology</v>
      </c>
      <c r="R585" s="11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 t="str">
        <f t="shared" si="55"/>
        <v>5</v>
      </c>
      <c r="Q586" s="11" t="str">
        <f t="shared" si="56"/>
        <v>technology</v>
      </c>
      <c r="R586" s="11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#NUM!</v>
      </c>
      <c r="Q587" s="11" t="str">
        <f t="shared" si="56"/>
        <v>technology</v>
      </c>
      <c r="R587" s="11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 t="str">
        <f t="shared" si="55"/>
        <v>14</v>
      </c>
      <c r="Q588" s="11" t="str">
        <f t="shared" si="56"/>
        <v>technology</v>
      </c>
      <c r="R588" s="11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9.0833333333333286</v>
      </c>
      <c r="P589" s="7" t="str">
        <f t="shared" si="55"/>
        <v>389.285714285714</v>
      </c>
      <c r="Q589" s="11" t="str">
        <f t="shared" si="56"/>
        <v>technology</v>
      </c>
      <c r="R589" s="11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3.3444444444444401</v>
      </c>
      <c r="P590" s="7" t="str">
        <f t="shared" si="55"/>
        <v>150.5</v>
      </c>
      <c r="Q590" s="11" t="str">
        <f t="shared" si="56"/>
        <v>technology</v>
      </c>
      <c r="R590" s="11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1.3333333333333299E-2</v>
      </c>
      <c r="P591" s="7" t="str">
        <f t="shared" si="55"/>
        <v>1</v>
      </c>
      <c r="Q591" s="11" t="str">
        <f t="shared" si="56"/>
        <v>technology</v>
      </c>
      <c r="R591" s="1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 t="str">
        <f t="shared" si="55"/>
        <v>24.7777777777778</v>
      </c>
      <c r="Q592" s="11" t="str">
        <f t="shared" si="56"/>
        <v>technology</v>
      </c>
      <c r="R592" s="11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 t="str">
        <f t="shared" si="55"/>
        <v>30.5</v>
      </c>
      <c r="Q593" s="11" t="str">
        <f t="shared" si="56"/>
        <v>technology</v>
      </c>
      <c r="R593" s="11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3.3333333333333299</v>
      </c>
      <c r="P594" s="7" t="str">
        <f t="shared" si="55"/>
        <v>250</v>
      </c>
      <c r="Q594" s="11" t="str">
        <f t="shared" si="56"/>
        <v>technology</v>
      </c>
      <c r="R594" s="11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 t="str">
        <f t="shared" si="55"/>
        <v>16.4285714285714</v>
      </c>
      <c r="Q595" s="11" t="str">
        <f t="shared" si="56"/>
        <v>technology</v>
      </c>
      <c r="R595" s="11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 t="str">
        <f t="shared" si="55"/>
        <v>13</v>
      </c>
      <c r="Q596" s="11" t="str">
        <f t="shared" si="56"/>
        <v>technology</v>
      </c>
      <c r="R596" s="11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 t="str">
        <f t="shared" si="55"/>
        <v>53.25</v>
      </c>
      <c r="Q597" s="11" t="str">
        <f t="shared" si="56"/>
        <v>technology</v>
      </c>
      <c r="R597" s="11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 t="str">
        <f t="shared" si="55"/>
        <v>3</v>
      </c>
      <c r="Q598" s="11" t="str">
        <f t="shared" si="56"/>
        <v>technology</v>
      </c>
      <c r="R598" s="11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0.266666666666667</v>
      </c>
      <c r="P599" s="7" t="str">
        <f t="shared" si="55"/>
        <v>10</v>
      </c>
      <c r="Q599" s="11" t="str">
        <f t="shared" si="56"/>
        <v>technology</v>
      </c>
      <c r="R599" s="11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 t="str">
        <f t="shared" si="55"/>
        <v>121.428571428571</v>
      </c>
      <c r="Q600" s="11" t="str">
        <f t="shared" si="56"/>
        <v>technology</v>
      </c>
      <c r="R600" s="11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 t="str">
        <f t="shared" si="55"/>
        <v>15.5</v>
      </c>
      <c r="Q601" s="11" t="str">
        <f t="shared" si="56"/>
        <v>technology</v>
      </c>
      <c r="R601" s="1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 t="str">
        <f t="shared" si="55"/>
        <v>100</v>
      </c>
      <c r="Q602" s="11" t="str">
        <f t="shared" si="56"/>
        <v>technology</v>
      </c>
      <c r="R602" s="11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 t="str">
        <f t="shared" si="55"/>
        <v>23.3333333333333</v>
      </c>
      <c r="Q603" s="11" t="str">
        <f t="shared" si="56"/>
        <v>technology</v>
      </c>
      <c r="R603" s="11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#NUM!</v>
      </c>
      <c r="Q604" s="11" t="str">
        <f t="shared" si="56"/>
        <v>technology</v>
      </c>
      <c r="R604" s="11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3.93346666666667</v>
      </c>
      <c r="P605" s="7" t="str">
        <f t="shared" si="55"/>
        <v>45.3861538461538</v>
      </c>
      <c r="Q605" s="11" t="str">
        <f t="shared" si="56"/>
        <v>technology</v>
      </c>
      <c r="R605" s="11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#NUM!</v>
      </c>
      <c r="Q606" s="11" t="str">
        <f t="shared" si="56"/>
        <v>technology</v>
      </c>
      <c r="R606" s="11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 t="str">
        <f t="shared" si="55"/>
        <v>16.375</v>
      </c>
      <c r="Q607" s="11" t="str">
        <f t="shared" si="56"/>
        <v>technology</v>
      </c>
      <c r="R607" s="11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 t="str">
        <f t="shared" si="55"/>
        <v>10</v>
      </c>
      <c r="Q608" s="11" t="str">
        <f t="shared" si="56"/>
        <v>technology</v>
      </c>
      <c r="R608" s="11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#NUM!</v>
      </c>
      <c r="Q609" s="11" t="str">
        <f t="shared" si="56"/>
        <v>technology</v>
      </c>
      <c r="R609" s="11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 t="str">
        <f t="shared" si="55"/>
        <v>292.2</v>
      </c>
      <c r="Q610" s="11" t="str">
        <f t="shared" si="56"/>
        <v>technology</v>
      </c>
      <c r="R610" s="11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 t="str">
        <f t="shared" si="55"/>
        <v>5</v>
      </c>
      <c r="Q611" s="11" t="str">
        <f t="shared" si="56"/>
        <v>technology</v>
      </c>
      <c r="R611" s="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#NUM!</v>
      </c>
      <c r="Q612" s="11" t="str">
        <f t="shared" si="56"/>
        <v>technology</v>
      </c>
      <c r="R612" s="11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#NUM!</v>
      </c>
      <c r="Q613" s="11" t="str">
        <f t="shared" si="56"/>
        <v>technology</v>
      </c>
      <c r="R613" s="11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#NUM!</v>
      </c>
      <c r="Q614" s="11" t="str">
        <f t="shared" si="56"/>
        <v>technology</v>
      </c>
      <c r="R614" s="11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21.363333333333301</v>
      </c>
      <c r="P615" s="7" t="str">
        <f t="shared" si="55"/>
        <v>105.933884297521</v>
      </c>
      <c r="Q615" s="11" t="str">
        <f t="shared" si="56"/>
        <v>technology</v>
      </c>
      <c r="R615" s="11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#NUM!</v>
      </c>
      <c r="Q616" s="11" t="str">
        <f t="shared" si="56"/>
        <v>technology</v>
      </c>
      <c r="R616" s="11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#NUM!</v>
      </c>
      <c r="Q617" s="11" t="str">
        <f t="shared" si="56"/>
        <v>technology</v>
      </c>
      <c r="R617" s="11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#NUM!</v>
      </c>
      <c r="Q618" s="11" t="str">
        <f t="shared" si="56"/>
        <v>technology</v>
      </c>
      <c r="R618" s="11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 t="str">
        <f t="shared" si="55"/>
        <v>20</v>
      </c>
      <c r="Q619" s="11" t="str">
        <f t="shared" si="56"/>
        <v>technology</v>
      </c>
      <c r="R619" s="11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#NUM!</v>
      </c>
      <c r="Q620" s="11" t="str">
        <f t="shared" si="56"/>
        <v>technology</v>
      </c>
      <c r="R620" s="11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 t="str">
        <f t="shared" si="55"/>
        <v>1</v>
      </c>
      <c r="Q621" s="11" t="str">
        <f t="shared" si="56"/>
        <v>technology</v>
      </c>
      <c r="R621" s="1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 t="str">
        <f t="shared" si="55"/>
        <v>300</v>
      </c>
      <c r="Q622" s="11" t="str">
        <f t="shared" si="56"/>
        <v>technology</v>
      </c>
      <c r="R622" s="11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 t="str">
        <f t="shared" si="55"/>
        <v>87</v>
      </c>
      <c r="Q623" s="11" t="str">
        <f t="shared" si="56"/>
        <v>technology</v>
      </c>
      <c r="R623" s="11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</v>
      </c>
      <c r="P624" s="7" t="str">
        <f t="shared" si="55"/>
        <v>37.8888888888889</v>
      </c>
      <c r="Q624" s="11" t="str">
        <f t="shared" si="56"/>
        <v>technology</v>
      </c>
      <c r="R624" s="11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#NUM!</v>
      </c>
      <c r="Q625" s="11" t="str">
        <f t="shared" si="56"/>
        <v>technology</v>
      </c>
      <c r="R625" s="11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#NUM!</v>
      </c>
      <c r="Q626" s="11" t="str">
        <f t="shared" si="56"/>
        <v>technology</v>
      </c>
      <c r="R626" s="11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#NUM!</v>
      </c>
      <c r="Q627" s="11" t="str">
        <f t="shared" si="56"/>
        <v>technology</v>
      </c>
      <c r="R627" s="11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 t="str">
        <f t="shared" si="55"/>
        <v>111.410256410256</v>
      </c>
      <c r="Q628" s="11" t="str">
        <f t="shared" si="56"/>
        <v>technology</v>
      </c>
      <c r="R628" s="11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 t="str">
        <f t="shared" si="55"/>
        <v>90</v>
      </c>
      <c r="Q629" s="11" t="str">
        <f t="shared" si="56"/>
        <v>technology</v>
      </c>
      <c r="R629" s="11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#NUM!</v>
      </c>
      <c r="Q630" s="11" t="str">
        <f t="shared" si="56"/>
        <v>technology</v>
      </c>
      <c r="R630" s="11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 t="str">
        <f t="shared" si="55"/>
        <v>116.666666666667</v>
      </c>
      <c r="Q631" s="11" t="str">
        <f t="shared" si="56"/>
        <v>technology</v>
      </c>
      <c r="R631" s="1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8.3340278356529698E-2</v>
      </c>
      <c r="P632" s="7" t="str">
        <f t="shared" si="55"/>
        <v>10</v>
      </c>
      <c r="Q632" s="11" t="str">
        <f t="shared" si="56"/>
        <v>technology</v>
      </c>
      <c r="R632" s="11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 t="str">
        <f t="shared" si="55"/>
        <v>76.6666666666667</v>
      </c>
      <c r="Q633" s="11" t="str">
        <f t="shared" si="56"/>
        <v>technology</v>
      </c>
      <c r="R633" s="11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#NUM!</v>
      </c>
      <c r="Q634" s="11" t="str">
        <f t="shared" si="56"/>
        <v>technology</v>
      </c>
      <c r="R634" s="11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 t="str">
        <f t="shared" si="55"/>
        <v>49.8</v>
      </c>
      <c r="Q635" s="11" t="str">
        <f t="shared" si="56"/>
        <v>technology</v>
      </c>
      <c r="R635" s="11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 t="str">
        <f t="shared" si="55"/>
        <v>1</v>
      </c>
      <c r="Q636" s="11" t="str">
        <f t="shared" si="56"/>
        <v>technology</v>
      </c>
      <c r="R636" s="11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 t="str">
        <f t="shared" si="55"/>
        <v>2</v>
      </c>
      <c r="Q637" s="11" t="str">
        <f t="shared" si="56"/>
        <v>technology</v>
      </c>
      <c r="R637" s="11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 t="str">
        <f t="shared" si="55"/>
        <v>4</v>
      </c>
      <c r="Q638" s="11" t="str">
        <f t="shared" si="56"/>
        <v>technology</v>
      </c>
      <c r="R638" s="11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#NUM!</v>
      </c>
      <c r="Q639" s="11" t="str">
        <f t="shared" si="56"/>
        <v>technology</v>
      </c>
      <c r="R639" s="11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 t="str">
        <f t="shared" si="55"/>
        <v>3</v>
      </c>
      <c r="Q640" s="11" t="str">
        <f t="shared" si="56"/>
        <v>technology</v>
      </c>
      <c r="R640" s="11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 t="str">
        <f t="shared" si="55"/>
        <v>1</v>
      </c>
      <c r="Q641" s="11" t="str">
        <f t="shared" si="56"/>
        <v>technology</v>
      </c>
      <c r="R641" s="1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144.28571428571399</v>
      </c>
      <c r="P642" s="7" t="str">
        <f t="shared" si="55"/>
        <v>50.5</v>
      </c>
      <c r="Q642" s="11" t="str">
        <f t="shared" si="56"/>
        <v>technology</v>
      </c>
      <c r="R642" s="11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IMDIV($E643,$D643)*100</f>
        <v>119.16249999999999</v>
      </c>
      <c r="P643" s="7" t="str">
        <f t="shared" ref="P643:P706" si="61">IMDIV($E643,$L643)</f>
        <v>151.31746031746</v>
      </c>
      <c r="Q643" s="11" t="str">
        <f t="shared" ref="Q643:Q706" si="62">LEFT($N643,SEARCH("/",$N643)-1)</f>
        <v>technology</v>
      </c>
      <c r="R643" s="11" t="str">
        <f t="shared" ref="R643:R706" si="63">RIGHT($N643,LEN($N643)-SEARCH("/",$N643))</f>
        <v>wearables</v>
      </c>
      <c r="S643" s="12">
        <f t="shared" ref="S643:S706" si="64">((($J643/60)/60)/24)+DATE(1970,1,1)</f>
        <v>42199.57</v>
      </c>
      <c r="T643" s="12">
        <f t="shared" ref="T643:T706" si="65">((($I643/60)/60)/24)+DATE(1970,1,1)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 t="str">
        <f t="shared" si="61"/>
        <v>134.359245630175</v>
      </c>
      <c r="Q644" s="11" t="str">
        <f t="shared" si="62"/>
        <v>technology</v>
      </c>
      <c r="R644" s="11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 t="str">
        <f t="shared" si="61"/>
        <v>174.026315789474</v>
      </c>
      <c r="Q645" s="11" t="str">
        <f t="shared" si="62"/>
        <v>technology</v>
      </c>
      <c r="R645" s="11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300.11792000000003</v>
      </c>
      <c r="P646" s="7" t="str">
        <f t="shared" si="61"/>
        <v>73.4862683643487</v>
      </c>
      <c r="Q646" s="11" t="str">
        <f t="shared" si="62"/>
        <v>technology</v>
      </c>
      <c r="R646" s="11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 t="str">
        <f t="shared" si="61"/>
        <v>23.5189873417722</v>
      </c>
      <c r="Q647" s="11" t="str">
        <f t="shared" si="62"/>
        <v>technology</v>
      </c>
      <c r="R647" s="11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 t="str">
        <f t="shared" si="61"/>
        <v>39.0744444444444</v>
      </c>
      <c r="Q648" s="11" t="str">
        <f t="shared" si="62"/>
        <v>technology</v>
      </c>
      <c r="R648" s="11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 t="str">
        <f t="shared" si="61"/>
        <v>125.941176470588</v>
      </c>
      <c r="Q649" s="11" t="str">
        <f t="shared" si="62"/>
        <v>technology</v>
      </c>
      <c r="R649" s="11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126.82285714285699</v>
      </c>
      <c r="P650" s="7" t="str">
        <f t="shared" si="61"/>
        <v>1644</v>
      </c>
      <c r="Q650" s="11" t="str">
        <f t="shared" si="62"/>
        <v>technology</v>
      </c>
      <c r="R650" s="11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 t="str">
        <f t="shared" si="61"/>
        <v>42.6707317073171</v>
      </c>
      <c r="Q651" s="11" t="str">
        <f t="shared" si="62"/>
        <v>technology</v>
      </c>
      <c r="R651" s="1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 t="str">
        <f t="shared" si="61"/>
        <v>35.125</v>
      </c>
      <c r="Q652" s="11" t="str">
        <f t="shared" si="62"/>
        <v>technology</v>
      </c>
      <c r="R652" s="11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 t="str">
        <f t="shared" si="61"/>
        <v>239.352380952381</v>
      </c>
      <c r="Q653" s="11" t="str">
        <f t="shared" si="62"/>
        <v>technology</v>
      </c>
      <c r="R653" s="11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100.466666666667</v>
      </c>
      <c r="P654" s="7" t="str">
        <f t="shared" si="61"/>
        <v>107.642857142857</v>
      </c>
      <c r="Q654" s="11" t="str">
        <f t="shared" si="62"/>
        <v>technology</v>
      </c>
      <c r="R654" s="11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 t="str">
        <f t="shared" si="61"/>
        <v>95.8306233062331</v>
      </c>
      <c r="Q655" s="11" t="str">
        <f t="shared" si="62"/>
        <v>technology</v>
      </c>
      <c r="R655" s="11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267.29166666666703</v>
      </c>
      <c r="P656" s="7" t="str">
        <f t="shared" si="61"/>
        <v>31.6633761105627</v>
      </c>
      <c r="Q656" s="11" t="str">
        <f t="shared" si="62"/>
        <v>technology</v>
      </c>
      <c r="R656" s="11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 t="str">
        <f t="shared" si="61"/>
        <v>42.8868613138686</v>
      </c>
      <c r="Q657" s="11" t="str">
        <f t="shared" si="62"/>
        <v>technology</v>
      </c>
      <c r="R657" s="11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 t="str">
        <f t="shared" si="61"/>
        <v>122.735632183908</v>
      </c>
      <c r="Q658" s="11" t="str">
        <f t="shared" si="62"/>
        <v>technology</v>
      </c>
      <c r="R658" s="11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 t="str">
        <f t="shared" si="61"/>
        <v>190.454545454545</v>
      </c>
      <c r="Q659" s="11" t="str">
        <f t="shared" si="62"/>
        <v>technology</v>
      </c>
      <c r="R659" s="11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</v>
      </c>
      <c r="P660" s="7" t="str">
        <f t="shared" si="61"/>
        <v>109.336956521739</v>
      </c>
      <c r="Q660" s="11" t="str">
        <f t="shared" si="62"/>
        <v>technology</v>
      </c>
      <c r="R660" s="11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100.566666666667</v>
      </c>
      <c r="P661" s="7" t="str">
        <f t="shared" si="61"/>
        <v>143.666666666667</v>
      </c>
      <c r="Q661" s="11" t="str">
        <f t="shared" si="62"/>
        <v>technology</v>
      </c>
      <c r="R661" s="1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 t="str">
        <f t="shared" si="61"/>
        <v>84.9444444444444</v>
      </c>
      <c r="Q662" s="11" t="str">
        <f t="shared" si="62"/>
        <v>technology</v>
      </c>
      <c r="R662" s="11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 t="str">
        <f t="shared" si="61"/>
        <v>10.5555555555556</v>
      </c>
      <c r="Q663" s="11" t="str">
        <f t="shared" si="62"/>
        <v>technology</v>
      </c>
      <c r="R663" s="11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 t="str">
        <f t="shared" si="61"/>
        <v>39</v>
      </c>
      <c r="Q664" s="11" t="str">
        <f t="shared" si="62"/>
        <v>technology</v>
      </c>
      <c r="R664" s="11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 t="str">
        <f t="shared" si="61"/>
        <v>100</v>
      </c>
      <c r="Q665" s="11" t="str">
        <f t="shared" si="62"/>
        <v>technology</v>
      </c>
      <c r="R665" s="11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7.5333333333333297</v>
      </c>
      <c r="P666" s="7" t="str">
        <f t="shared" si="61"/>
        <v>31.1724137931034</v>
      </c>
      <c r="Q666" s="11" t="str">
        <f t="shared" si="62"/>
        <v>technology</v>
      </c>
      <c r="R666" s="11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 t="str">
        <f t="shared" si="61"/>
        <v>155.333333333333</v>
      </c>
      <c r="Q667" s="11" t="str">
        <f t="shared" si="62"/>
        <v>technology</v>
      </c>
      <c r="R667" s="11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 t="str">
        <f t="shared" si="61"/>
        <v>2</v>
      </c>
      <c r="Q668" s="11" t="str">
        <f t="shared" si="62"/>
        <v>technology</v>
      </c>
      <c r="R668" s="11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 t="str">
        <f t="shared" si="61"/>
        <v>178.928571428571</v>
      </c>
      <c r="Q669" s="11" t="str">
        <f t="shared" si="62"/>
        <v>technology</v>
      </c>
      <c r="R669" s="11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 t="str">
        <f t="shared" si="61"/>
        <v>27.36</v>
      </c>
      <c r="Q670" s="11" t="str">
        <f t="shared" si="62"/>
        <v>technology</v>
      </c>
      <c r="R670" s="11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 t="str">
        <f t="shared" si="61"/>
        <v>1536.25</v>
      </c>
      <c r="Q671" s="11" t="str">
        <f t="shared" si="62"/>
        <v>technology</v>
      </c>
      <c r="R671" s="1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29.276666666666699</v>
      </c>
      <c r="P672" s="7" t="str">
        <f t="shared" si="61"/>
        <v>84.9967741935484</v>
      </c>
      <c r="Q672" s="11" t="str">
        <f t="shared" si="62"/>
        <v>technology</v>
      </c>
      <c r="R672" s="11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39.426666666666698</v>
      </c>
      <c r="P673" s="7" t="str">
        <f t="shared" si="61"/>
        <v>788.533333333333</v>
      </c>
      <c r="Q673" s="11" t="str">
        <f t="shared" si="62"/>
        <v>technology</v>
      </c>
      <c r="R673" s="11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 t="str">
        <f t="shared" si="61"/>
        <v>50.2976744186047</v>
      </c>
      <c r="Q674" s="11" t="str">
        <f t="shared" si="62"/>
        <v>technology</v>
      </c>
      <c r="R674" s="11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 t="str">
        <f t="shared" si="61"/>
        <v>68.3333333333333</v>
      </c>
      <c r="Q675" s="11" t="str">
        <f t="shared" si="62"/>
        <v>technology</v>
      </c>
      <c r="R675" s="11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 t="str">
        <f t="shared" si="61"/>
        <v>7.5</v>
      </c>
      <c r="Q676" s="11" t="str">
        <f t="shared" si="62"/>
        <v>technology</v>
      </c>
      <c r="R676" s="11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 t="str">
        <f t="shared" si="61"/>
        <v>34.2692307692308</v>
      </c>
      <c r="Q677" s="11" t="str">
        <f t="shared" si="62"/>
        <v>technology</v>
      </c>
      <c r="R677" s="11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 t="str">
        <f t="shared" si="61"/>
        <v>61.2916666666667</v>
      </c>
      <c r="Q678" s="11" t="str">
        <f t="shared" si="62"/>
        <v>technology</v>
      </c>
      <c r="R678" s="11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 t="str">
        <f t="shared" si="61"/>
        <v>133.25</v>
      </c>
      <c r="Q679" s="11" t="str">
        <f t="shared" si="62"/>
        <v>technology</v>
      </c>
      <c r="R679" s="11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3.8206896551724103</v>
      </c>
      <c r="P680" s="7" t="str">
        <f t="shared" si="61"/>
        <v>65.1764705882353</v>
      </c>
      <c r="Q680" s="11" t="str">
        <f t="shared" si="62"/>
        <v>technology</v>
      </c>
      <c r="R680" s="11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</v>
      </c>
      <c r="P681" s="7" t="str">
        <f t="shared" si="61"/>
        <v>93.9042553191489</v>
      </c>
      <c r="Q681" s="11" t="str">
        <f t="shared" si="62"/>
        <v>technology</v>
      </c>
      <c r="R681" s="1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 t="str">
        <f t="shared" si="61"/>
        <v>150.651162790698</v>
      </c>
      <c r="Q682" s="11" t="str">
        <f t="shared" si="62"/>
        <v>technology</v>
      </c>
      <c r="R682" s="11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 t="str">
        <f t="shared" si="61"/>
        <v>1</v>
      </c>
      <c r="Q683" s="11" t="str">
        <f t="shared" si="62"/>
        <v>technology</v>
      </c>
      <c r="R683" s="11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 t="str">
        <f t="shared" si="61"/>
        <v>13.25</v>
      </c>
      <c r="Q684" s="11" t="str">
        <f t="shared" si="62"/>
        <v>technology</v>
      </c>
      <c r="R684" s="11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0.85142857142857098</v>
      </c>
      <c r="P685" s="7" t="str">
        <f t="shared" si="61"/>
        <v>99.3333333333333</v>
      </c>
      <c r="Q685" s="11" t="str">
        <f t="shared" si="62"/>
        <v>technology</v>
      </c>
      <c r="R685" s="11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 t="str">
        <f t="shared" si="61"/>
        <v>177.392592592593</v>
      </c>
      <c r="Q686" s="11" t="str">
        <f t="shared" si="62"/>
        <v>technology</v>
      </c>
      <c r="R686" s="11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 t="str">
        <f t="shared" si="61"/>
        <v>55.3</v>
      </c>
      <c r="Q687" s="11" t="str">
        <f t="shared" si="62"/>
        <v>technology</v>
      </c>
      <c r="R687" s="11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#NUM!</v>
      </c>
      <c r="Q688" s="11" t="str">
        <f t="shared" si="62"/>
        <v>technology</v>
      </c>
      <c r="R688" s="11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 t="str">
        <f t="shared" si="61"/>
        <v>591.666666666667</v>
      </c>
      <c r="Q689" s="11" t="str">
        <f t="shared" si="62"/>
        <v>technology</v>
      </c>
      <c r="R689" s="11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 t="str">
        <f t="shared" si="61"/>
        <v>405.5</v>
      </c>
      <c r="Q690" s="11" t="str">
        <f t="shared" si="62"/>
        <v>technology</v>
      </c>
      <c r="R690" s="11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 t="str">
        <f t="shared" si="61"/>
        <v>343.147321428571</v>
      </c>
      <c r="Q691" s="11" t="str">
        <f t="shared" si="62"/>
        <v>technology</v>
      </c>
      <c r="R691" s="1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 t="str">
        <f t="shared" si="61"/>
        <v>72.5882352941177</v>
      </c>
      <c r="Q692" s="11" t="str">
        <f t="shared" si="62"/>
        <v>technology</v>
      </c>
      <c r="R692" s="11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 t="str">
        <f t="shared" si="61"/>
        <v>26</v>
      </c>
      <c r="Q693" s="11" t="str">
        <f t="shared" si="62"/>
        <v>technology</v>
      </c>
      <c r="R693" s="11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 t="str">
        <f t="shared" si="61"/>
        <v>6.49751243781095</v>
      </c>
      <c r="Q694" s="11" t="str">
        <f t="shared" si="62"/>
        <v>technology</v>
      </c>
      <c r="R694" s="11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 t="str">
        <f t="shared" si="61"/>
        <v>119.385135135135</v>
      </c>
      <c r="Q695" s="11" t="str">
        <f t="shared" si="62"/>
        <v>technology</v>
      </c>
      <c r="R695" s="11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0.39333333333333304</v>
      </c>
      <c r="P696" s="7" t="str">
        <f t="shared" si="61"/>
        <v>84.2857142857143</v>
      </c>
      <c r="Q696" s="11" t="str">
        <f t="shared" si="62"/>
        <v>technology</v>
      </c>
      <c r="R696" s="11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 t="str">
        <f t="shared" si="61"/>
        <v>90.8571428571429</v>
      </c>
      <c r="Q697" s="11" t="str">
        <f t="shared" si="62"/>
        <v>technology</v>
      </c>
      <c r="R697" s="11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5.7142857142857104E-4</v>
      </c>
      <c r="P698" s="7" t="str">
        <f t="shared" si="61"/>
        <v>1</v>
      </c>
      <c r="Q698" s="11" t="str">
        <f t="shared" si="62"/>
        <v>technology</v>
      </c>
      <c r="R698" s="11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 t="str">
        <f t="shared" si="61"/>
        <v>20.3421052631579</v>
      </c>
      <c r="Q699" s="11" t="str">
        <f t="shared" si="62"/>
        <v>technology</v>
      </c>
      <c r="R699" s="11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 t="str">
        <f t="shared" si="61"/>
        <v>530.689655172414</v>
      </c>
      <c r="Q700" s="11" t="str">
        <f t="shared" si="62"/>
        <v>technology</v>
      </c>
      <c r="R700" s="11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 t="str">
        <f t="shared" si="61"/>
        <v>120.391842696629</v>
      </c>
      <c r="Q701" s="11" t="str">
        <f t="shared" si="62"/>
        <v>technology</v>
      </c>
      <c r="R701" s="1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2.6866666666666696</v>
      </c>
      <c r="P702" s="7" t="str">
        <f t="shared" si="61"/>
        <v>13</v>
      </c>
      <c r="Q702" s="11" t="str">
        <f t="shared" si="62"/>
        <v>technology</v>
      </c>
      <c r="R702" s="11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 t="str">
        <f t="shared" si="61"/>
        <v>291.333333333333</v>
      </c>
      <c r="Q703" s="11" t="str">
        <f t="shared" si="62"/>
        <v>technology</v>
      </c>
      <c r="R703" s="11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 t="str">
        <f t="shared" si="61"/>
        <v>124.919189189189</v>
      </c>
      <c r="Q704" s="11" t="str">
        <f t="shared" si="62"/>
        <v>technology</v>
      </c>
      <c r="R704" s="11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 t="str">
        <f t="shared" si="61"/>
        <v>119.571428571429</v>
      </c>
      <c r="Q705" s="11" t="str">
        <f t="shared" si="62"/>
        <v>technology</v>
      </c>
      <c r="R705" s="11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0.87454545454545496</v>
      </c>
      <c r="P706" s="7" t="str">
        <f t="shared" si="61"/>
        <v>120.25</v>
      </c>
      <c r="Q706" s="11" t="str">
        <f t="shared" si="62"/>
        <v>technology</v>
      </c>
      <c r="R706" s="11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IMDIV($E707,$D707)*100</f>
        <v>0.97699999999999987</v>
      </c>
      <c r="P707" s="7" t="str">
        <f t="shared" ref="P707:P770" si="67">IMDIV($E707,$L707)</f>
        <v>195.4</v>
      </c>
      <c r="Q707" s="11" t="str">
        <f t="shared" ref="Q707:Q770" si="68">LEFT($N707,SEARCH("/",$N707)-1)</f>
        <v>technology</v>
      </c>
      <c r="R707" s="11" t="str">
        <f t="shared" ref="R707:R770" si="69">RIGHT($N707,LEN($N707)-SEARCH("/",$N707))</f>
        <v>wearables</v>
      </c>
      <c r="S707" s="12">
        <f t="shared" ref="S707:S770" si="70">((($J707/60)/60)/24)+DATE(1970,1,1)</f>
        <v>42726.491643518515</v>
      </c>
      <c r="T707" s="12">
        <f t="shared" ref="T707:T770" si="71">((($I707/60)/60)/24)+DATE(1970,1,1)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#NUM!</v>
      </c>
      <c r="Q708" s="11" t="str">
        <f t="shared" si="68"/>
        <v>technology</v>
      </c>
      <c r="R708" s="11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78.927352941176494</v>
      </c>
      <c r="P709" s="7" t="str">
        <f t="shared" si="67"/>
        <v>117.698684210526</v>
      </c>
      <c r="Q709" s="11" t="str">
        <f t="shared" si="68"/>
        <v>technology</v>
      </c>
      <c r="R709" s="11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 t="str">
        <f t="shared" si="67"/>
        <v>23.9485094850948</v>
      </c>
      <c r="Q710" s="11" t="str">
        <f t="shared" si="68"/>
        <v>technology</v>
      </c>
      <c r="R710" s="11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0.40666666666666695</v>
      </c>
      <c r="P711" s="7" t="str">
        <f t="shared" si="67"/>
        <v>30.5</v>
      </c>
      <c r="Q711" s="11" t="str">
        <f t="shared" si="68"/>
        <v>technology</v>
      </c>
      <c r="R711" s="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#NUM!</v>
      </c>
      <c r="Q712" s="11" t="str">
        <f t="shared" si="68"/>
        <v>technology</v>
      </c>
      <c r="R712" s="11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 t="str">
        <f t="shared" si="67"/>
        <v>99.9733727810651</v>
      </c>
      <c r="Q713" s="11" t="str">
        <f t="shared" si="68"/>
        <v>technology</v>
      </c>
      <c r="R713" s="11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0.21649484536082497</v>
      </c>
      <c r="P714" s="7" t="str">
        <f t="shared" si="67"/>
        <v>26.25</v>
      </c>
      <c r="Q714" s="11" t="str">
        <f t="shared" si="68"/>
        <v>technology</v>
      </c>
      <c r="R714" s="11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 t="str">
        <f t="shared" si="67"/>
        <v>199</v>
      </c>
      <c r="Q715" s="11" t="str">
        <f t="shared" si="68"/>
        <v>technology</v>
      </c>
      <c r="R715" s="11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</v>
      </c>
      <c r="P716" s="7" t="str">
        <f t="shared" si="67"/>
        <v>80.3214285714286</v>
      </c>
      <c r="Q716" s="11" t="str">
        <f t="shared" si="68"/>
        <v>technology</v>
      </c>
      <c r="R716" s="11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5.0509090909090899</v>
      </c>
      <c r="P717" s="7" t="str">
        <f t="shared" si="67"/>
        <v>115.75</v>
      </c>
      <c r="Q717" s="11" t="str">
        <f t="shared" si="68"/>
        <v>technology</v>
      </c>
      <c r="R717" s="11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10.214285714285699</v>
      </c>
      <c r="P718" s="7" t="str">
        <f t="shared" si="67"/>
        <v>44.6875</v>
      </c>
      <c r="Q718" s="11" t="str">
        <f t="shared" si="68"/>
        <v>technology</v>
      </c>
      <c r="R718" s="11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 t="str">
        <f t="shared" si="67"/>
        <v>76.25</v>
      </c>
      <c r="Q719" s="11" t="str">
        <f t="shared" si="68"/>
        <v>technology</v>
      </c>
      <c r="R719" s="11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 t="str">
        <f t="shared" si="67"/>
        <v>22.5</v>
      </c>
      <c r="Q720" s="11" t="str">
        <f t="shared" si="68"/>
        <v>technology</v>
      </c>
      <c r="R720" s="11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1.2933333333333301</v>
      </c>
      <c r="P721" s="7" t="str">
        <f t="shared" si="67"/>
        <v>19.4</v>
      </c>
      <c r="Q721" s="11" t="str">
        <f t="shared" si="68"/>
        <v>technology</v>
      </c>
      <c r="R721" s="1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143.947368421053</v>
      </c>
      <c r="P722" s="7" t="str">
        <f t="shared" si="67"/>
        <v>66.7073170731707</v>
      </c>
      <c r="Q722" s="11" t="str">
        <f t="shared" si="68"/>
        <v>publishing</v>
      </c>
      <c r="R722" s="11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122.109756097561</v>
      </c>
      <c r="P723" s="7" t="str">
        <f t="shared" si="67"/>
        <v>84.1428571428571</v>
      </c>
      <c r="Q723" s="11" t="str">
        <f t="shared" si="68"/>
        <v>publishing</v>
      </c>
      <c r="R723" s="11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 t="str">
        <f t="shared" si="67"/>
        <v>215.725490196078</v>
      </c>
      <c r="Q724" s="11" t="str">
        <f t="shared" si="68"/>
        <v>publishing</v>
      </c>
      <c r="R724" s="11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 t="str">
        <f t="shared" si="67"/>
        <v>54.69</v>
      </c>
      <c r="Q725" s="11" t="str">
        <f t="shared" si="68"/>
        <v>publishing</v>
      </c>
      <c r="R725" s="11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</v>
      </c>
      <c r="P726" s="7" t="str">
        <f t="shared" si="67"/>
        <v>51.6294405594406</v>
      </c>
      <c r="Q726" s="11" t="str">
        <f t="shared" si="68"/>
        <v>publishing</v>
      </c>
      <c r="R726" s="11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 t="str">
        <f t="shared" si="67"/>
        <v>143.357142857143</v>
      </c>
      <c r="Q727" s="11" t="str">
        <f t="shared" si="68"/>
        <v>publishing</v>
      </c>
      <c r="R727" s="11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 t="str">
        <f t="shared" si="67"/>
        <v>72.4285714285714</v>
      </c>
      <c r="Q728" s="11" t="str">
        <f t="shared" si="68"/>
        <v>publishing</v>
      </c>
      <c r="R728" s="11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155.51428571428602</v>
      </c>
      <c r="P729" s="7" t="str">
        <f t="shared" si="67"/>
        <v>36.5302013422819</v>
      </c>
      <c r="Q729" s="11" t="str">
        <f t="shared" si="68"/>
        <v>publishing</v>
      </c>
      <c r="R729" s="11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 t="str">
        <f t="shared" si="67"/>
        <v>60.9034615384615</v>
      </c>
      <c r="Q730" s="11" t="str">
        <f t="shared" si="68"/>
        <v>publishing</v>
      </c>
      <c r="R730" s="11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 t="str">
        <f t="shared" si="67"/>
        <v>43.55</v>
      </c>
      <c r="Q731" s="11" t="str">
        <f t="shared" si="68"/>
        <v>publishing</v>
      </c>
      <c r="R731" s="1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 t="str">
        <f t="shared" si="67"/>
        <v>99.7660377358491</v>
      </c>
      <c r="Q732" s="11" t="str">
        <f t="shared" si="68"/>
        <v>publishing</v>
      </c>
      <c r="R732" s="11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 t="str">
        <f t="shared" si="67"/>
        <v>88.7323943661972</v>
      </c>
      <c r="Q733" s="11" t="str">
        <f t="shared" si="68"/>
        <v>publishing</v>
      </c>
      <c r="R733" s="11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 t="str">
        <f t="shared" si="67"/>
        <v>4.92307692307692</v>
      </c>
      <c r="Q734" s="11" t="str">
        <f t="shared" si="68"/>
        <v>publishing</v>
      </c>
      <c r="R734" s="11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 t="str">
        <f t="shared" si="67"/>
        <v>17.8224852071006</v>
      </c>
      <c r="Q735" s="11" t="str">
        <f t="shared" si="68"/>
        <v>publishing</v>
      </c>
      <c r="R735" s="11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125.529411764706</v>
      </c>
      <c r="P736" s="7" t="str">
        <f t="shared" si="67"/>
        <v>187.19298245614</v>
      </c>
      <c r="Q736" s="11" t="str">
        <f t="shared" si="68"/>
        <v>publishing</v>
      </c>
      <c r="R736" s="11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</v>
      </c>
      <c r="P737" s="7" t="str">
        <f t="shared" si="67"/>
        <v>234.807860262009</v>
      </c>
      <c r="Q737" s="11" t="str">
        <f t="shared" si="68"/>
        <v>publishing</v>
      </c>
      <c r="R737" s="11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315.13888888888897</v>
      </c>
      <c r="P738" s="7" t="str">
        <f t="shared" si="67"/>
        <v>105.046296296296</v>
      </c>
      <c r="Q738" s="11" t="str">
        <f t="shared" si="68"/>
        <v>publishing</v>
      </c>
      <c r="R738" s="11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 t="str">
        <f t="shared" si="67"/>
        <v>56.6666666666667</v>
      </c>
      <c r="Q739" s="11" t="str">
        <f t="shared" si="68"/>
        <v>publishing</v>
      </c>
      <c r="R739" s="11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106.73333333333299</v>
      </c>
      <c r="P740" s="7" t="str">
        <f t="shared" si="67"/>
        <v>39.0487804878049</v>
      </c>
      <c r="Q740" s="11" t="str">
        <f t="shared" si="68"/>
        <v>publishing</v>
      </c>
      <c r="R740" s="11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</v>
      </c>
      <c r="P741" s="7" t="str">
        <f t="shared" si="67"/>
        <v>68.3453237410072</v>
      </c>
      <c r="Q741" s="11" t="str">
        <f t="shared" si="68"/>
        <v>publishing</v>
      </c>
      <c r="R741" s="1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 t="str">
        <f t="shared" si="67"/>
        <v>169.578947368421</v>
      </c>
      <c r="Q742" s="11" t="str">
        <f t="shared" si="68"/>
        <v>publishing</v>
      </c>
      <c r="R742" s="11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 t="str">
        <f t="shared" si="67"/>
        <v>141.423404255319</v>
      </c>
      <c r="Q743" s="11" t="str">
        <f t="shared" si="68"/>
        <v>publishing</v>
      </c>
      <c r="R743" s="11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110.71428571428601</v>
      </c>
      <c r="P744" s="7" t="str">
        <f t="shared" si="67"/>
        <v>67.3913043478261</v>
      </c>
      <c r="Q744" s="11" t="str">
        <f t="shared" si="68"/>
        <v>publishing</v>
      </c>
      <c r="R744" s="11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 t="str">
        <f t="shared" si="67"/>
        <v>54.2666666666667</v>
      </c>
      <c r="Q745" s="11" t="str">
        <f t="shared" si="68"/>
        <v>publishing</v>
      </c>
      <c r="R745" s="11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 t="str">
        <f t="shared" si="67"/>
        <v>82.5161290322581</v>
      </c>
      <c r="Q746" s="11" t="str">
        <f t="shared" si="68"/>
        <v>publishing</v>
      </c>
      <c r="R746" s="11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179.09909909909899</v>
      </c>
      <c r="P747" s="7" t="str">
        <f t="shared" si="67"/>
        <v>53.7297297297297</v>
      </c>
      <c r="Q747" s="11" t="str">
        <f t="shared" si="68"/>
        <v>publishing</v>
      </c>
      <c r="R747" s="11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111.08135252762</v>
      </c>
      <c r="P748" s="7" t="str">
        <f t="shared" si="67"/>
        <v>34.2061855670103</v>
      </c>
      <c r="Q748" s="11" t="str">
        <f t="shared" si="68"/>
        <v>publishing</v>
      </c>
      <c r="R748" s="11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100.04285714285699</v>
      </c>
      <c r="P749" s="7" t="str">
        <f t="shared" si="67"/>
        <v>127.327272727273</v>
      </c>
      <c r="Q749" s="11" t="str">
        <f t="shared" si="68"/>
        <v>publishing</v>
      </c>
      <c r="R749" s="11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 t="str">
        <f t="shared" si="67"/>
        <v>45.5681818181818</v>
      </c>
      <c r="Q750" s="11" t="str">
        <f t="shared" si="68"/>
        <v>publishing</v>
      </c>
      <c r="R750" s="11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 t="str">
        <f t="shared" si="67"/>
        <v>95.9636363636364</v>
      </c>
      <c r="Q751" s="11" t="str">
        <f t="shared" si="68"/>
        <v>publishing</v>
      </c>
      <c r="R751" s="1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102.587758775878</v>
      </c>
      <c r="P752" s="7" t="str">
        <f t="shared" si="67"/>
        <v>77.271186440678</v>
      </c>
      <c r="Q752" s="11" t="str">
        <f t="shared" si="68"/>
        <v>publishing</v>
      </c>
      <c r="R752" s="11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 t="str">
        <f t="shared" si="67"/>
        <v>57.3387096774194</v>
      </c>
      <c r="Q753" s="11" t="str">
        <f t="shared" si="68"/>
        <v>publishing</v>
      </c>
      <c r="R753" s="11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 t="str">
        <f t="shared" si="67"/>
        <v>53.1904761904762</v>
      </c>
      <c r="Q754" s="11" t="str">
        <f t="shared" si="68"/>
        <v>publishing</v>
      </c>
      <c r="R754" s="11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 t="str">
        <f t="shared" si="67"/>
        <v>492.307692307692</v>
      </c>
      <c r="Q755" s="11" t="str">
        <f t="shared" si="68"/>
        <v>publishing</v>
      </c>
      <c r="R755" s="11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 t="str">
        <f t="shared" si="67"/>
        <v>42.3469387755102</v>
      </c>
      <c r="Q756" s="11" t="str">
        <f t="shared" si="68"/>
        <v>publishing</v>
      </c>
      <c r="R756" s="11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 t="str">
        <f t="shared" si="67"/>
        <v>37.4660294117647</v>
      </c>
      <c r="Q757" s="11" t="str">
        <f t="shared" si="68"/>
        <v>publishing</v>
      </c>
      <c r="R757" s="11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117.71428571428599</v>
      </c>
      <c r="P758" s="7" t="str">
        <f t="shared" si="67"/>
        <v>37.4545454545455</v>
      </c>
      <c r="Q758" s="11" t="str">
        <f t="shared" si="68"/>
        <v>publishing</v>
      </c>
      <c r="R758" s="11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 t="str">
        <f t="shared" si="67"/>
        <v>33.0555555555556</v>
      </c>
      <c r="Q759" s="11" t="str">
        <f t="shared" si="68"/>
        <v>publishing</v>
      </c>
      <c r="R759" s="11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 t="str">
        <f t="shared" si="67"/>
        <v>134.210526315789</v>
      </c>
      <c r="Q760" s="11" t="str">
        <f t="shared" si="68"/>
        <v>publishing</v>
      </c>
      <c r="R760" s="11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 t="str">
        <f t="shared" si="67"/>
        <v>51.4747474747475</v>
      </c>
      <c r="Q761" s="11" t="str">
        <f t="shared" si="68"/>
        <v>publishing</v>
      </c>
      <c r="R761" s="1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#NUM!</v>
      </c>
      <c r="Q762" s="11" t="str">
        <f t="shared" si="68"/>
        <v>publishing</v>
      </c>
      <c r="R762" s="11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 t="str">
        <f t="shared" si="67"/>
        <v>39.1666666666667</v>
      </c>
      <c r="Q763" s="11" t="str">
        <f t="shared" si="68"/>
        <v>publishing</v>
      </c>
      <c r="R763" s="11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#NUM!</v>
      </c>
      <c r="Q764" s="11" t="str">
        <f t="shared" si="68"/>
        <v>publishing</v>
      </c>
      <c r="R764" s="11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0.116550116550117</v>
      </c>
      <c r="P765" s="7" t="str">
        <f t="shared" si="67"/>
        <v>5</v>
      </c>
      <c r="Q765" s="11" t="str">
        <f t="shared" si="68"/>
        <v>publishing</v>
      </c>
      <c r="R765" s="11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#NUM!</v>
      </c>
      <c r="Q766" s="11" t="str">
        <f t="shared" si="68"/>
        <v>publishing</v>
      </c>
      <c r="R766" s="11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36.014285714285698</v>
      </c>
      <c r="P767" s="7" t="str">
        <f t="shared" si="67"/>
        <v>57.2954545454545</v>
      </c>
      <c r="Q767" s="11" t="str">
        <f t="shared" si="68"/>
        <v>publishing</v>
      </c>
      <c r="R767" s="11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#NUM!</v>
      </c>
      <c r="Q768" s="11" t="str">
        <f t="shared" si="68"/>
        <v>publishing</v>
      </c>
      <c r="R768" s="11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 t="str">
        <f t="shared" si="67"/>
        <v>59</v>
      </c>
      <c r="Q769" s="11" t="str">
        <f t="shared" si="68"/>
        <v>publishing</v>
      </c>
      <c r="R769" s="11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#NUM!</v>
      </c>
      <c r="Q770" s="11" t="str">
        <f t="shared" si="68"/>
        <v>publishing</v>
      </c>
      <c r="R770" s="11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IMDIV($E771,$D771)*100</f>
        <v>41.4</v>
      </c>
      <c r="P771" s="7" t="str">
        <f t="shared" ref="P771:P834" si="73">IMDIV($E771,$L771)</f>
        <v>31.8461538461538</v>
      </c>
      <c r="Q771" s="11" t="str">
        <f t="shared" ref="Q771:Q834" si="74">LEFT($N771,SEARCH("/",$N771)-1)</f>
        <v>publishing</v>
      </c>
      <c r="R771" s="11" t="str">
        <f t="shared" ref="R771:R834" si="75">RIGHT($N771,LEN($N771)-SEARCH("/",$N771))</f>
        <v>fiction</v>
      </c>
      <c r="S771" s="12">
        <f t="shared" ref="S771:S834" si="76">((($J771/60)/60)/24)+DATE(1970,1,1)</f>
        <v>41604.996458333335</v>
      </c>
      <c r="T771" s="12">
        <f t="shared" ref="T771:T834" si="77">((($I771/60)/60)/24)+DATE(1970,1,1)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#NUM!</v>
      </c>
      <c r="Q772" s="11" t="str">
        <f t="shared" si="74"/>
        <v>publishing</v>
      </c>
      <c r="R772" s="11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2.6315789473684199E-2</v>
      </c>
      <c r="P773" s="7" t="str">
        <f t="shared" si="73"/>
        <v>10</v>
      </c>
      <c r="Q773" s="11" t="str">
        <f t="shared" si="74"/>
        <v>publishing</v>
      </c>
      <c r="R773" s="11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3.3333333333333299</v>
      </c>
      <c r="P774" s="7" t="str">
        <f t="shared" si="73"/>
        <v>50</v>
      </c>
      <c r="Q774" s="11" t="str">
        <f t="shared" si="74"/>
        <v>publishing</v>
      </c>
      <c r="R774" s="11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0.85129023676509696</v>
      </c>
      <c r="P775" s="7" t="str">
        <f t="shared" si="73"/>
        <v>16</v>
      </c>
      <c r="Q775" s="11" t="str">
        <f t="shared" si="74"/>
        <v>publishing</v>
      </c>
      <c r="R775" s="11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 t="str">
        <f t="shared" si="73"/>
        <v>39</v>
      </c>
      <c r="Q776" s="11" t="str">
        <f t="shared" si="74"/>
        <v>publishing</v>
      </c>
      <c r="R776" s="11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 t="str">
        <f t="shared" si="73"/>
        <v>34</v>
      </c>
      <c r="Q777" s="11" t="str">
        <f t="shared" si="74"/>
        <v>publishing</v>
      </c>
      <c r="R777" s="11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 t="str">
        <f t="shared" si="73"/>
        <v>63.1228070175439</v>
      </c>
      <c r="Q778" s="11" t="str">
        <f t="shared" si="74"/>
        <v>publishing</v>
      </c>
      <c r="R778" s="11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 t="str">
        <f t="shared" si="73"/>
        <v>7</v>
      </c>
      <c r="Q779" s="11" t="str">
        <f t="shared" si="74"/>
        <v>publishing</v>
      </c>
      <c r="R779" s="11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 t="str">
        <f t="shared" si="73"/>
        <v>2</v>
      </c>
      <c r="Q780" s="11" t="str">
        <f t="shared" si="74"/>
        <v>publishing</v>
      </c>
      <c r="R780" s="11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2.6666666666666701</v>
      </c>
      <c r="P781" s="7" t="str">
        <f t="shared" si="73"/>
        <v>66.6666666666667</v>
      </c>
      <c r="Q781" s="11" t="str">
        <f t="shared" si="74"/>
        <v>publishing</v>
      </c>
      <c r="R781" s="1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 t="str">
        <f t="shared" si="73"/>
        <v>38.5185185185185</v>
      </c>
      <c r="Q782" s="11" t="str">
        <f t="shared" si="74"/>
        <v>music</v>
      </c>
      <c r="R782" s="11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 t="str">
        <f t="shared" si="73"/>
        <v>42.6092</v>
      </c>
      <c r="Q783" s="11" t="str">
        <f t="shared" si="74"/>
        <v>music</v>
      </c>
      <c r="R783" s="11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 t="str">
        <f t="shared" si="73"/>
        <v>50</v>
      </c>
      <c r="Q784" s="11" t="str">
        <f t="shared" si="74"/>
        <v>music</v>
      </c>
      <c r="R784" s="11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148.13333333333301</v>
      </c>
      <c r="P785" s="7" t="str">
        <f t="shared" si="73"/>
        <v>63.4857142857143</v>
      </c>
      <c r="Q785" s="11" t="str">
        <f t="shared" si="74"/>
        <v>music</v>
      </c>
      <c r="R785" s="11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 t="str">
        <f t="shared" si="73"/>
        <v>102.5</v>
      </c>
      <c r="Q786" s="11" t="str">
        <f t="shared" si="74"/>
        <v>music</v>
      </c>
      <c r="R786" s="11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180.62800000000001</v>
      </c>
      <c r="P787" s="7" t="str">
        <f t="shared" si="73"/>
        <v>31.1427586206897</v>
      </c>
      <c r="Q787" s="11" t="str">
        <f t="shared" si="74"/>
        <v>music</v>
      </c>
      <c r="R787" s="11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 t="str">
        <f t="shared" si="73"/>
        <v>162.272727272727</v>
      </c>
      <c r="Q788" s="11" t="str">
        <f t="shared" si="74"/>
        <v>music</v>
      </c>
      <c r="R788" s="11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114.166666666667</v>
      </c>
      <c r="P789" s="7" t="str">
        <f t="shared" si="73"/>
        <v>80.5882352941177</v>
      </c>
      <c r="Q789" s="11" t="str">
        <f t="shared" si="74"/>
        <v>music</v>
      </c>
      <c r="R789" s="11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 t="str">
        <f t="shared" si="73"/>
        <v>59.8544117647059</v>
      </c>
      <c r="Q790" s="11" t="str">
        <f t="shared" si="74"/>
        <v>music</v>
      </c>
      <c r="R790" s="11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109.41176470588201</v>
      </c>
      <c r="P791" s="7" t="str">
        <f t="shared" si="73"/>
        <v>132.857142857143</v>
      </c>
      <c r="Q791" s="11" t="str">
        <f t="shared" si="74"/>
        <v>music</v>
      </c>
      <c r="R791" s="1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 t="str">
        <f t="shared" si="73"/>
        <v>92.5478205128205</v>
      </c>
      <c r="Q792" s="11" t="str">
        <f t="shared" si="74"/>
        <v>music</v>
      </c>
      <c r="R792" s="11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103.866666666667</v>
      </c>
      <c r="P793" s="7" t="str">
        <f t="shared" si="73"/>
        <v>60.859375</v>
      </c>
      <c r="Q793" s="11" t="str">
        <f t="shared" si="74"/>
        <v>music</v>
      </c>
      <c r="R793" s="11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100.44439999999999</v>
      </c>
      <c r="P794" s="7" t="str">
        <f t="shared" si="73"/>
        <v>41.8518333333333</v>
      </c>
      <c r="Q794" s="11" t="str">
        <f t="shared" si="74"/>
        <v>music</v>
      </c>
      <c r="R794" s="11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102.77927272727301</v>
      </c>
      <c r="P795" s="7" t="str">
        <f t="shared" si="73"/>
        <v>88.3259375</v>
      </c>
      <c r="Q795" s="11" t="str">
        <f t="shared" si="74"/>
        <v>music</v>
      </c>
      <c r="R795" s="11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 t="str">
        <f t="shared" si="73"/>
        <v>158.962264150943</v>
      </c>
      <c r="Q796" s="11" t="str">
        <f t="shared" si="74"/>
        <v>music</v>
      </c>
      <c r="R796" s="11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111.78571428571399</v>
      </c>
      <c r="P797" s="7" t="str">
        <f t="shared" si="73"/>
        <v>85.054347826087</v>
      </c>
      <c r="Q797" s="11" t="str">
        <f t="shared" si="74"/>
        <v>music</v>
      </c>
      <c r="R797" s="11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 t="str">
        <f t="shared" si="73"/>
        <v>112.611111111111</v>
      </c>
      <c r="Q798" s="11" t="str">
        <f t="shared" si="74"/>
        <v>music</v>
      </c>
      <c r="R798" s="11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107.53333333333299</v>
      </c>
      <c r="P799" s="7" t="str">
        <f t="shared" si="73"/>
        <v>45.4366197183099</v>
      </c>
      <c r="Q799" s="11" t="str">
        <f t="shared" si="74"/>
        <v>music</v>
      </c>
      <c r="R799" s="11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114.88571428571399</v>
      </c>
      <c r="P800" s="7" t="str">
        <f t="shared" si="73"/>
        <v>46.2183908045977</v>
      </c>
      <c r="Q800" s="11" t="str">
        <f t="shared" si="74"/>
        <v>music</v>
      </c>
      <c r="R800" s="11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 t="str">
        <f t="shared" si="73"/>
        <v>178.607142857143</v>
      </c>
      <c r="Q801" s="11" t="str">
        <f t="shared" si="74"/>
        <v>music</v>
      </c>
      <c r="R801" s="1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152.13333333333301</v>
      </c>
      <c r="P802" s="7" t="str">
        <f t="shared" si="73"/>
        <v>40.75</v>
      </c>
      <c r="Q802" s="11" t="str">
        <f t="shared" si="74"/>
        <v>music</v>
      </c>
      <c r="R802" s="11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111.5215</v>
      </c>
      <c r="P803" s="7" t="str">
        <f t="shared" si="73"/>
        <v>43.7339215686274</v>
      </c>
      <c r="Q803" s="11" t="str">
        <f t="shared" si="74"/>
        <v>music</v>
      </c>
      <c r="R803" s="11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</v>
      </c>
      <c r="P804" s="7" t="str">
        <f t="shared" si="73"/>
        <v>81.0666666666667</v>
      </c>
      <c r="Q804" s="11" t="str">
        <f t="shared" si="74"/>
        <v>music</v>
      </c>
      <c r="R804" s="11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123.26086956521701</v>
      </c>
      <c r="P805" s="7" t="str">
        <f t="shared" si="73"/>
        <v>74.6052631578947</v>
      </c>
      <c r="Q805" s="11" t="str">
        <f t="shared" si="74"/>
        <v>music</v>
      </c>
      <c r="R805" s="11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 t="str">
        <f t="shared" si="73"/>
        <v>305.555555555556</v>
      </c>
      <c r="Q806" s="11" t="str">
        <f t="shared" si="74"/>
        <v>music</v>
      </c>
      <c r="R806" s="11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 t="str">
        <f t="shared" si="73"/>
        <v>58.3333333333333</v>
      </c>
      <c r="Q807" s="11" t="str">
        <f t="shared" si="74"/>
        <v>music</v>
      </c>
      <c r="R807" s="11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 t="str">
        <f t="shared" si="73"/>
        <v>117.676056338028</v>
      </c>
      <c r="Q808" s="11" t="str">
        <f t="shared" si="74"/>
        <v>music</v>
      </c>
      <c r="R808" s="11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 t="str">
        <f t="shared" si="73"/>
        <v>73.7719298245614</v>
      </c>
      <c r="Q809" s="11" t="str">
        <f t="shared" si="74"/>
        <v>music</v>
      </c>
      <c r="R809" s="11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 t="str">
        <f t="shared" si="73"/>
        <v>104.651162790698</v>
      </c>
      <c r="Q810" s="11" t="str">
        <f t="shared" si="74"/>
        <v>music</v>
      </c>
      <c r="R810" s="11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 t="str">
        <f t="shared" si="73"/>
        <v>79.8269230769231</v>
      </c>
      <c r="Q811" s="11" t="str">
        <f t="shared" si="74"/>
        <v>music</v>
      </c>
      <c r="R811" s="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 t="str">
        <f t="shared" si="73"/>
        <v>58.3333333333333</v>
      </c>
      <c r="Q812" s="11" t="str">
        <f t="shared" si="74"/>
        <v>music</v>
      </c>
      <c r="R812" s="11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 t="str">
        <f t="shared" si="73"/>
        <v>86.6666666666667</v>
      </c>
      <c r="Q813" s="11" t="str">
        <f t="shared" si="74"/>
        <v>music</v>
      </c>
      <c r="R813" s="11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</v>
      </c>
      <c r="P814" s="7" t="str">
        <f t="shared" si="73"/>
        <v>27.6060606060606</v>
      </c>
      <c r="Q814" s="11" t="str">
        <f t="shared" si="74"/>
        <v>music</v>
      </c>
      <c r="R814" s="11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 t="str">
        <f t="shared" si="73"/>
        <v>24.999375</v>
      </c>
      <c r="Q815" s="11" t="str">
        <f t="shared" si="74"/>
        <v>music</v>
      </c>
      <c r="R815" s="11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 t="str">
        <f t="shared" si="73"/>
        <v>45.4642857142857</v>
      </c>
      <c r="Q816" s="11" t="str">
        <f t="shared" si="74"/>
        <v>music</v>
      </c>
      <c r="R816" s="11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 t="str">
        <f t="shared" si="73"/>
        <v>99.5348837209302</v>
      </c>
      <c r="Q817" s="11" t="str">
        <f t="shared" si="74"/>
        <v>music</v>
      </c>
      <c r="R817" s="11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115.12214285714299</v>
      </c>
      <c r="P818" s="7" t="str">
        <f t="shared" si="73"/>
        <v>39.31</v>
      </c>
      <c r="Q818" s="11" t="str">
        <f t="shared" si="74"/>
        <v>music</v>
      </c>
      <c r="R818" s="11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137.11066666666702</v>
      </c>
      <c r="P819" s="7" t="str">
        <f t="shared" si="73"/>
        <v>89.42</v>
      </c>
      <c r="Q819" s="11" t="str">
        <f t="shared" si="74"/>
        <v>music</v>
      </c>
      <c r="R819" s="11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155.71428571428601</v>
      </c>
      <c r="P820" s="7" t="str">
        <f t="shared" si="73"/>
        <v>28.6842105263158</v>
      </c>
      <c r="Q820" s="11" t="str">
        <f t="shared" si="74"/>
        <v>music</v>
      </c>
      <c r="R820" s="11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 t="str">
        <f t="shared" si="73"/>
        <v>31.0714285714286</v>
      </c>
      <c r="Q821" s="11" t="str">
        <f t="shared" si="74"/>
        <v>music</v>
      </c>
      <c r="R821" s="1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 t="str">
        <f t="shared" si="73"/>
        <v>70.5526315789474</v>
      </c>
      <c r="Q822" s="11" t="str">
        <f t="shared" si="74"/>
        <v>music</v>
      </c>
      <c r="R822" s="11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 t="str">
        <f t="shared" si="73"/>
        <v>224.128205128205</v>
      </c>
      <c r="Q823" s="11" t="str">
        <f t="shared" si="74"/>
        <v>music</v>
      </c>
      <c r="R823" s="11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119.166666666667</v>
      </c>
      <c r="P824" s="7" t="str">
        <f t="shared" si="73"/>
        <v>51.8115942028985</v>
      </c>
      <c r="Q824" s="11" t="str">
        <f t="shared" si="74"/>
        <v>music</v>
      </c>
      <c r="R824" s="11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 t="str">
        <f t="shared" si="73"/>
        <v>43.5151515151515</v>
      </c>
      <c r="Q825" s="11" t="str">
        <f t="shared" si="74"/>
        <v>music</v>
      </c>
      <c r="R825" s="11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 t="str">
        <f t="shared" si="73"/>
        <v>39.8166666666667</v>
      </c>
      <c r="Q826" s="11" t="str">
        <f t="shared" si="74"/>
        <v>music</v>
      </c>
      <c r="R826" s="11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 t="str">
        <f t="shared" si="73"/>
        <v>126.808080808081</v>
      </c>
      <c r="Q827" s="11" t="str">
        <f t="shared" si="74"/>
        <v>music</v>
      </c>
      <c r="R827" s="11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</v>
      </c>
      <c r="P828" s="7" t="str">
        <f t="shared" si="73"/>
        <v>113.877551020408</v>
      </c>
      <c r="Q828" s="11" t="str">
        <f t="shared" si="74"/>
        <v>music</v>
      </c>
      <c r="R828" s="11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103.33333333333302</v>
      </c>
      <c r="P829" s="7" t="str">
        <f t="shared" si="73"/>
        <v>28.1818181818182</v>
      </c>
      <c r="Q829" s="11" t="str">
        <f t="shared" si="74"/>
        <v>music</v>
      </c>
      <c r="R829" s="11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 t="str">
        <f t="shared" si="73"/>
        <v>36.6052631578947</v>
      </c>
      <c r="Q830" s="11" t="str">
        <f t="shared" si="74"/>
        <v>music</v>
      </c>
      <c r="R830" s="11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 t="str">
        <f t="shared" si="73"/>
        <v>32.5</v>
      </c>
      <c r="Q831" s="11" t="str">
        <f t="shared" si="74"/>
        <v>music</v>
      </c>
      <c r="R831" s="1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</v>
      </c>
      <c r="P832" s="7" t="str">
        <f t="shared" si="73"/>
        <v>60.65625</v>
      </c>
      <c r="Q832" s="11" t="str">
        <f t="shared" si="74"/>
        <v>music</v>
      </c>
      <c r="R832" s="11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</v>
      </c>
      <c r="P833" s="7" t="str">
        <f t="shared" si="73"/>
        <v>175</v>
      </c>
      <c r="Q833" s="11" t="str">
        <f t="shared" si="74"/>
        <v>music</v>
      </c>
      <c r="R833" s="11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100.60706666666701</v>
      </c>
      <c r="P834" s="7" t="str">
        <f t="shared" si="73"/>
        <v>97.9938961038961</v>
      </c>
      <c r="Q834" s="11" t="str">
        <f t="shared" si="74"/>
        <v>music</v>
      </c>
      <c r="R834" s="11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IMDIV($E835,$D835)*100</f>
        <v>101.666666666667</v>
      </c>
      <c r="P835" s="7" t="str">
        <f t="shared" ref="P835:P898" si="79">IMDIV($E835,$L835)</f>
        <v>148.780487804878</v>
      </c>
      <c r="Q835" s="11" t="str">
        <f t="shared" ref="Q835:Q898" si="80">LEFT($N835,SEARCH("/",$N835)-1)</f>
        <v>music</v>
      </c>
      <c r="R835" s="11" t="str">
        <f t="shared" ref="R835:R898" si="81">RIGHT($N835,LEN($N835)-SEARCH("/",$N835))</f>
        <v>rock</v>
      </c>
      <c r="S835" s="12">
        <f t="shared" ref="S835:S898" si="82">((($J835/60)/60)/24)+DATE(1970,1,1)</f>
        <v>41718.878182870372</v>
      </c>
      <c r="T835" s="12">
        <f t="shared" ref="T835:T898" si="83">((($I835/60)/60)/24)+DATE(1970,1,1)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131.018181818182</v>
      </c>
      <c r="P836" s="7" t="str">
        <f t="shared" si="79"/>
        <v>96.08</v>
      </c>
      <c r="Q836" s="11" t="str">
        <f t="shared" si="80"/>
        <v>music</v>
      </c>
      <c r="R836" s="11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 t="str">
        <f t="shared" si="79"/>
        <v>58.625</v>
      </c>
      <c r="Q837" s="11" t="str">
        <f t="shared" si="80"/>
        <v>music</v>
      </c>
      <c r="R837" s="11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 t="str">
        <f t="shared" si="79"/>
        <v>109.706956521739</v>
      </c>
      <c r="Q838" s="11" t="str">
        <f t="shared" si="80"/>
        <v>music</v>
      </c>
      <c r="R838" s="11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 t="str">
        <f t="shared" si="79"/>
        <v>49.1129032258064</v>
      </c>
      <c r="Q839" s="11" t="str">
        <f t="shared" si="80"/>
        <v>music</v>
      </c>
      <c r="R839" s="11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 t="str">
        <f t="shared" si="79"/>
        <v>47.672131147541</v>
      </c>
      <c r="Q840" s="11" t="str">
        <f t="shared" si="80"/>
        <v>music</v>
      </c>
      <c r="R840" s="11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 t="str">
        <f t="shared" si="79"/>
        <v>60.7378125</v>
      </c>
      <c r="Q841" s="11" t="str">
        <f t="shared" si="80"/>
        <v>music</v>
      </c>
      <c r="R841" s="1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 t="str">
        <f t="shared" si="79"/>
        <v>63.3771578947368</v>
      </c>
      <c r="Q842" s="11" t="str">
        <f t="shared" si="80"/>
        <v>music</v>
      </c>
      <c r="R842" s="11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 t="str">
        <f t="shared" si="79"/>
        <v>53.8936170212766</v>
      </c>
      <c r="Q843" s="11" t="str">
        <f t="shared" si="80"/>
        <v>music</v>
      </c>
      <c r="R843" s="11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 t="str">
        <f t="shared" si="79"/>
        <v>66.8717948717949</v>
      </c>
      <c r="Q844" s="11" t="str">
        <f t="shared" si="80"/>
        <v>music</v>
      </c>
      <c r="R844" s="11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267.13333333333298</v>
      </c>
      <c r="P845" s="7" t="str">
        <f t="shared" si="79"/>
        <v>63.1023622047244</v>
      </c>
      <c r="Q845" s="11" t="str">
        <f t="shared" si="80"/>
        <v>music</v>
      </c>
      <c r="R845" s="11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194.13333333333301</v>
      </c>
      <c r="P846" s="7" t="str">
        <f t="shared" si="79"/>
        <v>36.6289308176101</v>
      </c>
      <c r="Q846" s="11" t="str">
        <f t="shared" si="80"/>
        <v>music</v>
      </c>
      <c r="R846" s="11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 t="str">
        <f t="shared" si="79"/>
        <v>34.0057062146893</v>
      </c>
      <c r="Q847" s="11" t="str">
        <f t="shared" si="80"/>
        <v>music</v>
      </c>
      <c r="R847" s="11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122.00090909090899</v>
      </c>
      <c r="P848" s="7" t="str">
        <f t="shared" si="79"/>
        <v>28.5534042553191</v>
      </c>
      <c r="Q848" s="11" t="str">
        <f t="shared" si="80"/>
        <v>music</v>
      </c>
      <c r="R848" s="11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 t="str">
        <f t="shared" si="79"/>
        <v>10</v>
      </c>
      <c r="Q849" s="11" t="str">
        <f t="shared" si="80"/>
        <v>music</v>
      </c>
      <c r="R849" s="11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 t="str">
        <f t="shared" si="79"/>
        <v>18.75</v>
      </c>
      <c r="Q850" s="11" t="str">
        <f t="shared" si="80"/>
        <v>music</v>
      </c>
      <c r="R850" s="11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 t="str">
        <f t="shared" si="79"/>
        <v>41.704347826087</v>
      </c>
      <c r="Q851" s="11" t="str">
        <f t="shared" si="80"/>
        <v>music</v>
      </c>
      <c r="R851" s="1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 t="str">
        <f t="shared" si="79"/>
        <v>46.6691729323308</v>
      </c>
      <c r="Q852" s="11" t="str">
        <f t="shared" si="80"/>
        <v>music</v>
      </c>
      <c r="R852" s="11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 t="str">
        <f t="shared" si="79"/>
        <v>37.2714285714286</v>
      </c>
      <c r="Q853" s="11" t="str">
        <f t="shared" si="80"/>
        <v>music</v>
      </c>
      <c r="R853" s="11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104.971428571429</v>
      </c>
      <c r="P854" s="7" t="str">
        <f t="shared" si="79"/>
        <v>59.258064516129</v>
      </c>
      <c r="Q854" s="11" t="str">
        <f t="shared" si="80"/>
        <v>music</v>
      </c>
      <c r="R854" s="11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 t="str">
        <f t="shared" si="79"/>
        <v>30</v>
      </c>
      <c r="Q855" s="11" t="str">
        <f t="shared" si="80"/>
        <v>music</v>
      </c>
      <c r="R855" s="11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118.22050359712199</v>
      </c>
      <c r="P856" s="7" t="str">
        <f t="shared" si="79"/>
        <v>65.8623246492986</v>
      </c>
      <c r="Q856" s="11" t="str">
        <f t="shared" si="80"/>
        <v>music</v>
      </c>
      <c r="R856" s="11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103.448275862069</v>
      </c>
      <c r="P857" s="7" t="str">
        <f t="shared" si="79"/>
        <v>31.9148936170213</v>
      </c>
      <c r="Q857" s="11" t="str">
        <f t="shared" si="80"/>
        <v>music</v>
      </c>
      <c r="R857" s="11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 t="str">
        <f t="shared" si="79"/>
        <v>19.4642857142857</v>
      </c>
      <c r="Q858" s="11" t="str">
        <f t="shared" si="80"/>
        <v>music</v>
      </c>
      <c r="R858" s="11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 t="str">
        <f t="shared" si="79"/>
        <v>50</v>
      </c>
      <c r="Q859" s="11" t="str">
        <f t="shared" si="80"/>
        <v>music</v>
      </c>
      <c r="R859" s="11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144.00583333333302</v>
      </c>
      <c r="P860" s="7" t="str">
        <f t="shared" si="79"/>
        <v>22.7377631578947</v>
      </c>
      <c r="Q860" s="11" t="str">
        <f t="shared" si="80"/>
        <v>music</v>
      </c>
      <c r="R860" s="11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 t="str">
        <f t="shared" si="79"/>
        <v>42.7244897959184</v>
      </c>
      <c r="Q861" s="11" t="str">
        <f t="shared" si="80"/>
        <v>music</v>
      </c>
      <c r="R861" s="1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</v>
      </c>
      <c r="P862" s="7" t="str">
        <f t="shared" si="79"/>
        <v>52.9166666666667</v>
      </c>
      <c r="Q862" s="11" t="str">
        <f t="shared" si="80"/>
        <v>music</v>
      </c>
      <c r="R862" s="11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</v>
      </c>
      <c r="P863" s="7" t="str">
        <f t="shared" si="79"/>
        <v>50.5</v>
      </c>
      <c r="Q863" s="11" t="str">
        <f t="shared" si="80"/>
        <v>music</v>
      </c>
      <c r="R863" s="11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 t="str">
        <f t="shared" si="79"/>
        <v>42.5</v>
      </c>
      <c r="Q864" s="11" t="str">
        <f t="shared" si="80"/>
        <v>music</v>
      </c>
      <c r="R864" s="11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 t="str">
        <f t="shared" si="79"/>
        <v>18</v>
      </c>
      <c r="Q865" s="11" t="str">
        <f t="shared" si="80"/>
        <v>music</v>
      </c>
      <c r="R865" s="11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41.538461538461505</v>
      </c>
      <c r="P866" s="7" t="str">
        <f t="shared" si="79"/>
        <v>34.1772151898734</v>
      </c>
      <c r="Q866" s="11" t="str">
        <f t="shared" si="80"/>
        <v>music</v>
      </c>
      <c r="R866" s="11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2.0454545454545499</v>
      </c>
      <c r="P867" s="7" t="str">
        <f t="shared" si="79"/>
        <v>22.5</v>
      </c>
      <c r="Q867" s="11" t="str">
        <f t="shared" si="80"/>
        <v>music</v>
      </c>
      <c r="R867" s="11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18.285714285714299</v>
      </c>
      <c r="P868" s="7" t="str">
        <f t="shared" si="79"/>
        <v>58.1818181818182</v>
      </c>
      <c r="Q868" s="11" t="str">
        <f t="shared" si="80"/>
        <v>music</v>
      </c>
      <c r="R868" s="11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 t="str">
        <f t="shared" si="79"/>
        <v>109.181818181818</v>
      </c>
      <c r="Q869" s="11" t="str">
        <f t="shared" si="80"/>
        <v>music</v>
      </c>
      <c r="R869" s="11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0.11111111111111101</v>
      </c>
      <c r="P870" s="7" t="str">
        <f t="shared" si="79"/>
        <v>50</v>
      </c>
      <c r="Q870" s="11" t="str">
        <f t="shared" si="80"/>
        <v>music</v>
      </c>
      <c r="R870" s="11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11.818181818181801</v>
      </c>
      <c r="P871" s="7" t="str">
        <f t="shared" si="79"/>
        <v>346.666666666667</v>
      </c>
      <c r="Q871" s="11" t="str">
        <f t="shared" si="80"/>
        <v>music</v>
      </c>
      <c r="R871" s="1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 t="str">
        <f t="shared" si="79"/>
        <v>12.4</v>
      </c>
      <c r="Q872" s="11" t="str">
        <f t="shared" si="80"/>
        <v>music</v>
      </c>
      <c r="R872" s="11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5.4166666666666705</v>
      </c>
      <c r="P873" s="7" t="str">
        <f t="shared" si="79"/>
        <v>27.0833333333333</v>
      </c>
      <c r="Q873" s="11" t="str">
        <f t="shared" si="80"/>
        <v>music</v>
      </c>
      <c r="R873" s="11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 t="str">
        <f t="shared" si="79"/>
        <v>32.5</v>
      </c>
      <c r="Q874" s="11" t="str">
        <f t="shared" si="80"/>
        <v>music</v>
      </c>
      <c r="R874" s="11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1.28571428571429</v>
      </c>
      <c r="P875" s="7" t="str">
        <f t="shared" si="79"/>
        <v>9</v>
      </c>
      <c r="Q875" s="11" t="str">
        <f t="shared" si="80"/>
        <v>music</v>
      </c>
      <c r="R875" s="11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</v>
      </c>
      <c r="P876" s="7" t="str">
        <f t="shared" si="79"/>
        <v>34.7619047619048</v>
      </c>
      <c r="Q876" s="11" t="str">
        <f t="shared" si="80"/>
        <v>music</v>
      </c>
      <c r="R876" s="11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#NUM!</v>
      </c>
      <c r="Q877" s="11" t="str">
        <f t="shared" si="80"/>
        <v>music</v>
      </c>
      <c r="R877" s="11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 t="str">
        <f t="shared" si="79"/>
        <v>28.5777777777778</v>
      </c>
      <c r="Q878" s="11" t="str">
        <f t="shared" si="80"/>
        <v>music</v>
      </c>
      <c r="R878" s="11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 t="str">
        <f t="shared" si="79"/>
        <v>46.5862068965517</v>
      </c>
      <c r="Q879" s="11" t="str">
        <f t="shared" si="80"/>
        <v>music</v>
      </c>
      <c r="R879" s="11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 t="str">
        <f t="shared" si="79"/>
        <v>32.5</v>
      </c>
      <c r="Q880" s="11" t="str">
        <f t="shared" si="80"/>
        <v>music</v>
      </c>
      <c r="R880" s="11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30.666666666666696</v>
      </c>
      <c r="P881" s="7" t="str">
        <f t="shared" si="79"/>
        <v>21.4666666666667</v>
      </c>
      <c r="Q881" s="11" t="str">
        <f t="shared" si="80"/>
        <v>music</v>
      </c>
      <c r="R881" s="1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2.9894179894179902</v>
      </c>
      <c r="P882" s="7" t="str">
        <f t="shared" si="79"/>
        <v>14.125</v>
      </c>
      <c r="Q882" s="11" t="str">
        <f t="shared" si="80"/>
        <v>music</v>
      </c>
      <c r="R882" s="11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 t="str">
        <f t="shared" si="79"/>
        <v>30</v>
      </c>
      <c r="Q883" s="11" t="str">
        <f t="shared" si="80"/>
        <v>music</v>
      </c>
      <c r="R883" s="11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20.133333333333301</v>
      </c>
      <c r="P884" s="7" t="str">
        <f t="shared" si="79"/>
        <v>21.5714285714286</v>
      </c>
      <c r="Q884" s="11" t="str">
        <f t="shared" si="80"/>
        <v>music</v>
      </c>
      <c r="R884" s="11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 t="str">
        <f t="shared" si="79"/>
        <v>83.375</v>
      </c>
      <c r="Q885" s="11" t="str">
        <f t="shared" si="80"/>
        <v>music</v>
      </c>
      <c r="R885" s="11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 t="str">
        <f t="shared" si="79"/>
        <v>10</v>
      </c>
      <c r="Q886" s="11" t="str">
        <f t="shared" si="80"/>
        <v>music</v>
      </c>
      <c r="R886" s="11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 t="str">
        <f t="shared" si="79"/>
        <v>35.7142857142857</v>
      </c>
      <c r="Q887" s="11" t="str">
        <f t="shared" si="80"/>
        <v>music</v>
      </c>
      <c r="R887" s="11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 t="str">
        <f t="shared" si="79"/>
        <v>29.2857142857143</v>
      </c>
      <c r="Q888" s="11" t="str">
        <f t="shared" si="80"/>
        <v>music</v>
      </c>
      <c r="R888" s="11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#NUM!</v>
      </c>
      <c r="Q889" s="11" t="str">
        <f t="shared" si="80"/>
        <v>music</v>
      </c>
      <c r="R889" s="11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 t="str">
        <f t="shared" si="79"/>
        <v>18</v>
      </c>
      <c r="Q890" s="11" t="str">
        <f t="shared" si="80"/>
        <v>music</v>
      </c>
      <c r="R890" s="11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 t="str">
        <f t="shared" si="79"/>
        <v>73.76</v>
      </c>
      <c r="Q891" s="11" t="str">
        <f t="shared" si="80"/>
        <v>music</v>
      </c>
      <c r="R891" s="1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4.1666666666666696</v>
      </c>
      <c r="P892" s="7" t="str">
        <f t="shared" si="79"/>
        <v>31.25</v>
      </c>
      <c r="Q892" s="11" t="str">
        <f t="shared" si="80"/>
        <v>music</v>
      </c>
      <c r="R892" s="11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 t="str">
        <f t="shared" si="79"/>
        <v>28.8888888888889</v>
      </c>
      <c r="Q893" s="11" t="str">
        <f t="shared" si="80"/>
        <v>music</v>
      </c>
      <c r="R893" s="11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 t="str">
        <f t="shared" si="79"/>
        <v>143.823529411765</v>
      </c>
      <c r="Q894" s="11" t="str">
        <f t="shared" si="80"/>
        <v>music</v>
      </c>
      <c r="R894" s="11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 t="str">
        <f t="shared" si="79"/>
        <v>40</v>
      </c>
      <c r="Q895" s="11" t="str">
        <f t="shared" si="80"/>
        <v>music</v>
      </c>
      <c r="R895" s="11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 t="str">
        <f t="shared" si="79"/>
        <v>147.811320754717</v>
      </c>
      <c r="Q896" s="11" t="str">
        <f t="shared" si="80"/>
        <v>music</v>
      </c>
      <c r="R896" s="11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 t="str">
        <f t="shared" si="79"/>
        <v>27.8571428571429</v>
      </c>
      <c r="Q897" s="11" t="str">
        <f t="shared" si="80"/>
        <v>music</v>
      </c>
      <c r="R897" s="11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 t="str">
        <f t="shared" si="79"/>
        <v>44.4444444444444</v>
      </c>
      <c r="Q898" s="11" t="str">
        <f t="shared" si="80"/>
        <v>music</v>
      </c>
      <c r="R898" s="11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IMDIV($E899,$D899)*100</f>
        <v>0</v>
      </c>
      <c r="P899" s="7" t="e">
        <f t="shared" ref="P899:P962" si="85">IMDIV($E899,$L899)</f>
        <v>#NUM!</v>
      </c>
      <c r="Q899" s="11" t="str">
        <f t="shared" ref="Q899:Q962" si="86">LEFT($N899,SEARCH("/",$N899)-1)</f>
        <v>music</v>
      </c>
      <c r="R899" s="11" t="str">
        <f t="shared" ref="R899:R962" si="87">RIGHT($N899,LEN($N899)-SEARCH("/",$N899))</f>
        <v>indie rock</v>
      </c>
      <c r="S899" s="12">
        <f t="shared" ref="S899:S962" si="88">((($J899/60)/60)/24)+DATE(1970,1,1)</f>
        <v>41211.688750000001</v>
      </c>
      <c r="T899" s="12">
        <f t="shared" ref="T899:T962" si="89">((($I899/60)/60)/24)+DATE(1970,1,1)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 t="str">
        <f t="shared" si="85"/>
        <v>35</v>
      </c>
      <c r="Q900" s="11" t="str">
        <f t="shared" si="86"/>
        <v>music</v>
      </c>
      <c r="R900" s="11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</v>
      </c>
      <c r="P901" s="7" t="str">
        <f t="shared" si="85"/>
        <v>35</v>
      </c>
      <c r="Q901" s="11" t="str">
        <f t="shared" si="86"/>
        <v>music</v>
      </c>
      <c r="R901" s="1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 t="str">
        <f t="shared" si="85"/>
        <v>10.5</v>
      </c>
      <c r="Q902" s="11" t="str">
        <f t="shared" si="86"/>
        <v>music</v>
      </c>
      <c r="R902" s="11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#NUM!</v>
      </c>
      <c r="Q903" s="11" t="str">
        <f t="shared" si="86"/>
        <v>music</v>
      </c>
      <c r="R903" s="11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 t="str">
        <f t="shared" si="85"/>
        <v>30</v>
      </c>
      <c r="Q904" s="11" t="str">
        <f t="shared" si="86"/>
        <v>music</v>
      </c>
      <c r="R904" s="11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 t="str">
        <f t="shared" si="85"/>
        <v>40</v>
      </c>
      <c r="Q905" s="11" t="str">
        <f t="shared" si="86"/>
        <v>music</v>
      </c>
      <c r="R905" s="11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 t="str">
        <f t="shared" si="85"/>
        <v>50.3333333333333</v>
      </c>
      <c r="Q906" s="11" t="str">
        <f t="shared" si="86"/>
        <v>music</v>
      </c>
      <c r="R906" s="11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3.0153846153846202</v>
      </c>
      <c r="P907" s="7" t="str">
        <f t="shared" si="85"/>
        <v>32.6666666666667</v>
      </c>
      <c r="Q907" s="11" t="str">
        <f t="shared" si="86"/>
        <v>music</v>
      </c>
      <c r="R907" s="11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#NUM!</v>
      </c>
      <c r="Q908" s="11" t="str">
        <f t="shared" si="86"/>
        <v>music</v>
      </c>
      <c r="R908" s="11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#NUM!</v>
      </c>
      <c r="Q909" s="11" t="str">
        <f t="shared" si="86"/>
        <v>music</v>
      </c>
      <c r="R909" s="11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#NUM!</v>
      </c>
      <c r="Q910" s="11" t="str">
        <f t="shared" si="86"/>
        <v>music</v>
      </c>
      <c r="R910" s="11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 t="str">
        <f t="shared" si="85"/>
        <v>65</v>
      </c>
      <c r="Q911" s="11" t="str">
        <f t="shared" si="86"/>
        <v>music</v>
      </c>
      <c r="R911" s="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22.363636363636399</v>
      </c>
      <c r="P912" s="7" t="str">
        <f t="shared" si="85"/>
        <v>24.6</v>
      </c>
      <c r="Q912" s="11" t="str">
        <f t="shared" si="86"/>
        <v>music</v>
      </c>
      <c r="R912" s="11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#NUM!</v>
      </c>
      <c r="Q913" s="11" t="str">
        <f t="shared" si="86"/>
        <v>music</v>
      </c>
      <c r="R913" s="11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0.85714285714285698</v>
      </c>
      <c r="P914" s="7" t="str">
        <f t="shared" si="85"/>
        <v>15</v>
      </c>
      <c r="Q914" s="11" t="str">
        <f t="shared" si="86"/>
        <v>music</v>
      </c>
      <c r="R914" s="11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6.60666666666667</v>
      </c>
      <c r="P915" s="7" t="str">
        <f t="shared" si="85"/>
        <v>82.5833333333333</v>
      </c>
      <c r="Q915" s="11" t="str">
        <f t="shared" si="86"/>
        <v>music</v>
      </c>
      <c r="R915" s="11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#NUM!</v>
      </c>
      <c r="Q916" s="11" t="str">
        <f t="shared" si="86"/>
        <v>music</v>
      </c>
      <c r="R916" s="11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5.7692307692307701</v>
      </c>
      <c r="P917" s="7" t="str">
        <f t="shared" si="85"/>
        <v>41.6666666666667</v>
      </c>
      <c r="Q917" s="11" t="str">
        <f t="shared" si="86"/>
        <v>music</v>
      </c>
      <c r="R917" s="11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#NUM!</v>
      </c>
      <c r="Q918" s="11" t="str">
        <f t="shared" si="86"/>
        <v>music</v>
      </c>
      <c r="R918" s="11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 t="str">
        <f t="shared" si="85"/>
        <v>30</v>
      </c>
      <c r="Q919" s="11" t="str">
        <f t="shared" si="86"/>
        <v>music</v>
      </c>
      <c r="R919" s="11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5.02564102564103</v>
      </c>
      <c r="P920" s="7" t="str">
        <f t="shared" si="85"/>
        <v>19.6</v>
      </c>
      <c r="Q920" s="11" t="str">
        <f t="shared" si="86"/>
        <v>music</v>
      </c>
      <c r="R920" s="11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 t="str">
        <f t="shared" si="85"/>
        <v>100</v>
      </c>
      <c r="Q921" s="11" t="str">
        <f t="shared" si="86"/>
        <v>music</v>
      </c>
      <c r="R921" s="1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#NUM!</v>
      </c>
      <c r="Q922" s="11" t="str">
        <f t="shared" si="86"/>
        <v>music</v>
      </c>
      <c r="R922" s="11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 t="str">
        <f t="shared" si="85"/>
        <v>231.75</v>
      </c>
      <c r="Q923" s="11" t="str">
        <f t="shared" si="86"/>
        <v>music</v>
      </c>
      <c r="R923" s="11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21.037037037037003</v>
      </c>
      <c r="P924" s="7" t="str">
        <f t="shared" si="85"/>
        <v>189.333333333333</v>
      </c>
      <c r="Q924" s="11" t="str">
        <f t="shared" si="86"/>
        <v>music</v>
      </c>
      <c r="R924" s="11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 t="str">
        <f t="shared" si="85"/>
        <v>55</v>
      </c>
      <c r="Q925" s="11" t="str">
        <f t="shared" si="86"/>
        <v>music</v>
      </c>
      <c r="R925" s="11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 t="str">
        <f t="shared" si="85"/>
        <v>21.8</v>
      </c>
      <c r="Q926" s="11" t="str">
        <f t="shared" si="86"/>
        <v>music</v>
      </c>
      <c r="R926" s="11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2.6666666666666701</v>
      </c>
      <c r="P927" s="7" t="str">
        <f t="shared" si="85"/>
        <v>32</v>
      </c>
      <c r="Q927" s="11" t="str">
        <f t="shared" si="86"/>
        <v>music</v>
      </c>
      <c r="R927" s="11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#NUM!</v>
      </c>
      <c r="Q928" s="11" t="str">
        <f t="shared" si="86"/>
        <v>music</v>
      </c>
      <c r="R928" s="11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#NUM!</v>
      </c>
      <c r="Q929" s="11" t="str">
        <f t="shared" si="86"/>
        <v>music</v>
      </c>
      <c r="R929" s="11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10.862068965517201</v>
      </c>
      <c r="P930" s="7" t="str">
        <f t="shared" si="85"/>
        <v>56.25</v>
      </c>
      <c r="Q930" s="11" t="str">
        <f t="shared" si="86"/>
        <v>music</v>
      </c>
      <c r="R930" s="11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#NUM!</v>
      </c>
      <c r="Q931" s="11" t="str">
        <f t="shared" si="86"/>
        <v>music</v>
      </c>
      <c r="R931" s="1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</v>
      </c>
      <c r="P932" s="7" t="str">
        <f t="shared" si="85"/>
        <v>69</v>
      </c>
      <c r="Q932" s="11" t="str">
        <f t="shared" si="86"/>
        <v>music</v>
      </c>
      <c r="R932" s="11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 t="str">
        <f t="shared" si="85"/>
        <v>18.7142857142857</v>
      </c>
      <c r="Q933" s="11" t="str">
        <f t="shared" si="86"/>
        <v>music</v>
      </c>
      <c r="R933" s="11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14.536842105263201</v>
      </c>
      <c r="P934" s="7" t="str">
        <f t="shared" si="85"/>
        <v>46.0333333333333</v>
      </c>
      <c r="Q934" s="11" t="str">
        <f t="shared" si="86"/>
        <v>music</v>
      </c>
      <c r="R934" s="11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 t="str">
        <f t="shared" si="85"/>
        <v>60</v>
      </c>
      <c r="Q935" s="11" t="str">
        <f t="shared" si="86"/>
        <v>music</v>
      </c>
      <c r="R935" s="11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 t="str">
        <f t="shared" si="85"/>
        <v>50.6666666666667</v>
      </c>
      <c r="Q936" s="11" t="str">
        <f t="shared" si="86"/>
        <v>music</v>
      </c>
      <c r="R936" s="11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1.4285714285714299</v>
      </c>
      <c r="P937" s="7" t="str">
        <f t="shared" si="85"/>
        <v>25</v>
      </c>
      <c r="Q937" s="11" t="str">
        <f t="shared" si="86"/>
        <v>music</v>
      </c>
      <c r="R937" s="11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#NUM!</v>
      </c>
      <c r="Q938" s="11" t="str">
        <f t="shared" si="86"/>
        <v>music</v>
      </c>
      <c r="R938" s="11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1.1428571428571401</v>
      </c>
      <c r="P939" s="7" t="str">
        <f t="shared" si="85"/>
        <v>20</v>
      </c>
      <c r="Q939" s="11" t="str">
        <f t="shared" si="86"/>
        <v>music</v>
      </c>
      <c r="R939" s="11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0.35714285714285698</v>
      </c>
      <c r="P940" s="7" t="str">
        <f t="shared" si="85"/>
        <v>25</v>
      </c>
      <c r="Q940" s="11" t="str">
        <f t="shared" si="86"/>
        <v>music</v>
      </c>
      <c r="R940" s="11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1.4545454545454501</v>
      </c>
      <c r="P941" s="7" t="str">
        <f t="shared" si="85"/>
        <v>20</v>
      </c>
      <c r="Q941" s="11" t="str">
        <f t="shared" si="86"/>
        <v>music</v>
      </c>
      <c r="R941" s="1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17.155555555555598</v>
      </c>
      <c r="P942" s="7" t="str">
        <f t="shared" si="85"/>
        <v>110.285714285714</v>
      </c>
      <c r="Q942" s="11" t="str">
        <f t="shared" si="86"/>
        <v>technology</v>
      </c>
      <c r="R942" s="11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 t="str">
        <f t="shared" si="85"/>
        <v>37.4516129032258</v>
      </c>
      <c r="Q943" s="11" t="str">
        <f t="shared" si="86"/>
        <v>technology</v>
      </c>
      <c r="R943" s="11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8.9066666666666698</v>
      </c>
      <c r="P944" s="7" t="str">
        <f t="shared" si="85"/>
        <v>41.75</v>
      </c>
      <c r="Q944" s="11" t="str">
        <f t="shared" si="86"/>
        <v>technology</v>
      </c>
      <c r="R944" s="11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9.6333333333333293</v>
      </c>
      <c r="P945" s="7" t="str">
        <f t="shared" si="85"/>
        <v>24.0833333333333</v>
      </c>
      <c r="Q945" s="11" t="str">
        <f t="shared" si="86"/>
        <v>technology</v>
      </c>
      <c r="R945" s="11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 t="str">
        <f t="shared" si="85"/>
        <v>69.40625</v>
      </c>
      <c r="Q946" s="11" t="str">
        <f t="shared" si="86"/>
        <v>technology</v>
      </c>
      <c r="R946" s="11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 t="str">
        <f t="shared" si="85"/>
        <v>155.25</v>
      </c>
      <c r="Q947" s="11" t="str">
        <f t="shared" si="86"/>
        <v>technology</v>
      </c>
      <c r="R947" s="11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1.9066666666666701</v>
      </c>
      <c r="P948" s="7" t="str">
        <f t="shared" si="85"/>
        <v>57.2</v>
      </c>
      <c r="Q948" s="11" t="str">
        <f t="shared" si="86"/>
        <v>technology</v>
      </c>
      <c r="R948" s="11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#NUM!</v>
      </c>
      <c r="Q949" s="11" t="str">
        <f t="shared" si="86"/>
        <v>technology</v>
      </c>
      <c r="R949" s="11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 t="str">
        <f t="shared" si="85"/>
        <v>60</v>
      </c>
      <c r="Q950" s="11" t="str">
        <f t="shared" si="86"/>
        <v>technology</v>
      </c>
      <c r="R950" s="11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 t="str">
        <f t="shared" si="85"/>
        <v>39</v>
      </c>
      <c r="Q951" s="11" t="str">
        <f t="shared" si="86"/>
        <v>technology</v>
      </c>
      <c r="R951" s="1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 t="str">
        <f t="shared" si="85"/>
        <v>58.4166666666667</v>
      </c>
      <c r="Q952" s="11" t="str">
        <f t="shared" si="86"/>
        <v>technology</v>
      </c>
      <c r="R952" s="11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 t="str">
        <f t="shared" si="85"/>
        <v>158.636363636364</v>
      </c>
      <c r="Q953" s="11" t="str">
        <f t="shared" si="86"/>
        <v>technology</v>
      </c>
      <c r="R953" s="11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</v>
      </c>
      <c r="P954" s="7" t="str">
        <f t="shared" si="85"/>
        <v>99.8571428571429</v>
      </c>
      <c r="Q954" s="11" t="str">
        <f t="shared" si="86"/>
        <v>technology</v>
      </c>
      <c r="R954" s="11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 t="str">
        <f t="shared" si="85"/>
        <v>25.2</v>
      </c>
      <c r="Q955" s="11" t="str">
        <f t="shared" si="86"/>
        <v>technology</v>
      </c>
      <c r="R955" s="11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43.406666666666702</v>
      </c>
      <c r="P956" s="7" t="str">
        <f t="shared" si="85"/>
        <v>89.1917808219178</v>
      </c>
      <c r="Q956" s="11" t="str">
        <f t="shared" si="86"/>
        <v>technology</v>
      </c>
      <c r="R956" s="11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5.6613333333333298</v>
      </c>
      <c r="P957" s="7" t="str">
        <f t="shared" si="85"/>
        <v>182.623655913978</v>
      </c>
      <c r="Q957" s="11" t="str">
        <f t="shared" si="86"/>
        <v>technology</v>
      </c>
      <c r="R957" s="11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 t="str">
        <f t="shared" si="85"/>
        <v>50.6470588235294</v>
      </c>
      <c r="Q958" s="11" t="str">
        <f t="shared" si="86"/>
        <v>technology</v>
      </c>
      <c r="R958" s="11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1.94166666666667</v>
      </c>
      <c r="P959" s="7" t="str">
        <f t="shared" si="85"/>
        <v>33.2857142857143</v>
      </c>
      <c r="Q959" s="11" t="str">
        <f t="shared" si="86"/>
        <v>technology</v>
      </c>
      <c r="R959" s="11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11.328275684711301</v>
      </c>
      <c r="P960" s="7" t="str">
        <f t="shared" si="85"/>
        <v>51.8235294117647</v>
      </c>
      <c r="Q960" s="11" t="str">
        <f t="shared" si="86"/>
        <v>technology</v>
      </c>
      <c r="R960" s="11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 t="str">
        <f t="shared" si="85"/>
        <v>113.625730994152</v>
      </c>
      <c r="Q961" s="11" t="str">
        <f t="shared" si="86"/>
        <v>technology</v>
      </c>
      <c r="R961" s="1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46.100628930817599</v>
      </c>
      <c r="P962" s="7" t="str">
        <f t="shared" si="85"/>
        <v>136.462765957447</v>
      </c>
      <c r="Q962" s="11" t="str">
        <f t="shared" si="86"/>
        <v>technology</v>
      </c>
      <c r="R962" s="11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IMDIV($E963,$D963)*100</f>
        <v>42.188421052631597</v>
      </c>
      <c r="P963" s="7" t="str">
        <f t="shared" ref="P963:P1026" si="91">IMDIV($E963,$L963)</f>
        <v>364.354545454545</v>
      </c>
      <c r="Q963" s="11" t="str">
        <f t="shared" ref="Q963:Q1026" si="92">LEFT($N963,SEARCH("/",$N963)-1)</f>
        <v>technology</v>
      </c>
      <c r="R963" s="11" t="str">
        <f t="shared" ref="R963:R1026" si="93">RIGHT($N963,LEN($N963)-SEARCH("/",$N963))</f>
        <v>wearables</v>
      </c>
      <c r="S963" s="12">
        <f t="shared" ref="S963:S1026" si="94">((($J963/60)/60)/24)+DATE(1970,1,1)</f>
        <v>42740.693692129629</v>
      </c>
      <c r="T963" s="12">
        <f t="shared" ref="T963:T1026" si="95">((($I963/60)/60)/24)+DATE(1970,1,1)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 t="str">
        <f t="shared" si="91"/>
        <v>19.2432432432432</v>
      </c>
      <c r="Q964" s="11" t="str">
        <f t="shared" si="92"/>
        <v>technology</v>
      </c>
      <c r="R964" s="11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1.0771428571428601</v>
      </c>
      <c r="P965" s="7" t="str">
        <f t="shared" si="91"/>
        <v>41.8888888888889</v>
      </c>
      <c r="Q965" s="11" t="str">
        <f t="shared" si="92"/>
        <v>technology</v>
      </c>
      <c r="R965" s="11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 t="str">
        <f t="shared" si="91"/>
        <v>30.3103448275862</v>
      </c>
      <c r="Q966" s="11" t="str">
        <f t="shared" si="92"/>
        <v>technology</v>
      </c>
      <c r="R966" s="11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 t="str">
        <f t="shared" si="91"/>
        <v>49.6666666666667</v>
      </c>
      <c r="Q967" s="11" t="str">
        <f t="shared" si="92"/>
        <v>technology</v>
      </c>
      <c r="R967" s="11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 t="str">
        <f t="shared" si="91"/>
        <v>59.2</v>
      </c>
      <c r="Q968" s="11" t="str">
        <f t="shared" si="92"/>
        <v>technology</v>
      </c>
      <c r="R968" s="11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 t="str">
        <f t="shared" si="91"/>
        <v>43.9753086419753</v>
      </c>
      <c r="Q969" s="11" t="str">
        <f t="shared" si="92"/>
        <v>technology</v>
      </c>
      <c r="R969" s="11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 t="str">
        <f t="shared" si="91"/>
        <v>26.5</v>
      </c>
      <c r="Q970" s="11" t="str">
        <f t="shared" si="92"/>
        <v>technology</v>
      </c>
      <c r="R970" s="11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46.6666666666667</v>
      </c>
      <c r="P971" s="7" t="str">
        <f t="shared" si="91"/>
        <v>1272.72727272727</v>
      </c>
      <c r="Q971" s="11" t="str">
        <f t="shared" si="92"/>
        <v>technology</v>
      </c>
      <c r="R971" s="1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 t="str">
        <f t="shared" si="91"/>
        <v>164</v>
      </c>
      <c r="Q972" s="11" t="str">
        <f t="shared" si="92"/>
        <v>technology</v>
      </c>
      <c r="R972" s="11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 t="str">
        <f t="shared" si="91"/>
        <v>45.2</v>
      </c>
      <c r="Q973" s="11" t="str">
        <f t="shared" si="92"/>
        <v>technology</v>
      </c>
      <c r="R973" s="11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 t="str">
        <f t="shared" si="91"/>
        <v>153.888888888889</v>
      </c>
      <c r="Q974" s="11" t="str">
        <f t="shared" si="92"/>
        <v>technology</v>
      </c>
      <c r="R974" s="11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 t="str">
        <f t="shared" si="91"/>
        <v>51.375</v>
      </c>
      <c r="Q975" s="11" t="str">
        <f t="shared" si="92"/>
        <v>technology</v>
      </c>
      <c r="R975" s="11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 t="str">
        <f t="shared" si="91"/>
        <v>93.3333333333333</v>
      </c>
      <c r="Q976" s="11" t="str">
        <f t="shared" si="92"/>
        <v>technology</v>
      </c>
      <c r="R976" s="11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 t="str">
        <f t="shared" si="91"/>
        <v>108.625</v>
      </c>
      <c r="Q977" s="11" t="str">
        <f t="shared" si="92"/>
        <v>technology</v>
      </c>
      <c r="R977" s="11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 t="str">
        <f t="shared" si="91"/>
        <v>160.5</v>
      </c>
      <c r="Q978" s="11" t="str">
        <f t="shared" si="92"/>
        <v>technology</v>
      </c>
      <c r="R978" s="11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33.6666666666667</v>
      </c>
      <c r="P979" s="7" t="str">
        <f t="shared" si="91"/>
        <v>75.75</v>
      </c>
      <c r="Q979" s="11" t="str">
        <f t="shared" si="92"/>
        <v>technology</v>
      </c>
      <c r="R979" s="11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56.263267182990198</v>
      </c>
      <c r="P980" s="7" t="str">
        <f t="shared" si="91"/>
        <v>790.837398373984</v>
      </c>
      <c r="Q980" s="11" t="str">
        <f t="shared" si="92"/>
        <v>technology</v>
      </c>
      <c r="R980" s="11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 t="str">
        <f t="shared" si="91"/>
        <v>301.939166666667</v>
      </c>
      <c r="Q981" s="11" t="str">
        <f t="shared" si="92"/>
        <v>technology</v>
      </c>
      <c r="R981" s="1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 t="str">
        <f t="shared" si="91"/>
        <v>47.9354838709677</v>
      </c>
      <c r="Q982" s="11" t="str">
        <f t="shared" si="92"/>
        <v>technology</v>
      </c>
      <c r="R982" s="11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1.2375123751237499E-2</v>
      </c>
      <c r="P983" s="7" t="str">
        <f t="shared" si="91"/>
        <v>2.75</v>
      </c>
      <c r="Q983" s="11" t="str">
        <f t="shared" si="92"/>
        <v>technology</v>
      </c>
      <c r="R983" s="11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1.7142857142857099E-2</v>
      </c>
      <c r="P984" s="7" t="str">
        <f t="shared" si="91"/>
        <v>1</v>
      </c>
      <c r="Q984" s="11" t="str">
        <f t="shared" si="92"/>
        <v>technology</v>
      </c>
      <c r="R984" s="11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29.506136117214698</v>
      </c>
      <c r="P985" s="7" t="str">
        <f t="shared" si="91"/>
        <v>171.793296089385</v>
      </c>
      <c r="Q985" s="11" t="str">
        <f t="shared" si="92"/>
        <v>technology</v>
      </c>
      <c r="R985" s="11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 t="str">
        <f t="shared" si="91"/>
        <v>35.3333333333333</v>
      </c>
      <c r="Q986" s="11" t="str">
        <f t="shared" si="92"/>
        <v>technology</v>
      </c>
      <c r="R986" s="11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6.2933333333333303</v>
      </c>
      <c r="P987" s="7" t="str">
        <f t="shared" si="91"/>
        <v>82.0869565217391</v>
      </c>
      <c r="Q987" s="11" t="str">
        <f t="shared" si="92"/>
        <v>technology</v>
      </c>
      <c r="R987" s="11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 t="str">
        <f t="shared" si="91"/>
        <v>110.869565217391</v>
      </c>
      <c r="Q988" s="11" t="str">
        <f t="shared" si="92"/>
        <v>technology</v>
      </c>
      <c r="R988" s="11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 t="str">
        <f t="shared" si="91"/>
        <v>161.219512195122</v>
      </c>
      <c r="Q989" s="11" t="str">
        <f t="shared" si="92"/>
        <v>technology</v>
      </c>
      <c r="R989" s="11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#NUM!</v>
      </c>
      <c r="Q990" s="11" t="str">
        <f t="shared" si="92"/>
        <v>technology</v>
      </c>
      <c r="R990" s="11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 t="str">
        <f t="shared" si="91"/>
        <v>52.40625</v>
      </c>
      <c r="Q991" s="11" t="str">
        <f t="shared" si="92"/>
        <v>technology</v>
      </c>
      <c r="R991" s="1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 t="str">
        <f t="shared" si="91"/>
        <v>13</v>
      </c>
      <c r="Q992" s="11" t="str">
        <f t="shared" si="92"/>
        <v>technology</v>
      </c>
      <c r="R992" s="11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 t="str">
        <f t="shared" si="91"/>
        <v>30.2857142857143</v>
      </c>
      <c r="Q993" s="11" t="str">
        <f t="shared" si="92"/>
        <v>technology</v>
      </c>
      <c r="R993" s="11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 t="str">
        <f t="shared" si="91"/>
        <v>116.75</v>
      </c>
      <c r="Q994" s="11" t="str">
        <f t="shared" si="92"/>
        <v>technology</v>
      </c>
      <c r="R994" s="11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25.087142857142901</v>
      </c>
      <c r="P995" s="7" t="str">
        <f t="shared" si="91"/>
        <v>89.5969387755102</v>
      </c>
      <c r="Q995" s="11" t="str">
        <f t="shared" si="92"/>
        <v>technology</v>
      </c>
      <c r="R995" s="11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 t="str">
        <f t="shared" si="91"/>
        <v>424.454545454545</v>
      </c>
      <c r="Q996" s="11" t="str">
        <f t="shared" si="92"/>
        <v>technology</v>
      </c>
      <c r="R996" s="11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 t="str">
        <f t="shared" si="91"/>
        <v>80.6666666666667</v>
      </c>
      <c r="Q997" s="11" t="str">
        <f t="shared" si="92"/>
        <v>technology</v>
      </c>
      <c r="R997" s="11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 t="str">
        <f t="shared" si="91"/>
        <v>13</v>
      </c>
      <c r="Q998" s="11" t="str">
        <f t="shared" si="92"/>
        <v>technology</v>
      </c>
      <c r="R998" s="11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 t="str">
        <f t="shared" si="91"/>
        <v>8.125</v>
      </c>
      <c r="Q999" s="11" t="str">
        <f t="shared" si="92"/>
        <v>technology</v>
      </c>
      <c r="R999" s="11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58.558333333333302</v>
      </c>
      <c r="P1000" s="7" t="str">
        <f t="shared" si="91"/>
        <v>153.427947598253</v>
      </c>
      <c r="Q1000" s="11" t="str">
        <f t="shared" si="92"/>
        <v>technology</v>
      </c>
      <c r="R1000" s="11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7.7886666666666704</v>
      </c>
      <c r="P1001" s="7" t="str">
        <f t="shared" si="91"/>
        <v>292.075</v>
      </c>
      <c r="Q1001" s="11" t="str">
        <f t="shared" si="92"/>
        <v>technology</v>
      </c>
      <c r="R1001" s="1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2.2157147647256101</v>
      </c>
      <c r="P1002" s="7" t="str">
        <f t="shared" si="91"/>
        <v>3304</v>
      </c>
      <c r="Q1002" s="11" t="str">
        <f t="shared" si="92"/>
        <v>technology</v>
      </c>
      <c r="R1002" s="11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 t="str">
        <f t="shared" si="91"/>
        <v>1300</v>
      </c>
      <c r="Q1003" s="11" t="str">
        <f t="shared" si="92"/>
        <v>technology</v>
      </c>
      <c r="R1003" s="11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 t="str">
        <f t="shared" si="91"/>
        <v>134.545454545455</v>
      </c>
      <c r="Q1004" s="11" t="str">
        <f t="shared" si="92"/>
        <v>technology</v>
      </c>
      <c r="R1004" s="11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 t="str">
        <f t="shared" si="91"/>
        <v>214.066666666667</v>
      </c>
      <c r="Q1005" s="11" t="str">
        <f t="shared" si="92"/>
        <v>technology</v>
      </c>
      <c r="R1005" s="11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 t="str">
        <f t="shared" si="91"/>
        <v>216.336842105263</v>
      </c>
      <c r="Q1006" s="11" t="str">
        <f t="shared" si="92"/>
        <v>technology</v>
      </c>
      <c r="R1006" s="11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 t="str">
        <f t="shared" si="91"/>
        <v>932.310559006211</v>
      </c>
      <c r="Q1007" s="11" t="str">
        <f t="shared" si="92"/>
        <v>technology</v>
      </c>
      <c r="R1007" s="11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 t="str">
        <f t="shared" si="91"/>
        <v>29.25</v>
      </c>
      <c r="Q1008" s="11" t="str">
        <f t="shared" si="92"/>
        <v>technology</v>
      </c>
      <c r="R1008" s="11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 t="str">
        <f t="shared" si="91"/>
        <v>174.947368421053</v>
      </c>
      <c r="Q1009" s="11" t="str">
        <f t="shared" si="92"/>
        <v>technology</v>
      </c>
      <c r="R1009" s="11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 t="str">
        <f t="shared" si="91"/>
        <v>250</v>
      </c>
      <c r="Q1010" s="11" t="str">
        <f t="shared" si="92"/>
        <v>technology</v>
      </c>
      <c r="R1010" s="11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 t="str">
        <f t="shared" si="91"/>
        <v>65</v>
      </c>
      <c r="Q1011" s="11" t="str">
        <f t="shared" si="92"/>
        <v>technology</v>
      </c>
      <c r="R1011" s="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0.19088937093275501</v>
      </c>
      <c r="P1012" s="7" t="str">
        <f t="shared" si="91"/>
        <v>55</v>
      </c>
      <c r="Q1012" s="11" t="str">
        <f t="shared" si="92"/>
        <v>technology</v>
      </c>
      <c r="R1012" s="11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 t="str">
        <f t="shared" si="91"/>
        <v>75</v>
      </c>
      <c r="Q1013" s="11" t="str">
        <f t="shared" si="92"/>
        <v>technology</v>
      </c>
      <c r="R1013" s="11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 t="str">
        <f t="shared" si="91"/>
        <v>1389.35619354839</v>
      </c>
      <c r="Q1014" s="11" t="str">
        <f t="shared" si="92"/>
        <v>technology</v>
      </c>
      <c r="R1014" s="11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 t="str">
        <f t="shared" si="91"/>
        <v>95.9111111111111</v>
      </c>
      <c r="Q1015" s="11" t="str">
        <f t="shared" si="92"/>
        <v>technology</v>
      </c>
      <c r="R1015" s="11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 t="str">
        <f t="shared" si="91"/>
        <v>191.25</v>
      </c>
      <c r="Q1016" s="11" t="str">
        <f t="shared" si="92"/>
        <v>technology</v>
      </c>
      <c r="R1016" s="11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2.6666666666666701</v>
      </c>
      <c r="P1017" s="7" t="str">
        <f t="shared" si="91"/>
        <v>40</v>
      </c>
      <c r="Q1017" s="11" t="str">
        <f t="shared" si="92"/>
        <v>technology</v>
      </c>
      <c r="R1017" s="11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 t="str">
        <f t="shared" si="91"/>
        <v>74.7894736842105</v>
      </c>
      <c r="Q1018" s="11" t="str">
        <f t="shared" si="92"/>
        <v>technology</v>
      </c>
      <c r="R1018" s="11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 t="str">
        <f t="shared" si="91"/>
        <v>161.118309859155</v>
      </c>
      <c r="Q1019" s="11" t="str">
        <f t="shared" si="92"/>
        <v>technology</v>
      </c>
      <c r="R1019" s="11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 t="str">
        <f t="shared" si="91"/>
        <v>88.7142857142857</v>
      </c>
      <c r="Q1020" s="11" t="str">
        <f t="shared" si="92"/>
        <v>technology</v>
      </c>
      <c r="R1020" s="11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</v>
      </c>
      <c r="P1021" s="7" t="str">
        <f t="shared" si="91"/>
        <v>53.25</v>
      </c>
      <c r="Q1021" s="11" t="str">
        <f t="shared" si="92"/>
        <v>technology</v>
      </c>
      <c r="R1021" s="1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205.54838709677398</v>
      </c>
      <c r="P1022" s="7" t="str">
        <f t="shared" si="91"/>
        <v>106.2</v>
      </c>
      <c r="Q1022" s="11" t="str">
        <f t="shared" si="92"/>
        <v>music</v>
      </c>
      <c r="R1022" s="11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351.80366666666697</v>
      </c>
      <c r="P1023" s="7" t="str">
        <f t="shared" si="91"/>
        <v>22.0797280334728</v>
      </c>
      <c r="Q1023" s="11" t="str">
        <f t="shared" si="92"/>
        <v>music</v>
      </c>
      <c r="R1023" s="11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 t="str">
        <f t="shared" si="91"/>
        <v>31.0540540540541</v>
      </c>
      <c r="Q1024" s="11" t="str">
        <f t="shared" si="92"/>
        <v>music</v>
      </c>
      <c r="R1024" s="11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 t="str">
        <f t="shared" si="91"/>
        <v>36.206106870229</v>
      </c>
      <c r="Q1025" s="11" t="str">
        <f t="shared" si="92"/>
        <v>music</v>
      </c>
      <c r="R1025" s="11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118.63775000000001</v>
      </c>
      <c r="P1026" s="7" t="str">
        <f t="shared" si="91"/>
        <v>388.976229508197</v>
      </c>
      <c r="Q1026" s="11" t="str">
        <f t="shared" si="92"/>
        <v>music</v>
      </c>
      <c r="R1026" s="11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IMDIV($E1027,$D1027)*100</f>
        <v>109.92831428571399</v>
      </c>
      <c r="P1027" s="7" t="str">
        <f t="shared" ref="P1027:P1090" si="97">IMDIV($E1027,$L1027)</f>
        <v>71.8485714285714</v>
      </c>
      <c r="Q1027" s="11" t="str">
        <f t="shared" ref="Q1027:Q1090" si="98">LEFT($N1027,SEARCH("/",$N1027)-1)</f>
        <v>music</v>
      </c>
      <c r="R1027" s="11" t="str">
        <f t="shared" ref="R1027:R1090" si="99">RIGHT($N1027,LEN($N1027)-SEARCH("/",$N1027))</f>
        <v>electronic music</v>
      </c>
      <c r="S1027" s="12">
        <f t="shared" ref="S1027:S1090" si="100">((($J1027/60)/60)/24)+DATE(1970,1,1)</f>
        <v>42049.833761574075</v>
      </c>
      <c r="T1027" s="12">
        <f t="shared" ref="T1027:T1090" si="101">((($I1027/60)/60)/24)+DATE(1970,1,1)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100.00828571428599</v>
      </c>
      <c r="P1028" s="7" t="str">
        <f t="shared" si="97"/>
        <v>57.3818032786885</v>
      </c>
      <c r="Q1028" s="11" t="str">
        <f t="shared" si="98"/>
        <v>music</v>
      </c>
      <c r="R1028" s="11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103.09292094387399</v>
      </c>
      <c r="P1029" s="7" t="str">
        <f t="shared" si="97"/>
        <v>69.6666666666667</v>
      </c>
      <c r="Q1029" s="11" t="str">
        <f t="shared" si="98"/>
        <v>music</v>
      </c>
      <c r="R1029" s="11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 t="str">
        <f t="shared" si="97"/>
        <v>45.9882352941176</v>
      </c>
      <c r="Q1030" s="11" t="str">
        <f t="shared" si="98"/>
        <v>music</v>
      </c>
      <c r="R1030" s="11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 t="str">
        <f t="shared" si="97"/>
        <v>79.2624113475177</v>
      </c>
      <c r="Q1031" s="11" t="str">
        <f t="shared" si="98"/>
        <v>music</v>
      </c>
      <c r="R1031" s="1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 t="str">
        <f t="shared" si="97"/>
        <v>43.0314465408805</v>
      </c>
      <c r="Q1032" s="11" t="str">
        <f t="shared" si="98"/>
        <v>music</v>
      </c>
      <c r="R1032" s="11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 t="str">
        <f t="shared" si="97"/>
        <v>108.484848484848</v>
      </c>
      <c r="Q1033" s="11" t="str">
        <f t="shared" si="98"/>
        <v>music</v>
      </c>
      <c r="R1033" s="11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108.49703703703699</v>
      </c>
      <c r="P1034" s="7" t="str">
        <f t="shared" si="97"/>
        <v>61.0295833333333</v>
      </c>
      <c r="Q1034" s="11" t="str">
        <f t="shared" si="98"/>
        <v>music</v>
      </c>
      <c r="R1034" s="11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102.86144578313301</v>
      </c>
      <c r="P1035" s="7" t="str">
        <f t="shared" si="97"/>
        <v>50.5925925925926</v>
      </c>
      <c r="Q1035" s="11" t="str">
        <f t="shared" si="98"/>
        <v>music</v>
      </c>
      <c r="R1035" s="11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 t="str">
        <f t="shared" si="97"/>
        <v>39.1571686746988</v>
      </c>
      <c r="Q1036" s="11" t="str">
        <f t="shared" si="98"/>
        <v>music</v>
      </c>
      <c r="R1036" s="11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</v>
      </c>
      <c r="P1037" s="7" t="str">
        <f t="shared" si="97"/>
        <v>65.1578947368421</v>
      </c>
      <c r="Q1037" s="11" t="str">
        <f t="shared" si="98"/>
        <v>music</v>
      </c>
      <c r="R1037" s="11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</v>
      </c>
      <c r="P1038" s="7" t="str">
        <f t="shared" si="97"/>
        <v>23.9631279620853</v>
      </c>
      <c r="Q1038" s="11" t="str">
        <f t="shared" si="98"/>
        <v>music</v>
      </c>
      <c r="R1038" s="11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 t="str">
        <f t="shared" si="97"/>
        <v>48.6190476190476</v>
      </c>
      <c r="Q1039" s="11" t="str">
        <f t="shared" si="98"/>
        <v>music</v>
      </c>
      <c r="R1039" s="11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</v>
      </c>
      <c r="P1040" s="7" t="str">
        <f t="shared" si="97"/>
        <v>35.7377049180328</v>
      </c>
      <c r="Q1040" s="11" t="str">
        <f t="shared" si="98"/>
        <v>music</v>
      </c>
      <c r="R1040" s="11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 t="str">
        <f t="shared" si="97"/>
        <v>21.3666666666667</v>
      </c>
      <c r="Q1041" s="11" t="str">
        <f t="shared" si="98"/>
        <v>music</v>
      </c>
      <c r="R1041" s="1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0.29411764705882398</v>
      </c>
      <c r="P1042" s="7" t="str">
        <f t="shared" si="97"/>
        <v>250</v>
      </c>
      <c r="Q1042" s="11" t="str">
        <f t="shared" si="98"/>
        <v>journalism</v>
      </c>
      <c r="R1042" s="11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#NUM!</v>
      </c>
      <c r="Q1043" s="11" t="str">
        <f t="shared" si="98"/>
        <v>journalism</v>
      </c>
      <c r="R1043" s="11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1.5384615384615399</v>
      </c>
      <c r="P1044" s="7" t="str">
        <f t="shared" si="97"/>
        <v>10</v>
      </c>
      <c r="Q1044" s="11" t="str">
        <f t="shared" si="98"/>
        <v>journalism</v>
      </c>
      <c r="R1044" s="11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 t="str">
        <f t="shared" si="97"/>
        <v>29.236301369863</v>
      </c>
      <c r="Q1045" s="11" t="str">
        <f t="shared" si="98"/>
        <v>journalism</v>
      </c>
      <c r="R1045" s="11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8.5714285714285701E-2</v>
      </c>
      <c r="P1046" s="7" t="str">
        <f t="shared" si="97"/>
        <v>3</v>
      </c>
      <c r="Q1046" s="11" t="str">
        <f t="shared" si="98"/>
        <v>journalism</v>
      </c>
      <c r="R1046" s="11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 t="str">
        <f t="shared" si="97"/>
        <v>33.25</v>
      </c>
      <c r="Q1047" s="11" t="str">
        <f t="shared" si="98"/>
        <v>journalism</v>
      </c>
      <c r="R1047" s="11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#NUM!</v>
      </c>
      <c r="Q1048" s="11" t="str">
        <f t="shared" si="98"/>
        <v>journalism</v>
      </c>
      <c r="R1048" s="11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 t="str">
        <f t="shared" si="97"/>
        <v>1</v>
      </c>
      <c r="Q1049" s="11" t="str">
        <f t="shared" si="98"/>
        <v>journalism</v>
      </c>
      <c r="R1049" s="11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</v>
      </c>
      <c r="P1050" s="7" t="str">
        <f t="shared" si="97"/>
        <v>53</v>
      </c>
      <c r="Q1050" s="11" t="str">
        <f t="shared" si="98"/>
        <v>journalism</v>
      </c>
      <c r="R1050" s="11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#NUM!</v>
      </c>
      <c r="Q1051" s="11" t="str">
        <f t="shared" si="98"/>
        <v>journalism</v>
      </c>
      <c r="R1051" s="1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#NUM!</v>
      </c>
      <c r="Q1052" s="11" t="str">
        <f t="shared" si="98"/>
        <v>journalism</v>
      </c>
      <c r="R1052" s="11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#NUM!</v>
      </c>
      <c r="Q1053" s="11" t="str">
        <f t="shared" si="98"/>
        <v>journalism</v>
      </c>
      <c r="R1053" s="11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#NUM!</v>
      </c>
      <c r="Q1054" s="11" t="str">
        <f t="shared" si="98"/>
        <v>journalism</v>
      </c>
      <c r="R1054" s="11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 t="str">
        <f t="shared" si="97"/>
        <v>15</v>
      </c>
      <c r="Q1055" s="11" t="str">
        <f t="shared" si="98"/>
        <v>journalism</v>
      </c>
      <c r="R1055" s="11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#NUM!</v>
      </c>
      <c r="Q1056" s="11" t="str">
        <f t="shared" si="98"/>
        <v>journalism</v>
      </c>
      <c r="R1056" s="11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#NUM!</v>
      </c>
      <c r="Q1057" s="11" t="str">
        <f t="shared" si="98"/>
        <v>journalism</v>
      </c>
      <c r="R1057" s="11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#NUM!</v>
      </c>
      <c r="Q1058" s="11" t="str">
        <f t="shared" si="98"/>
        <v>journalism</v>
      </c>
      <c r="R1058" s="11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#NUM!</v>
      </c>
      <c r="Q1059" s="11" t="str">
        <f t="shared" si="98"/>
        <v>journalism</v>
      </c>
      <c r="R1059" s="11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#NUM!</v>
      </c>
      <c r="Q1060" s="11" t="str">
        <f t="shared" si="98"/>
        <v>journalism</v>
      </c>
      <c r="R1060" s="11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#NUM!</v>
      </c>
      <c r="Q1061" s="11" t="str">
        <f t="shared" si="98"/>
        <v>journalism</v>
      </c>
      <c r="R1061" s="1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 t="str">
        <f t="shared" si="97"/>
        <v>50</v>
      </c>
      <c r="Q1062" s="11" t="str">
        <f t="shared" si="98"/>
        <v>journalism</v>
      </c>
      <c r="R1062" s="11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#NUM!</v>
      </c>
      <c r="Q1063" s="11" t="str">
        <f t="shared" si="98"/>
        <v>journalism</v>
      </c>
      <c r="R1063" s="11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95.477386934673405</v>
      </c>
      <c r="P1064" s="7" t="str">
        <f t="shared" si="97"/>
        <v>47.5</v>
      </c>
      <c r="Q1064" s="11" t="str">
        <f t="shared" si="98"/>
        <v>journalism</v>
      </c>
      <c r="R1064" s="11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#NUM!</v>
      </c>
      <c r="Q1065" s="11" t="str">
        <f t="shared" si="98"/>
        <v>journalism</v>
      </c>
      <c r="R1065" s="11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8.9744444444444404</v>
      </c>
      <c r="P1066" s="7" t="str">
        <f t="shared" si="97"/>
        <v>65.6666666666667</v>
      </c>
      <c r="Q1066" s="11" t="str">
        <f t="shared" si="98"/>
        <v>games</v>
      </c>
      <c r="R1066" s="11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 t="str">
        <f t="shared" si="97"/>
        <v>16.2</v>
      </c>
      <c r="Q1067" s="11" t="str">
        <f t="shared" si="98"/>
        <v>games</v>
      </c>
      <c r="R1067" s="11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3.3673333333333297</v>
      </c>
      <c r="P1068" s="7" t="str">
        <f t="shared" si="97"/>
        <v>34.1283783783784</v>
      </c>
      <c r="Q1068" s="11" t="str">
        <f t="shared" si="98"/>
        <v>games</v>
      </c>
      <c r="R1068" s="11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 t="str">
        <f t="shared" si="97"/>
        <v>13</v>
      </c>
      <c r="Q1069" s="11" t="str">
        <f t="shared" si="98"/>
        <v>games</v>
      </c>
      <c r="R1069" s="11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 t="str">
        <f t="shared" si="97"/>
        <v>11.25</v>
      </c>
      <c r="Q1070" s="11" t="str">
        <f t="shared" si="98"/>
        <v>games</v>
      </c>
      <c r="R1070" s="11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38.636363636363605</v>
      </c>
      <c r="P1071" s="7" t="str">
        <f t="shared" si="97"/>
        <v>40.4761904761905</v>
      </c>
      <c r="Q1071" s="11" t="str">
        <f t="shared" si="98"/>
        <v>games</v>
      </c>
      <c r="R1071" s="1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 t="str">
        <f t="shared" si="97"/>
        <v>35</v>
      </c>
      <c r="Q1072" s="11" t="str">
        <f t="shared" si="98"/>
        <v>games</v>
      </c>
      <c r="R1072" s="11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#NUM!</v>
      </c>
      <c r="Q1073" s="11" t="str">
        <f t="shared" si="98"/>
        <v>games</v>
      </c>
      <c r="R1073" s="11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 t="str">
        <f t="shared" si="97"/>
        <v>12.75</v>
      </c>
      <c r="Q1074" s="11" t="str">
        <f t="shared" si="98"/>
        <v>games</v>
      </c>
      <c r="R1074" s="11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1.3333333333333299</v>
      </c>
      <c r="P1075" s="7" t="str">
        <f t="shared" si="97"/>
        <v>10</v>
      </c>
      <c r="Q1075" s="11" t="str">
        <f t="shared" si="98"/>
        <v>games</v>
      </c>
      <c r="R1075" s="11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6.3092592592592602</v>
      </c>
      <c r="P1076" s="7" t="str">
        <f t="shared" si="97"/>
        <v>113.566666666667</v>
      </c>
      <c r="Q1076" s="11" t="str">
        <f t="shared" si="98"/>
        <v>games</v>
      </c>
      <c r="R1076" s="11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 t="str">
        <f t="shared" si="97"/>
        <v>15</v>
      </c>
      <c r="Q1077" s="11" t="str">
        <f t="shared" si="98"/>
        <v>games</v>
      </c>
      <c r="R1077" s="11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62.765333333333295</v>
      </c>
      <c r="P1078" s="7" t="str">
        <f t="shared" si="97"/>
        <v>48.2810256410256</v>
      </c>
      <c r="Q1078" s="11" t="str">
        <f t="shared" si="98"/>
        <v>games</v>
      </c>
      <c r="R1078" s="11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 t="str">
        <f t="shared" si="97"/>
        <v>43.9760479041916</v>
      </c>
      <c r="Q1079" s="11" t="str">
        <f t="shared" si="98"/>
        <v>games</v>
      </c>
      <c r="R1079" s="11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 t="str">
        <f t="shared" si="97"/>
        <v>9</v>
      </c>
      <c r="Q1080" s="11" t="str">
        <f t="shared" si="98"/>
        <v>games</v>
      </c>
      <c r="R1080" s="11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2.60769230769231</v>
      </c>
      <c r="P1081" s="7" t="str">
        <f t="shared" si="97"/>
        <v>37.6666666666667</v>
      </c>
      <c r="Q1081" s="11" t="str">
        <f t="shared" si="98"/>
        <v>games</v>
      </c>
      <c r="R1081" s="1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 t="str">
        <f t="shared" si="97"/>
        <v>18.5816326530612</v>
      </c>
      <c r="Q1082" s="11" t="str">
        <f t="shared" si="98"/>
        <v>games</v>
      </c>
      <c r="R1082" s="11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1.7647058823529398E-2</v>
      </c>
      <c r="P1083" s="7" t="str">
        <f t="shared" si="97"/>
        <v>3</v>
      </c>
      <c r="Q1083" s="11" t="str">
        <f t="shared" si="98"/>
        <v>games</v>
      </c>
      <c r="R1083" s="11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 t="str">
        <f t="shared" si="97"/>
        <v>18.6666666666667</v>
      </c>
      <c r="Q1084" s="11" t="str">
        <f t="shared" si="98"/>
        <v>games</v>
      </c>
      <c r="R1084" s="11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 t="str">
        <f t="shared" si="97"/>
        <v>410</v>
      </c>
      <c r="Q1085" s="11" t="str">
        <f t="shared" si="98"/>
        <v>games</v>
      </c>
      <c r="R1085" s="11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#NUM!</v>
      </c>
      <c r="Q1086" s="11" t="str">
        <f t="shared" si="98"/>
        <v>games</v>
      </c>
      <c r="R1086" s="11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 t="str">
        <f t="shared" si="97"/>
        <v>114</v>
      </c>
      <c r="Q1087" s="11" t="str">
        <f t="shared" si="98"/>
        <v>games</v>
      </c>
      <c r="R1087" s="11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8.3333333333333301E-2</v>
      </c>
      <c r="P1088" s="7" t="str">
        <f t="shared" si="97"/>
        <v>7.5</v>
      </c>
      <c r="Q1088" s="11" t="str">
        <f t="shared" si="98"/>
        <v>games</v>
      </c>
      <c r="R1088" s="11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#NUM!</v>
      </c>
      <c r="Q1089" s="11" t="str">
        <f t="shared" si="98"/>
        <v>games</v>
      </c>
      <c r="R1089" s="11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14.182977777777801</v>
      </c>
      <c r="P1090" s="7" t="str">
        <f t="shared" si="97"/>
        <v>43.4172789115646</v>
      </c>
      <c r="Q1090" s="11" t="str">
        <f t="shared" si="98"/>
        <v>games</v>
      </c>
      <c r="R1090" s="11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IMDIV($E1091,$D1091)*100</f>
        <v>7.8266666666666707</v>
      </c>
      <c r="P1091" s="7" t="str">
        <f t="shared" ref="P1091:P1154" si="103">IMDIV($E1091,$L1091)</f>
        <v>23.9591836734694</v>
      </c>
      <c r="Q1091" s="11" t="str">
        <f t="shared" ref="Q1091:Q1154" si="104">LEFT($N1091,SEARCH("/",$N1091)-1)</f>
        <v>games</v>
      </c>
      <c r="R1091" s="11" t="str">
        <f t="shared" ref="R1091:R1154" si="105">RIGHT($N1091,LEN($N1091)-SEARCH("/",$N1091))</f>
        <v>video games</v>
      </c>
      <c r="S1091" s="12">
        <f t="shared" ref="S1091:S1154" si="106">((($J1091/60)/60)/24)+DATE(1970,1,1)</f>
        <v>42151.189525462964</v>
      </c>
      <c r="T1091" s="12">
        <f t="shared" ref="T1091:T1154" si="107">((($I1091/60)/60)/24)+DATE(1970,1,1)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 t="str">
        <f t="shared" si="103"/>
        <v>5</v>
      </c>
      <c r="Q1092" s="11" t="str">
        <f t="shared" si="104"/>
        <v>games</v>
      </c>
      <c r="R1092" s="11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 t="str">
        <f t="shared" si="103"/>
        <v>12.5</v>
      </c>
      <c r="Q1093" s="11" t="str">
        <f t="shared" si="104"/>
        <v>games</v>
      </c>
      <c r="R1093" s="11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 t="str">
        <f t="shared" si="103"/>
        <v>3</v>
      </c>
      <c r="Q1094" s="11" t="str">
        <f t="shared" si="104"/>
        <v>games</v>
      </c>
      <c r="R1094" s="11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</v>
      </c>
      <c r="P1095" s="7" t="str">
        <f t="shared" si="103"/>
        <v>10.5625</v>
      </c>
      <c r="Q1095" s="11" t="str">
        <f t="shared" si="104"/>
        <v>games</v>
      </c>
      <c r="R1095" s="11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18.300055555555598</v>
      </c>
      <c r="P1096" s="7" t="str">
        <f t="shared" si="103"/>
        <v>122.00037037037</v>
      </c>
      <c r="Q1096" s="11" t="str">
        <f t="shared" si="104"/>
        <v>games</v>
      </c>
      <c r="R1096" s="11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 t="str">
        <f t="shared" si="103"/>
        <v>267.808510638298</v>
      </c>
      <c r="Q1097" s="11" t="str">
        <f t="shared" si="104"/>
        <v>games</v>
      </c>
      <c r="R1097" s="11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17.933333333333302</v>
      </c>
      <c r="P1098" s="7" t="str">
        <f t="shared" si="103"/>
        <v>74.2068965517241</v>
      </c>
      <c r="Q1098" s="11" t="str">
        <f t="shared" si="104"/>
        <v>games</v>
      </c>
      <c r="R1098" s="11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 t="str">
        <f t="shared" si="103"/>
        <v>6.71428571428571</v>
      </c>
      <c r="Q1099" s="11" t="str">
        <f t="shared" si="104"/>
        <v>games</v>
      </c>
      <c r="R1099" s="11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 t="str">
        <f t="shared" si="103"/>
        <v>81.9545454545455</v>
      </c>
      <c r="Q1100" s="11" t="str">
        <f t="shared" si="104"/>
        <v>games</v>
      </c>
      <c r="R1100" s="11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 t="str">
        <f t="shared" si="103"/>
        <v>25</v>
      </c>
      <c r="Q1101" s="11" t="str">
        <f t="shared" si="104"/>
        <v>games</v>
      </c>
      <c r="R1101" s="1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 t="str">
        <f t="shared" si="103"/>
        <v>10</v>
      </c>
      <c r="Q1102" s="11" t="str">
        <f t="shared" si="104"/>
        <v>games</v>
      </c>
      <c r="R1102" s="11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 t="str">
        <f t="shared" si="103"/>
        <v>6.83333333333333</v>
      </c>
      <c r="Q1103" s="11" t="str">
        <f t="shared" si="104"/>
        <v>games</v>
      </c>
      <c r="R1103" s="11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 t="str">
        <f t="shared" si="103"/>
        <v>17.7083333333333</v>
      </c>
      <c r="Q1104" s="11" t="str">
        <f t="shared" si="104"/>
        <v>games</v>
      </c>
      <c r="R1104" s="11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 t="str">
        <f t="shared" si="103"/>
        <v>16.2</v>
      </c>
      <c r="Q1105" s="11" t="str">
        <f t="shared" si="104"/>
        <v>games</v>
      </c>
      <c r="R1105" s="11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4.9516666666666698</v>
      </c>
      <c r="P1106" s="7" t="str">
        <f t="shared" si="103"/>
        <v>80.2972972972973</v>
      </c>
      <c r="Q1106" s="11" t="str">
        <f t="shared" si="104"/>
        <v>games</v>
      </c>
      <c r="R1106" s="11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 t="str">
        <f t="shared" si="103"/>
        <v>71.55</v>
      </c>
      <c r="Q1107" s="11" t="str">
        <f t="shared" si="104"/>
        <v>games</v>
      </c>
      <c r="R1107" s="11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 t="str">
        <f t="shared" si="103"/>
        <v>23.5714285714286</v>
      </c>
      <c r="Q1108" s="11" t="str">
        <f t="shared" si="104"/>
        <v>games</v>
      </c>
      <c r="R1108" s="11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#NUM!</v>
      </c>
      <c r="Q1109" s="11" t="str">
        <f t="shared" si="104"/>
        <v>games</v>
      </c>
      <c r="R1109" s="11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 t="str">
        <f t="shared" si="103"/>
        <v>34.8809523809524</v>
      </c>
      <c r="Q1110" s="11" t="str">
        <f t="shared" si="104"/>
        <v>games</v>
      </c>
      <c r="R1110" s="11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 t="str">
        <f t="shared" si="103"/>
        <v>15</v>
      </c>
      <c r="Q1111" s="11" t="str">
        <f t="shared" si="104"/>
        <v>games</v>
      </c>
      <c r="R1111" s="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 t="str">
        <f t="shared" si="103"/>
        <v>23.1818181818182</v>
      </c>
      <c r="Q1112" s="11" t="str">
        <f t="shared" si="104"/>
        <v>games</v>
      </c>
      <c r="R1112" s="11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 t="str">
        <f t="shared" si="103"/>
        <v>1</v>
      </c>
      <c r="Q1113" s="11" t="str">
        <f t="shared" si="104"/>
        <v>games</v>
      </c>
      <c r="R1113" s="11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35.537409090909101</v>
      </c>
      <c r="P1114" s="7" t="str">
        <f t="shared" si="103"/>
        <v>100.233717948718</v>
      </c>
      <c r="Q1114" s="11" t="str">
        <f t="shared" si="104"/>
        <v>games</v>
      </c>
      <c r="R1114" s="11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 t="str">
        <f t="shared" si="103"/>
        <v>5</v>
      </c>
      <c r="Q1115" s="11" t="str">
        <f t="shared" si="104"/>
        <v>games</v>
      </c>
      <c r="R1115" s="11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0.16666666666666699</v>
      </c>
      <c r="P1116" s="7" t="str">
        <f t="shared" si="103"/>
        <v>3.33333333333333</v>
      </c>
      <c r="Q1116" s="11" t="str">
        <f t="shared" si="104"/>
        <v>games</v>
      </c>
      <c r="R1116" s="11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 t="str">
        <f t="shared" si="103"/>
        <v>13.25</v>
      </c>
      <c r="Q1117" s="11" t="str">
        <f t="shared" si="104"/>
        <v>games</v>
      </c>
      <c r="R1117" s="11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3.5704E-2</v>
      </c>
      <c r="P1118" s="7" t="str">
        <f t="shared" si="103"/>
        <v>17.852</v>
      </c>
      <c r="Q1118" s="11" t="str">
        <f t="shared" si="104"/>
        <v>games</v>
      </c>
      <c r="R1118" s="11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 t="str">
        <f t="shared" si="103"/>
        <v>10.375</v>
      </c>
      <c r="Q1119" s="11" t="str">
        <f t="shared" si="104"/>
        <v>games</v>
      </c>
      <c r="R1119" s="11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2.4222222222222198</v>
      </c>
      <c r="P1120" s="7" t="str">
        <f t="shared" si="103"/>
        <v>36.3333333333333</v>
      </c>
      <c r="Q1120" s="11" t="str">
        <f t="shared" si="104"/>
        <v>games</v>
      </c>
      <c r="R1120" s="11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</v>
      </c>
      <c r="P1121" s="7" t="str">
        <f t="shared" si="103"/>
        <v>5</v>
      </c>
      <c r="Q1121" s="11" t="str">
        <f t="shared" si="104"/>
        <v>games</v>
      </c>
      <c r="R1121" s="1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#NUM!</v>
      </c>
      <c r="Q1122" s="11" t="str">
        <f t="shared" si="104"/>
        <v>games</v>
      </c>
      <c r="R1122" s="11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 t="str">
        <f t="shared" si="103"/>
        <v>5.8</v>
      </c>
      <c r="Q1123" s="11" t="str">
        <f t="shared" si="104"/>
        <v>games</v>
      </c>
      <c r="R1123" s="11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#NUM!</v>
      </c>
      <c r="Q1124" s="11" t="str">
        <f t="shared" si="104"/>
        <v>games</v>
      </c>
      <c r="R1124" s="11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 t="str">
        <f t="shared" si="103"/>
        <v>3.66666666666667</v>
      </c>
      <c r="Q1125" s="11" t="str">
        <f t="shared" si="104"/>
        <v>games</v>
      </c>
      <c r="R1125" s="11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0.47222222222222199</v>
      </c>
      <c r="P1126" s="7" t="str">
        <f t="shared" si="103"/>
        <v>60.7142857142857</v>
      </c>
      <c r="Q1126" s="11" t="str">
        <f t="shared" si="104"/>
        <v>games</v>
      </c>
      <c r="R1126" s="11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#NUM!</v>
      </c>
      <c r="Q1127" s="11" t="str">
        <f t="shared" si="104"/>
        <v>games</v>
      </c>
      <c r="R1127" s="11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 t="str">
        <f t="shared" si="103"/>
        <v>5</v>
      </c>
      <c r="Q1128" s="11" t="str">
        <f t="shared" si="104"/>
        <v>games</v>
      </c>
      <c r="R1128" s="11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1.6714285714285699</v>
      </c>
      <c r="P1129" s="7" t="str">
        <f t="shared" si="103"/>
        <v>25.4347826086957</v>
      </c>
      <c r="Q1129" s="11" t="str">
        <f t="shared" si="104"/>
        <v>games</v>
      </c>
      <c r="R1129" s="11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 t="str">
        <f t="shared" si="103"/>
        <v>1</v>
      </c>
      <c r="Q1130" s="11" t="str">
        <f t="shared" si="104"/>
        <v>games</v>
      </c>
      <c r="R1130" s="11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 t="str">
        <f t="shared" si="103"/>
        <v>10.5</v>
      </c>
      <c r="Q1131" s="11" t="str">
        <f t="shared" si="104"/>
        <v>games</v>
      </c>
      <c r="R1131" s="1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 t="str">
        <f t="shared" si="103"/>
        <v>3.66666666666667</v>
      </c>
      <c r="Q1132" s="11" t="str">
        <f t="shared" si="104"/>
        <v>games</v>
      </c>
      <c r="R1132" s="11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#NUM!</v>
      </c>
      <c r="Q1133" s="11" t="str">
        <f t="shared" si="104"/>
        <v>games</v>
      </c>
      <c r="R1133" s="11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 t="str">
        <f t="shared" si="103"/>
        <v>110.615384615385</v>
      </c>
      <c r="Q1134" s="11" t="str">
        <f t="shared" si="104"/>
        <v>games</v>
      </c>
      <c r="R1134" s="11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0.66666666666666696</v>
      </c>
      <c r="P1135" s="7" t="str">
        <f t="shared" si="103"/>
        <v>20</v>
      </c>
      <c r="Q1135" s="11" t="str">
        <f t="shared" si="104"/>
        <v>games</v>
      </c>
      <c r="R1135" s="11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 t="str">
        <f t="shared" si="103"/>
        <v>1</v>
      </c>
      <c r="Q1136" s="11" t="str">
        <f t="shared" si="104"/>
        <v>games</v>
      </c>
      <c r="R1136" s="11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 t="str">
        <f t="shared" si="103"/>
        <v>50</v>
      </c>
      <c r="Q1137" s="11" t="str">
        <f t="shared" si="104"/>
        <v>games</v>
      </c>
      <c r="R1137" s="11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6.4439140811455893</v>
      </c>
      <c r="P1138" s="7" t="str">
        <f t="shared" si="103"/>
        <v>45</v>
      </c>
      <c r="Q1138" s="11" t="str">
        <f t="shared" si="104"/>
        <v>games</v>
      </c>
      <c r="R1138" s="11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 t="str">
        <f t="shared" si="103"/>
        <v>253.205128205128</v>
      </c>
      <c r="Q1139" s="11" t="str">
        <f t="shared" si="104"/>
        <v>games</v>
      </c>
      <c r="R1139" s="11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0.35714285714285698</v>
      </c>
      <c r="P1140" s="7" t="str">
        <f t="shared" si="103"/>
        <v>31.25</v>
      </c>
      <c r="Q1140" s="11" t="str">
        <f t="shared" si="104"/>
        <v>games</v>
      </c>
      <c r="R1140" s="11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 t="str">
        <f t="shared" si="103"/>
        <v>5</v>
      </c>
      <c r="Q1141" s="11" t="str">
        <f t="shared" si="104"/>
        <v>games</v>
      </c>
      <c r="R1141" s="1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#NUM!</v>
      </c>
      <c r="Q1142" s="11" t="str">
        <f t="shared" si="104"/>
        <v>games</v>
      </c>
      <c r="R1142" s="11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#NUM!</v>
      </c>
      <c r="Q1143" s="11" t="str">
        <f t="shared" si="104"/>
        <v>games</v>
      </c>
      <c r="R1143" s="11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#NUM!</v>
      </c>
      <c r="Q1144" s="11" t="str">
        <f t="shared" si="104"/>
        <v>games</v>
      </c>
      <c r="R1144" s="11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</v>
      </c>
      <c r="P1145" s="7" t="str">
        <f t="shared" si="103"/>
        <v>23.25</v>
      </c>
      <c r="Q1145" s="11" t="str">
        <f t="shared" si="104"/>
        <v>games</v>
      </c>
      <c r="R1145" s="11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#NUM!</v>
      </c>
      <c r="Q1146" s="11" t="str">
        <f t="shared" si="104"/>
        <v>food</v>
      </c>
      <c r="R1146" s="11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 t="str">
        <f t="shared" si="103"/>
        <v>100</v>
      </c>
      <c r="Q1147" s="11" t="str">
        <f t="shared" si="104"/>
        <v>food</v>
      </c>
      <c r="R1147" s="11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8.8333333333333304</v>
      </c>
      <c r="P1148" s="7" t="str">
        <f t="shared" si="103"/>
        <v>44.1666666666667</v>
      </c>
      <c r="Q1148" s="11" t="str">
        <f t="shared" si="104"/>
        <v>food</v>
      </c>
      <c r="R1148" s="11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#NUM!</v>
      </c>
      <c r="Q1149" s="11" t="str">
        <f t="shared" si="104"/>
        <v>food</v>
      </c>
      <c r="R1149" s="11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0.48666666666666702</v>
      </c>
      <c r="P1150" s="7" t="str">
        <f t="shared" si="103"/>
        <v>24.3333333333333</v>
      </c>
      <c r="Q1150" s="11" t="str">
        <f t="shared" si="104"/>
        <v>food</v>
      </c>
      <c r="R1150" s="11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 t="str">
        <f t="shared" si="103"/>
        <v>37.5</v>
      </c>
      <c r="Q1151" s="11" t="str">
        <f t="shared" si="104"/>
        <v>food</v>
      </c>
      <c r="R1151" s="1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 t="str">
        <f t="shared" si="103"/>
        <v>42</v>
      </c>
      <c r="Q1152" s="11" t="str">
        <f t="shared" si="104"/>
        <v>food</v>
      </c>
      <c r="R1152" s="11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#NUM!</v>
      </c>
      <c r="Q1153" s="11" t="str">
        <f t="shared" si="104"/>
        <v>food</v>
      </c>
      <c r="R1153" s="11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 t="str">
        <f t="shared" si="103"/>
        <v>60.7333333333333</v>
      </c>
      <c r="Q1154" s="11" t="str">
        <f t="shared" si="104"/>
        <v>food</v>
      </c>
      <c r="R1154" s="11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IMDIV($E1155,$D1155)*100</f>
        <v>0.625</v>
      </c>
      <c r="P1155" s="7" t="str">
        <f t="shared" ref="P1155:P1218" si="109">IMDIV($E1155,$L1155)</f>
        <v>50</v>
      </c>
      <c r="Q1155" s="11" t="str">
        <f t="shared" ref="Q1155:Q1218" si="110">LEFT($N1155,SEARCH("/",$N1155)-1)</f>
        <v>food</v>
      </c>
      <c r="R1155" s="11" t="str">
        <f t="shared" ref="R1155:R1218" si="111">RIGHT($N1155,LEN($N1155)-SEARCH("/",$N1155))</f>
        <v>food trucks</v>
      </c>
      <c r="S1155" s="12">
        <f t="shared" ref="S1155:S1218" si="112">((($J1155/60)/60)/24)+DATE(1970,1,1)</f>
        <v>42143.714178240742</v>
      </c>
      <c r="T1155" s="12">
        <f t="shared" ref="T1155:T1218" si="113">((($I1155/60)/60)/24)+DATE(1970,1,1)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 t="str">
        <f t="shared" si="109"/>
        <v>108.333333333333</v>
      </c>
      <c r="Q1156" s="11" t="str">
        <f t="shared" si="110"/>
        <v>food</v>
      </c>
      <c r="R1156" s="11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 t="str">
        <f t="shared" si="109"/>
        <v>23.5</v>
      </c>
      <c r="Q1157" s="11" t="str">
        <f t="shared" si="110"/>
        <v>food</v>
      </c>
      <c r="R1157" s="11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#NUM!</v>
      </c>
      <c r="Q1158" s="11" t="str">
        <f t="shared" si="110"/>
        <v>food</v>
      </c>
      <c r="R1158" s="11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 t="str">
        <f t="shared" si="109"/>
        <v>50.3333333333333</v>
      </c>
      <c r="Q1159" s="11" t="str">
        <f t="shared" si="110"/>
        <v>food</v>
      </c>
      <c r="R1159" s="11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0.46666666666666695</v>
      </c>
      <c r="P1160" s="7" t="str">
        <f t="shared" si="109"/>
        <v>11.6666666666667</v>
      </c>
      <c r="Q1160" s="11" t="str">
        <f t="shared" si="110"/>
        <v>food</v>
      </c>
      <c r="R1160" s="11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#NUM!</v>
      </c>
      <c r="Q1161" s="11" t="str">
        <f t="shared" si="110"/>
        <v>food</v>
      </c>
      <c r="R1161" s="1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 t="str">
        <f t="shared" si="109"/>
        <v>60.7894736842105</v>
      </c>
      <c r="Q1162" s="11" t="str">
        <f t="shared" si="110"/>
        <v>food</v>
      </c>
      <c r="R1162" s="11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#NUM!</v>
      </c>
      <c r="Q1163" s="11" t="str">
        <f t="shared" si="110"/>
        <v>food</v>
      </c>
      <c r="R1163" s="11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5.8333333333333293E-2</v>
      </c>
      <c r="P1164" s="7" t="str">
        <f t="shared" si="109"/>
        <v>17.5</v>
      </c>
      <c r="Q1164" s="11" t="str">
        <f t="shared" si="110"/>
        <v>food</v>
      </c>
      <c r="R1164" s="11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#NUM!</v>
      </c>
      <c r="Q1165" s="11" t="str">
        <f t="shared" si="110"/>
        <v>food</v>
      </c>
      <c r="R1165" s="11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#NUM!</v>
      </c>
      <c r="Q1166" s="11" t="str">
        <f t="shared" si="110"/>
        <v>food</v>
      </c>
      <c r="R1166" s="11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 t="str">
        <f t="shared" si="109"/>
        <v>82.82</v>
      </c>
      <c r="Q1167" s="11" t="str">
        <f t="shared" si="110"/>
        <v>food</v>
      </c>
      <c r="R1167" s="11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 t="str">
        <f t="shared" si="109"/>
        <v>358.875</v>
      </c>
      <c r="Q1168" s="11" t="str">
        <f t="shared" si="110"/>
        <v>food</v>
      </c>
      <c r="R1168" s="11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1.6316666666666702</v>
      </c>
      <c r="P1169" s="7" t="str">
        <f t="shared" si="109"/>
        <v>61.1875</v>
      </c>
      <c r="Q1169" s="11" t="str">
        <f t="shared" si="110"/>
        <v>food</v>
      </c>
      <c r="R1169" s="11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5.6666666666666696</v>
      </c>
      <c r="P1170" s="7" t="str">
        <f t="shared" si="109"/>
        <v>340</v>
      </c>
      <c r="Q1170" s="11" t="str">
        <f t="shared" si="110"/>
        <v>food</v>
      </c>
      <c r="R1170" s="11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 t="str">
        <f t="shared" si="109"/>
        <v>5.66666666666667</v>
      </c>
      <c r="Q1171" s="11" t="str">
        <f t="shared" si="110"/>
        <v>food</v>
      </c>
      <c r="R1171" s="1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 t="str">
        <f t="shared" si="109"/>
        <v>50</v>
      </c>
      <c r="Q1172" s="11" t="str">
        <f t="shared" si="110"/>
        <v>food</v>
      </c>
      <c r="R1172" s="11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 t="str">
        <f t="shared" si="109"/>
        <v>25</v>
      </c>
      <c r="Q1173" s="11" t="str">
        <f t="shared" si="110"/>
        <v>food</v>
      </c>
      <c r="R1173" s="11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#NUM!</v>
      </c>
      <c r="Q1174" s="11" t="str">
        <f t="shared" si="110"/>
        <v>food</v>
      </c>
      <c r="R1174" s="11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 t="str">
        <f t="shared" si="109"/>
        <v>30</v>
      </c>
      <c r="Q1175" s="11" t="str">
        <f t="shared" si="110"/>
        <v>food</v>
      </c>
      <c r="R1175" s="11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5.9066666666666698</v>
      </c>
      <c r="P1176" s="7" t="str">
        <f t="shared" si="109"/>
        <v>46.6315789473684</v>
      </c>
      <c r="Q1176" s="11" t="str">
        <f t="shared" si="110"/>
        <v>food</v>
      </c>
      <c r="R1176" s="11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 t="str">
        <f t="shared" si="109"/>
        <v>65</v>
      </c>
      <c r="Q1177" s="11" t="str">
        <f t="shared" si="110"/>
        <v>food</v>
      </c>
      <c r="R1177" s="11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5.7142857142857099E-3</v>
      </c>
      <c r="P1178" s="7" t="str">
        <f t="shared" si="109"/>
        <v>10</v>
      </c>
      <c r="Q1178" s="11" t="str">
        <f t="shared" si="110"/>
        <v>food</v>
      </c>
      <c r="R1178" s="11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#NUM!</v>
      </c>
      <c r="Q1179" s="11" t="str">
        <f t="shared" si="110"/>
        <v>food</v>
      </c>
      <c r="R1179" s="11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6.6666666666666697E-3</v>
      </c>
      <c r="P1180" s="7" t="str">
        <f t="shared" si="109"/>
        <v>5</v>
      </c>
      <c r="Q1180" s="11" t="str">
        <f t="shared" si="110"/>
        <v>food</v>
      </c>
      <c r="R1180" s="11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5.3333333333333304</v>
      </c>
      <c r="P1181" s="7" t="str">
        <f t="shared" si="109"/>
        <v>640</v>
      </c>
      <c r="Q1181" s="11" t="str">
        <f t="shared" si="110"/>
        <v>food</v>
      </c>
      <c r="R1181" s="1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 t="str">
        <f t="shared" si="109"/>
        <v>69.1176470588235</v>
      </c>
      <c r="Q1182" s="11" t="str">
        <f t="shared" si="110"/>
        <v>food</v>
      </c>
      <c r="R1182" s="11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 t="str">
        <f t="shared" si="109"/>
        <v>1.33333333333333</v>
      </c>
      <c r="Q1183" s="11" t="str">
        <f t="shared" si="110"/>
        <v>food</v>
      </c>
      <c r="R1183" s="11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 t="str">
        <f t="shared" si="109"/>
        <v>10.5</v>
      </c>
      <c r="Q1184" s="11" t="str">
        <f t="shared" si="110"/>
        <v>food</v>
      </c>
      <c r="R1184" s="11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 t="str">
        <f t="shared" si="109"/>
        <v>33.3333333333333</v>
      </c>
      <c r="Q1185" s="11" t="str">
        <f t="shared" si="110"/>
        <v>food</v>
      </c>
      <c r="R1185" s="11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104.93636363636401</v>
      </c>
      <c r="P1186" s="7" t="str">
        <f t="shared" si="109"/>
        <v>61.5626666666667</v>
      </c>
      <c r="Q1186" s="11" t="str">
        <f t="shared" si="110"/>
        <v>photography</v>
      </c>
      <c r="R1186" s="11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 t="str">
        <f t="shared" si="109"/>
        <v>118.738738738739</v>
      </c>
      <c r="Q1187" s="11" t="str">
        <f t="shared" si="110"/>
        <v>photography</v>
      </c>
      <c r="R1187" s="11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106.73333333333299</v>
      </c>
      <c r="P1188" s="7" t="str">
        <f t="shared" si="109"/>
        <v>65.0813008130081</v>
      </c>
      <c r="Q1188" s="11" t="str">
        <f t="shared" si="110"/>
        <v>photography</v>
      </c>
      <c r="R1188" s="11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</v>
      </c>
      <c r="P1189" s="7" t="str">
        <f t="shared" si="109"/>
        <v>130.157142857143</v>
      </c>
      <c r="Q1189" s="11" t="str">
        <f t="shared" si="110"/>
        <v>photography</v>
      </c>
      <c r="R1189" s="11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 t="str">
        <f t="shared" si="109"/>
        <v>37.7764705882353</v>
      </c>
      <c r="Q1190" s="11" t="str">
        <f t="shared" si="110"/>
        <v>photography</v>
      </c>
      <c r="R1190" s="11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107.777777777778</v>
      </c>
      <c r="P1191" s="7" t="str">
        <f t="shared" si="109"/>
        <v>112.790697674419</v>
      </c>
      <c r="Q1191" s="11" t="str">
        <f t="shared" si="110"/>
        <v>photography</v>
      </c>
      <c r="R1191" s="1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 t="str">
        <f t="shared" si="109"/>
        <v>51.9230769230769</v>
      </c>
      <c r="Q1192" s="11" t="str">
        <f t="shared" si="110"/>
        <v>photography</v>
      </c>
      <c r="R1192" s="11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109.07407407407399</v>
      </c>
      <c r="P1193" s="7" t="str">
        <f t="shared" si="109"/>
        <v>89.2424242424242</v>
      </c>
      <c r="Q1193" s="11" t="str">
        <f t="shared" si="110"/>
        <v>photography</v>
      </c>
      <c r="R1193" s="11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 t="str">
        <f t="shared" si="109"/>
        <v>19.3333333333333</v>
      </c>
      <c r="Q1194" s="11" t="str">
        <f t="shared" si="110"/>
        <v>photography</v>
      </c>
      <c r="R1194" s="11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103.957142857143</v>
      </c>
      <c r="P1195" s="7" t="str">
        <f t="shared" si="109"/>
        <v>79.967032967033</v>
      </c>
      <c r="Q1195" s="11" t="str">
        <f t="shared" si="110"/>
        <v>photography</v>
      </c>
      <c r="R1195" s="11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 t="str">
        <f t="shared" si="109"/>
        <v>56.4145658263305</v>
      </c>
      <c r="Q1196" s="11" t="str">
        <f t="shared" si="110"/>
        <v>photography</v>
      </c>
      <c r="R1196" s="11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 t="str">
        <f t="shared" si="109"/>
        <v>79.4117647058823</v>
      </c>
      <c r="Q1197" s="11" t="str">
        <f t="shared" si="110"/>
        <v>photography</v>
      </c>
      <c r="R1197" s="11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269.91034482758602</v>
      </c>
      <c r="P1198" s="7" t="str">
        <f t="shared" si="109"/>
        <v>76.439453125</v>
      </c>
      <c r="Q1198" s="11" t="str">
        <f t="shared" si="110"/>
        <v>photography</v>
      </c>
      <c r="R1198" s="11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253.29333333333301</v>
      </c>
      <c r="P1199" s="7" t="str">
        <f t="shared" si="109"/>
        <v>121</v>
      </c>
      <c r="Q1199" s="11" t="str">
        <f t="shared" si="110"/>
        <v>photography</v>
      </c>
      <c r="R1199" s="11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 t="str">
        <f t="shared" si="109"/>
        <v>54.6167664670659</v>
      </c>
      <c r="Q1200" s="11" t="str">
        <f t="shared" si="110"/>
        <v>photography</v>
      </c>
      <c r="R1200" s="11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101.316779533484</v>
      </c>
      <c r="P1201" s="7" t="str">
        <f t="shared" si="109"/>
        <v>299.222222222222</v>
      </c>
      <c r="Q1201" s="11" t="str">
        <f t="shared" si="110"/>
        <v>photography</v>
      </c>
      <c r="R1201" s="1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125.604166666667</v>
      </c>
      <c r="P1202" s="7" t="str">
        <f t="shared" si="109"/>
        <v>58.5339805825243</v>
      </c>
      <c r="Q1202" s="11" t="str">
        <f t="shared" si="110"/>
        <v>photography</v>
      </c>
      <c r="R1202" s="11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</v>
      </c>
      <c r="P1203" s="7" t="str">
        <f t="shared" si="109"/>
        <v>55.3718018018018</v>
      </c>
      <c r="Q1203" s="11" t="str">
        <f t="shared" si="110"/>
        <v>photography</v>
      </c>
      <c r="R1203" s="11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 t="str">
        <f t="shared" si="109"/>
        <v>183.80442804428</v>
      </c>
      <c r="Q1204" s="11" t="str">
        <f t="shared" si="110"/>
        <v>photography</v>
      </c>
      <c r="R1204" s="11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</v>
      </c>
      <c r="P1205" s="7" t="str">
        <f t="shared" si="109"/>
        <v>165.346534653465</v>
      </c>
      <c r="Q1205" s="11" t="str">
        <f t="shared" si="110"/>
        <v>photography</v>
      </c>
      <c r="R1205" s="11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102.946153846154</v>
      </c>
      <c r="P1206" s="7" t="str">
        <f t="shared" si="109"/>
        <v>234.789473684211</v>
      </c>
      <c r="Q1206" s="11" t="str">
        <f t="shared" si="110"/>
        <v>photography</v>
      </c>
      <c r="R1206" s="11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</v>
      </c>
      <c r="P1207" s="7" t="str">
        <f t="shared" si="109"/>
        <v>211.483870967742</v>
      </c>
      <c r="Q1207" s="11" t="str">
        <f t="shared" si="110"/>
        <v>photography</v>
      </c>
      <c r="R1207" s="11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 t="str">
        <f t="shared" si="109"/>
        <v>32.34375</v>
      </c>
      <c r="Q1208" s="11" t="str">
        <f t="shared" si="110"/>
        <v>photography</v>
      </c>
      <c r="R1208" s="11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104.16766467065901</v>
      </c>
      <c r="P1209" s="7" t="str">
        <f t="shared" si="109"/>
        <v>123.375886524823</v>
      </c>
      <c r="Q1209" s="11" t="str">
        <f t="shared" si="110"/>
        <v>photography</v>
      </c>
      <c r="R1209" s="11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 t="str">
        <f t="shared" si="109"/>
        <v>207.066666666667</v>
      </c>
      <c r="Q1210" s="11" t="str">
        <f t="shared" si="110"/>
        <v>photography</v>
      </c>
      <c r="R1210" s="11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 t="str">
        <f t="shared" si="109"/>
        <v>138.260869565217</v>
      </c>
      <c r="Q1211" s="11" t="str">
        <f t="shared" si="110"/>
        <v>photography</v>
      </c>
      <c r="R1211" s="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 t="str">
        <f t="shared" si="109"/>
        <v>493.815533980583</v>
      </c>
      <c r="Q1212" s="11" t="str">
        <f t="shared" si="110"/>
        <v>photography</v>
      </c>
      <c r="R1212" s="11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 t="str">
        <f t="shared" si="109"/>
        <v>168.5</v>
      </c>
      <c r="Q1213" s="11" t="str">
        <f t="shared" si="110"/>
        <v>photography</v>
      </c>
      <c r="R1213" s="11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 t="str">
        <f t="shared" si="109"/>
        <v>38.8674698795181</v>
      </c>
      <c r="Q1214" s="11" t="str">
        <f t="shared" si="110"/>
        <v>photography</v>
      </c>
      <c r="R1214" s="11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</v>
      </c>
      <c r="P1215" s="7" t="str">
        <f t="shared" si="109"/>
        <v>61.5277777777778</v>
      </c>
      <c r="Q1215" s="11" t="str">
        <f t="shared" si="110"/>
        <v>photography</v>
      </c>
      <c r="R1215" s="11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 t="str">
        <f t="shared" si="109"/>
        <v>105.44</v>
      </c>
      <c r="Q1216" s="11" t="str">
        <f t="shared" si="110"/>
        <v>photography</v>
      </c>
      <c r="R1216" s="11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786.08019999999999</v>
      </c>
      <c r="P1217" s="7" t="str">
        <f t="shared" si="109"/>
        <v>71.5920036429873</v>
      </c>
      <c r="Q1217" s="11" t="str">
        <f t="shared" si="110"/>
        <v>photography</v>
      </c>
      <c r="R1217" s="11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 t="str">
        <f t="shared" si="109"/>
        <v>91.8828828828829</v>
      </c>
      <c r="Q1218" s="11" t="str">
        <f t="shared" si="110"/>
        <v>photography</v>
      </c>
      <c r="R1218" s="11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IMDIV($E1219,$D1219)*100</f>
        <v>102.60000000000001</v>
      </c>
      <c r="P1219" s="7" t="str">
        <f t="shared" ref="P1219:P1282" si="115">IMDIV($E1219,$L1219)</f>
        <v>148.573770491803</v>
      </c>
      <c r="Q1219" s="11" t="str">
        <f t="shared" ref="Q1219:Q1282" si="116">LEFT($N1219,SEARCH("/",$N1219)-1)</f>
        <v>photography</v>
      </c>
      <c r="R1219" s="11" t="str">
        <f t="shared" ref="R1219:R1282" si="117">RIGHT($N1219,LEN($N1219)-SEARCH("/",$N1219))</f>
        <v>photobooks</v>
      </c>
      <c r="S1219" s="12">
        <f t="shared" ref="S1219:S1282" si="118">((($J1219/60)/60)/24)+DATE(1970,1,1)</f>
        <v>42535.809490740736</v>
      </c>
      <c r="T1219" s="12">
        <f t="shared" ref="T1219:T1282" si="119">((($I1219/60)/60)/24)+DATE(1970,1,1)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172.277777777778</v>
      </c>
      <c r="P1220" s="7" t="str">
        <f t="shared" si="115"/>
        <v>174.213483146067</v>
      </c>
      <c r="Q1220" s="11" t="str">
        <f t="shared" si="116"/>
        <v>photography</v>
      </c>
      <c r="R1220" s="11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</v>
      </c>
      <c r="P1221" s="7" t="str">
        <f t="shared" si="115"/>
        <v>102.861660079051</v>
      </c>
      <c r="Q1221" s="11" t="str">
        <f t="shared" si="116"/>
        <v>photography</v>
      </c>
      <c r="R1221" s="1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103.76666666666701</v>
      </c>
      <c r="P1222" s="7" t="str">
        <f t="shared" si="115"/>
        <v>111.178571428571</v>
      </c>
      <c r="Q1222" s="11" t="str">
        <f t="shared" si="116"/>
        <v>photography</v>
      </c>
      <c r="R1222" s="11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</v>
      </c>
      <c r="P1223" s="7" t="str">
        <f t="shared" si="115"/>
        <v>23.796213592233</v>
      </c>
      <c r="Q1223" s="11" t="str">
        <f t="shared" si="116"/>
        <v>photography</v>
      </c>
      <c r="R1223" s="11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 t="str">
        <f t="shared" si="115"/>
        <v>81.268115942029</v>
      </c>
      <c r="Q1224" s="11" t="str">
        <f t="shared" si="116"/>
        <v>photography</v>
      </c>
      <c r="R1224" s="11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112.10606060606101</v>
      </c>
      <c r="P1225" s="7" t="str">
        <f t="shared" si="115"/>
        <v>116.214659685864</v>
      </c>
      <c r="Q1225" s="11" t="str">
        <f t="shared" si="116"/>
        <v>photography</v>
      </c>
      <c r="R1225" s="11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7.06666666666667</v>
      </c>
      <c r="P1226" s="7" t="str">
        <f t="shared" si="115"/>
        <v>58.8888888888889</v>
      </c>
      <c r="Q1226" s="11" t="str">
        <f t="shared" si="116"/>
        <v>music</v>
      </c>
      <c r="R1226" s="11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 t="str">
        <f t="shared" si="115"/>
        <v>44</v>
      </c>
      <c r="Q1227" s="11" t="str">
        <f t="shared" si="116"/>
        <v>music</v>
      </c>
      <c r="R1227" s="11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 t="str">
        <f t="shared" si="115"/>
        <v>48.425</v>
      </c>
      <c r="Q1228" s="11" t="str">
        <f t="shared" si="116"/>
        <v>music</v>
      </c>
      <c r="R1228" s="11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#NUM!</v>
      </c>
      <c r="Q1229" s="11" t="str">
        <f t="shared" si="116"/>
        <v>music</v>
      </c>
      <c r="R1229" s="11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 t="str">
        <f t="shared" si="115"/>
        <v>61.0416666666667</v>
      </c>
      <c r="Q1230" s="11" t="str">
        <f t="shared" si="116"/>
        <v>music</v>
      </c>
      <c r="R1230" s="11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 t="str">
        <f t="shared" si="115"/>
        <v>25</v>
      </c>
      <c r="Q1231" s="11" t="str">
        <f t="shared" si="116"/>
        <v>music</v>
      </c>
      <c r="R1231" s="1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#NUM!</v>
      </c>
      <c r="Q1232" s="11" t="str">
        <f t="shared" si="116"/>
        <v>music</v>
      </c>
      <c r="R1232" s="11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#NUM!</v>
      </c>
      <c r="Q1233" s="11" t="str">
        <f t="shared" si="116"/>
        <v>music</v>
      </c>
      <c r="R1233" s="11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 t="str">
        <f t="shared" si="115"/>
        <v>40</v>
      </c>
      <c r="Q1234" s="11" t="str">
        <f t="shared" si="116"/>
        <v>music</v>
      </c>
      <c r="R1234" s="11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 t="str">
        <f t="shared" si="115"/>
        <v>19.3333333333333</v>
      </c>
      <c r="Q1235" s="11" t="str">
        <f t="shared" si="116"/>
        <v>music</v>
      </c>
      <c r="R1235" s="11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#NUM!</v>
      </c>
      <c r="Q1236" s="11" t="str">
        <f t="shared" si="116"/>
        <v>music</v>
      </c>
      <c r="R1236" s="11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2.7873639500929097</v>
      </c>
      <c r="P1237" s="7" t="str">
        <f t="shared" si="115"/>
        <v>35</v>
      </c>
      <c r="Q1237" s="11" t="str">
        <f t="shared" si="116"/>
        <v>music</v>
      </c>
      <c r="R1237" s="11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#NUM!</v>
      </c>
      <c r="Q1238" s="11" t="str">
        <f t="shared" si="116"/>
        <v>music</v>
      </c>
      <c r="R1238" s="11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#NUM!</v>
      </c>
      <c r="Q1239" s="11" t="str">
        <f t="shared" si="116"/>
        <v>music</v>
      </c>
      <c r="R1239" s="11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 t="str">
        <f t="shared" si="115"/>
        <v>59.3333333333333</v>
      </c>
      <c r="Q1240" s="11" t="str">
        <f t="shared" si="116"/>
        <v>music</v>
      </c>
      <c r="R1240" s="11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#NUM!</v>
      </c>
      <c r="Q1241" s="11" t="str">
        <f t="shared" si="116"/>
        <v>music</v>
      </c>
      <c r="R1241" s="1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 t="str">
        <f t="shared" si="115"/>
        <v>30.125</v>
      </c>
      <c r="Q1242" s="11" t="str">
        <f t="shared" si="116"/>
        <v>music</v>
      </c>
      <c r="R1242" s="11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 t="str">
        <f t="shared" si="115"/>
        <v>74.6176470588235</v>
      </c>
      <c r="Q1243" s="11" t="str">
        <f t="shared" si="116"/>
        <v>music</v>
      </c>
      <c r="R1243" s="11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0.54884742041712398</v>
      </c>
      <c r="P1244" s="7" t="str">
        <f t="shared" si="115"/>
        <v>5</v>
      </c>
      <c r="Q1244" s="11" t="str">
        <f t="shared" si="116"/>
        <v>music</v>
      </c>
      <c r="R1244" s="11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14.091666666666699</v>
      </c>
      <c r="P1245" s="7" t="str">
        <f t="shared" si="115"/>
        <v>44.5</v>
      </c>
      <c r="Q1245" s="11" t="str">
        <f t="shared" si="116"/>
        <v>music</v>
      </c>
      <c r="R1245" s="11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 t="str">
        <f t="shared" si="115"/>
        <v>46.1333333333333</v>
      </c>
      <c r="Q1246" s="11" t="str">
        <f t="shared" si="116"/>
        <v>music</v>
      </c>
      <c r="R1246" s="11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 t="str">
        <f t="shared" si="115"/>
        <v>141.470588235294</v>
      </c>
      <c r="Q1247" s="11" t="str">
        <f t="shared" si="116"/>
        <v>music</v>
      </c>
      <c r="R1247" s="11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 t="str">
        <f t="shared" si="115"/>
        <v>75.4838709677419</v>
      </c>
      <c r="Q1248" s="11" t="str">
        <f t="shared" si="116"/>
        <v>music</v>
      </c>
      <c r="R1248" s="11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</v>
      </c>
      <c r="P1249" s="7" t="str">
        <f t="shared" si="115"/>
        <v>85.5</v>
      </c>
      <c r="Q1249" s="11" t="str">
        <f t="shared" si="116"/>
        <v>music</v>
      </c>
      <c r="R1249" s="11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 t="str">
        <f t="shared" si="115"/>
        <v>64.2542372881356</v>
      </c>
      <c r="Q1250" s="11" t="str">
        <f t="shared" si="116"/>
        <v>music</v>
      </c>
      <c r="R1250" s="11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 t="str">
        <f t="shared" si="115"/>
        <v>64.4691358024691</v>
      </c>
      <c r="Q1251" s="11" t="str">
        <f t="shared" si="116"/>
        <v>music</v>
      </c>
      <c r="R1251" s="1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200.15333333333299</v>
      </c>
      <c r="P1252" s="7" t="str">
        <f t="shared" si="115"/>
        <v>118.200787401575</v>
      </c>
      <c r="Q1252" s="11" t="str">
        <f t="shared" si="116"/>
        <v>music</v>
      </c>
      <c r="R1252" s="11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 t="str">
        <f t="shared" si="115"/>
        <v>82.5405405405405</v>
      </c>
      <c r="Q1253" s="11" t="str">
        <f t="shared" si="116"/>
        <v>music</v>
      </c>
      <c r="R1253" s="11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137.65714285714299</v>
      </c>
      <c r="P1254" s="7" t="str">
        <f t="shared" si="115"/>
        <v>34.1702127659574</v>
      </c>
      <c r="Q1254" s="11" t="str">
        <f t="shared" si="116"/>
        <v>music</v>
      </c>
      <c r="R1254" s="11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 t="str">
        <f t="shared" si="115"/>
        <v>42.7332208157525</v>
      </c>
      <c r="Q1255" s="11" t="str">
        <f t="shared" si="116"/>
        <v>music</v>
      </c>
      <c r="R1255" s="11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198.85074626865699</v>
      </c>
      <c r="P1256" s="7" t="str">
        <f t="shared" si="115"/>
        <v>94.4893617021277</v>
      </c>
      <c r="Q1256" s="11" t="str">
        <f t="shared" si="116"/>
        <v>music</v>
      </c>
      <c r="R1256" s="11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202.36666666666699</v>
      </c>
      <c r="P1257" s="7" t="str">
        <f t="shared" si="115"/>
        <v>55.697247706422</v>
      </c>
      <c r="Q1257" s="11" t="str">
        <f t="shared" si="116"/>
        <v>music</v>
      </c>
      <c r="R1257" s="11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117.963766666667</v>
      </c>
      <c r="P1258" s="7" t="str">
        <f t="shared" si="115"/>
        <v>98.0308310249307</v>
      </c>
      <c r="Q1258" s="11" t="str">
        <f t="shared" si="116"/>
        <v>music</v>
      </c>
      <c r="R1258" s="11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294.72727272727298</v>
      </c>
      <c r="P1259" s="7" t="str">
        <f t="shared" si="115"/>
        <v>92.1022727272727</v>
      </c>
      <c r="Q1259" s="11" t="str">
        <f t="shared" si="116"/>
        <v>music</v>
      </c>
      <c r="R1259" s="11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213.14633333333299</v>
      </c>
      <c r="P1260" s="7" t="str">
        <f t="shared" si="115"/>
        <v>38.1754626865672</v>
      </c>
      <c r="Q1260" s="11" t="str">
        <f t="shared" si="116"/>
        <v>music</v>
      </c>
      <c r="R1260" s="11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 t="str">
        <f t="shared" si="115"/>
        <v>27.1458333333333</v>
      </c>
      <c r="Q1261" s="11" t="str">
        <f t="shared" si="116"/>
        <v>music</v>
      </c>
      <c r="R1261" s="1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113.666666666667</v>
      </c>
      <c r="P1262" s="7" t="str">
        <f t="shared" si="115"/>
        <v>50.6891891891892</v>
      </c>
      <c r="Q1262" s="11" t="str">
        <f t="shared" si="116"/>
        <v>music</v>
      </c>
      <c r="R1262" s="11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 t="str">
        <f t="shared" si="115"/>
        <v>38.9423076923077</v>
      </c>
      <c r="Q1263" s="11" t="str">
        <f t="shared" si="116"/>
        <v>music</v>
      </c>
      <c r="R1263" s="11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125.41538461538499</v>
      </c>
      <c r="P1264" s="7" t="str">
        <f t="shared" si="115"/>
        <v>77.6380952380952</v>
      </c>
      <c r="Q1264" s="11" t="str">
        <f t="shared" si="116"/>
        <v>music</v>
      </c>
      <c r="R1264" s="11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 t="str">
        <f t="shared" si="115"/>
        <v>43.5365853658537</v>
      </c>
      <c r="Q1265" s="11" t="str">
        <f t="shared" si="116"/>
        <v>music</v>
      </c>
      <c r="R1265" s="11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</v>
      </c>
      <c r="P1266" s="7" t="str">
        <f t="shared" si="115"/>
        <v>31.8235294117647</v>
      </c>
      <c r="Q1266" s="11" t="str">
        <f t="shared" si="116"/>
        <v>music</v>
      </c>
      <c r="R1266" s="11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</v>
      </c>
      <c r="P1267" s="7" t="str">
        <f t="shared" si="115"/>
        <v>63.1843939393939</v>
      </c>
      <c r="Q1267" s="11" t="str">
        <f t="shared" si="116"/>
        <v>music</v>
      </c>
      <c r="R1267" s="11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</v>
      </c>
      <c r="P1268" s="7" t="str">
        <f t="shared" si="115"/>
        <v>190.9</v>
      </c>
      <c r="Q1268" s="11" t="str">
        <f t="shared" si="116"/>
        <v>music</v>
      </c>
      <c r="R1268" s="11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 t="str">
        <f t="shared" si="115"/>
        <v>140.85534591195</v>
      </c>
      <c r="Q1269" s="11" t="str">
        <f t="shared" si="116"/>
        <v>music</v>
      </c>
      <c r="R1269" s="11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116.66666666666701</v>
      </c>
      <c r="P1270" s="7" t="str">
        <f t="shared" si="115"/>
        <v>76.9230769230769</v>
      </c>
      <c r="Q1270" s="11" t="str">
        <f t="shared" si="116"/>
        <v>music</v>
      </c>
      <c r="R1270" s="11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108.64893617021301</v>
      </c>
      <c r="P1271" s="7" t="str">
        <f t="shared" si="115"/>
        <v>99.1553398058252</v>
      </c>
      <c r="Q1271" s="11" t="str">
        <f t="shared" si="116"/>
        <v>music</v>
      </c>
      <c r="R1271" s="1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 t="str">
        <f t="shared" si="115"/>
        <v>67.8816568047337</v>
      </c>
      <c r="Q1272" s="11" t="str">
        <f t="shared" si="116"/>
        <v>music</v>
      </c>
      <c r="R1272" s="11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 t="str">
        <f t="shared" si="115"/>
        <v>246.290322580645</v>
      </c>
      <c r="Q1273" s="11" t="str">
        <f t="shared" si="116"/>
        <v>music</v>
      </c>
      <c r="R1273" s="11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 t="str">
        <f t="shared" si="115"/>
        <v>189.285714285714</v>
      </c>
      <c r="Q1274" s="11" t="str">
        <f t="shared" si="116"/>
        <v>music</v>
      </c>
      <c r="R1274" s="11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 t="str">
        <f t="shared" si="115"/>
        <v>76.6666666666667</v>
      </c>
      <c r="Q1275" s="11" t="str">
        <f t="shared" si="116"/>
        <v>music</v>
      </c>
      <c r="R1275" s="11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 t="str">
        <f t="shared" si="115"/>
        <v>82.9632548179871</v>
      </c>
      <c r="Q1276" s="11" t="str">
        <f t="shared" si="116"/>
        <v>music</v>
      </c>
      <c r="R1276" s="11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162.14066666666699</v>
      </c>
      <c r="P1277" s="7" t="str">
        <f t="shared" si="115"/>
        <v>62.5221079691517</v>
      </c>
      <c r="Q1277" s="11" t="str">
        <f t="shared" si="116"/>
        <v>music</v>
      </c>
      <c r="R1277" s="11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 t="str">
        <f t="shared" si="115"/>
        <v>46.0680882352941</v>
      </c>
      <c r="Q1278" s="11" t="str">
        <f t="shared" si="116"/>
        <v>music</v>
      </c>
      <c r="R1278" s="11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</v>
      </c>
      <c r="P1279" s="7" t="str">
        <f t="shared" si="115"/>
        <v>38.5439467312349</v>
      </c>
      <c r="Q1279" s="11" t="str">
        <f t="shared" si="116"/>
        <v>music</v>
      </c>
      <c r="R1279" s="11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154.93846153846201</v>
      </c>
      <c r="P1280" s="7" t="str">
        <f t="shared" si="115"/>
        <v>53.0052631578947</v>
      </c>
      <c r="Q1280" s="11" t="str">
        <f t="shared" si="116"/>
        <v>music</v>
      </c>
      <c r="R1280" s="11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110.77157238734401</v>
      </c>
      <c r="P1281" s="7" t="str">
        <f t="shared" si="115"/>
        <v>73.3553968253968</v>
      </c>
      <c r="Q1281" s="11" t="str">
        <f t="shared" si="116"/>
        <v>music</v>
      </c>
      <c r="R1281" s="1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110.911866666667</v>
      </c>
      <c r="P1282" s="7" t="str">
        <f t="shared" si="115"/>
        <v>127.975230769231</v>
      </c>
      <c r="Q1282" s="11" t="str">
        <f t="shared" si="116"/>
        <v>music</v>
      </c>
      <c r="R1282" s="11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IMDIV($E1283,$D1283)*100</f>
        <v>110.71428571428601</v>
      </c>
      <c r="P1283" s="7" t="str">
        <f t="shared" ref="P1283:P1346" si="121">IMDIV($E1283,$L1283)</f>
        <v>104.72972972973</v>
      </c>
      <c r="Q1283" s="11" t="str">
        <f t="shared" ref="Q1283:Q1346" si="122">LEFT($N1283,SEARCH("/",$N1283)-1)</f>
        <v>music</v>
      </c>
      <c r="R1283" s="11" t="str">
        <f t="shared" ref="R1283:R1346" si="123">RIGHT($N1283,LEN($N1283)-SEARCH("/",$N1283))</f>
        <v>rock</v>
      </c>
      <c r="S1283" s="12">
        <f t="shared" ref="S1283:S1346" si="124">((($J1283/60)/60)/24)+DATE(1970,1,1)</f>
        <v>41463.743472222224</v>
      </c>
      <c r="T1283" s="12">
        <f t="shared" ref="T1283:T1346" si="125">((($I1283/60)/60)/24)+DATE(1970,1,1)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</v>
      </c>
      <c r="P1284" s="7" t="str">
        <f t="shared" si="121"/>
        <v>67.6715328467153</v>
      </c>
      <c r="Q1284" s="11" t="str">
        <f t="shared" si="122"/>
        <v>music</v>
      </c>
      <c r="R1284" s="11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 t="str">
        <f t="shared" si="121"/>
        <v>95.9318181818182</v>
      </c>
      <c r="Q1285" s="11" t="str">
        <f t="shared" si="122"/>
        <v>music</v>
      </c>
      <c r="R1285" s="11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 t="str">
        <f t="shared" si="121"/>
        <v>65.1612903225806</v>
      </c>
      <c r="Q1286" s="11" t="str">
        <f t="shared" si="122"/>
        <v>theater</v>
      </c>
      <c r="R1286" s="11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 t="str">
        <f t="shared" si="121"/>
        <v>32.2698412698413</v>
      </c>
      <c r="Q1287" s="11" t="str">
        <f t="shared" si="122"/>
        <v>theater</v>
      </c>
      <c r="R1287" s="11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108.33333333333299</v>
      </c>
      <c r="P1288" s="7" t="str">
        <f t="shared" si="121"/>
        <v>81.25</v>
      </c>
      <c r="Q1288" s="11" t="str">
        <f t="shared" si="122"/>
        <v>theater</v>
      </c>
      <c r="R1288" s="11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 t="str">
        <f t="shared" si="121"/>
        <v>24.2</v>
      </c>
      <c r="Q1289" s="11" t="str">
        <f t="shared" si="122"/>
        <v>theater</v>
      </c>
      <c r="R1289" s="11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 t="str">
        <f t="shared" si="121"/>
        <v>65.8688524590164</v>
      </c>
      <c r="Q1290" s="11" t="str">
        <f t="shared" si="122"/>
        <v>theater</v>
      </c>
      <c r="R1290" s="11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125.06666666666699</v>
      </c>
      <c r="P1291" s="7" t="str">
        <f t="shared" si="121"/>
        <v>36.0769230769231</v>
      </c>
      <c r="Q1291" s="11" t="str">
        <f t="shared" si="122"/>
        <v>theater</v>
      </c>
      <c r="R1291" s="1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108.57142857142901</v>
      </c>
      <c r="P1292" s="7" t="str">
        <f t="shared" si="121"/>
        <v>44.1860465116279</v>
      </c>
      <c r="Q1292" s="11" t="str">
        <f t="shared" si="122"/>
        <v>theater</v>
      </c>
      <c r="R1292" s="11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 t="str">
        <f t="shared" si="121"/>
        <v>104.071428571429</v>
      </c>
      <c r="Q1293" s="11" t="str">
        <f t="shared" si="122"/>
        <v>theater</v>
      </c>
      <c r="R1293" s="11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 t="str">
        <f t="shared" si="121"/>
        <v>35.9615384615385</v>
      </c>
      <c r="Q1294" s="11" t="str">
        <f t="shared" si="122"/>
        <v>theater</v>
      </c>
      <c r="R1294" s="11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102.23333333333299</v>
      </c>
      <c r="P1295" s="7" t="str">
        <f t="shared" si="121"/>
        <v>127.791666666667</v>
      </c>
      <c r="Q1295" s="11" t="str">
        <f t="shared" si="122"/>
        <v>theater</v>
      </c>
      <c r="R1295" s="11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 t="str">
        <f t="shared" si="121"/>
        <v>27.7272727272727</v>
      </c>
      <c r="Q1296" s="11" t="str">
        <f t="shared" si="122"/>
        <v>theater</v>
      </c>
      <c r="R1296" s="11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 t="str">
        <f t="shared" si="121"/>
        <v>39.828125</v>
      </c>
      <c r="Q1297" s="11" t="str">
        <f t="shared" si="122"/>
        <v>theater</v>
      </c>
      <c r="R1297" s="11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141.17647058823499</v>
      </c>
      <c r="P1298" s="7" t="str">
        <f t="shared" si="121"/>
        <v>52.1739130434783</v>
      </c>
      <c r="Q1298" s="11" t="str">
        <f t="shared" si="122"/>
        <v>theater</v>
      </c>
      <c r="R1298" s="11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 t="str">
        <f t="shared" si="121"/>
        <v>92.0378151260504</v>
      </c>
      <c r="Q1299" s="11" t="str">
        <f t="shared" si="122"/>
        <v>theater</v>
      </c>
      <c r="R1299" s="11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 t="str">
        <f t="shared" si="121"/>
        <v>63.4242424242424</v>
      </c>
      <c r="Q1300" s="11" t="str">
        <f t="shared" si="122"/>
        <v>theater</v>
      </c>
      <c r="R1300" s="11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 t="str">
        <f t="shared" si="121"/>
        <v>135.625</v>
      </c>
      <c r="Q1301" s="11" t="str">
        <f t="shared" si="122"/>
        <v>theater</v>
      </c>
      <c r="R1301" s="1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 t="str">
        <f t="shared" si="121"/>
        <v>168.75</v>
      </c>
      <c r="Q1302" s="11" t="str">
        <f t="shared" si="122"/>
        <v>theater</v>
      </c>
      <c r="R1302" s="11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 t="str">
        <f t="shared" si="121"/>
        <v>70.8620689655172</v>
      </c>
      <c r="Q1303" s="11" t="str">
        <f t="shared" si="122"/>
        <v>theater</v>
      </c>
      <c r="R1303" s="11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 t="str">
        <f t="shared" si="121"/>
        <v>50</v>
      </c>
      <c r="Q1304" s="11" t="str">
        <f t="shared" si="122"/>
        <v>theater</v>
      </c>
      <c r="R1304" s="11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130.26085714285699</v>
      </c>
      <c r="P1305" s="7" t="str">
        <f t="shared" si="121"/>
        <v>42.2141666666667</v>
      </c>
      <c r="Q1305" s="11" t="str">
        <f t="shared" si="122"/>
        <v>theater</v>
      </c>
      <c r="R1305" s="11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 t="str">
        <f t="shared" si="121"/>
        <v>152.413461538462</v>
      </c>
      <c r="Q1306" s="11" t="str">
        <f t="shared" si="122"/>
        <v>technology</v>
      </c>
      <c r="R1306" s="11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25.976666666666699</v>
      </c>
      <c r="P1307" s="7" t="str">
        <f t="shared" si="121"/>
        <v>90.6162790697674</v>
      </c>
      <c r="Q1307" s="11" t="str">
        <f t="shared" si="122"/>
        <v>technology</v>
      </c>
      <c r="R1307" s="11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65.246363636363597</v>
      </c>
      <c r="P1308" s="7" t="str">
        <f t="shared" si="121"/>
        <v>201.60393258427</v>
      </c>
      <c r="Q1308" s="11" t="str">
        <f t="shared" si="122"/>
        <v>technology</v>
      </c>
      <c r="R1308" s="11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 t="str">
        <f t="shared" si="121"/>
        <v>127.933333333333</v>
      </c>
      <c r="Q1309" s="11" t="str">
        <f t="shared" si="122"/>
        <v>technology</v>
      </c>
      <c r="R1309" s="11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 t="str">
        <f t="shared" si="121"/>
        <v>29.8947368421053</v>
      </c>
      <c r="Q1310" s="11" t="str">
        <f t="shared" si="122"/>
        <v>technology</v>
      </c>
      <c r="R1310" s="11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</v>
      </c>
      <c r="P1311" s="7" t="str">
        <f t="shared" si="121"/>
        <v>367.971428571429</v>
      </c>
      <c r="Q1311" s="11" t="str">
        <f t="shared" si="122"/>
        <v>technology</v>
      </c>
      <c r="R1311" s="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 t="str">
        <f t="shared" si="121"/>
        <v>129.166666666667</v>
      </c>
      <c r="Q1312" s="11" t="str">
        <f t="shared" si="122"/>
        <v>technology</v>
      </c>
      <c r="R1312" s="11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 t="str">
        <f t="shared" si="121"/>
        <v>800.7</v>
      </c>
      <c r="Q1313" s="11" t="str">
        <f t="shared" si="122"/>
        <v>technology</v>
      </c>
      <c r="R1313" s="11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 t="str">
        <f t="shared" si="121"/>
        <v>28</v>
      </c>
      <c r="Q1314" s="11" t="str">
        <f t="shared" si="122"/>
        <v>technology</v>
      </c>
      <c r="R1314" s="11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 t="str">
        <f t="shared" si="121"/>
        <v>102.016393442623</v>
      </c>
      <c r="Q1315" s="11" t="str">
        <f t="shared" si="122"/>
        <v>technology</v>
      </c>
      <c r="R1315" s="11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1.12666666666667</v>
      </c>
      <c r="P1316" s="7" t="str">
        <f t="shared" si="121"/>
        <v>184.363636363636</v>
      </c>
      <c r="Q1316" s="11" t="str">
        <f t="shared" si="122"/>
        <v>technology</v>
      </c>
      <c r="R1316" s="11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 t="str">
        <f t="shared" si="121"/>
        <v>162.91935483871</v>
      </c>
      <c r="Q1317" s="11" t="str">
        <f t="shared" si="122"/>
        <v>technology</v>
      </c>
      <c r="R1317" s="11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1.33333333333333E-3</v>
      </c>
      <c r="P1318" s="7" t="str">
        <f t="shared" si="121"/>
        <v>1</v>
      </c>
      <c r="Q1318" s="11" t="str">
        <f t="shared" si="122"/>
        <v>technology</v>
      </c>
      <c r="R1318" s="11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 t="str">
        <f t="shared" si="121"/>
        <v>603.526315789474</v>
      </c>
      <c r="Q1319" s="11" t="str">
        <f t="shared" si="122"/>
        <v>technology</v>
      </c>
      <c r="R1319" s="11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 t="str">
        <f t="shared" si="121"/>
        <v>45.4074074074074</v>
      </c>
      <c r="Q1320" s="11" t="str">
        <f t="shared" si="122"/>
        <v>technology</v>
      </c>
      <c r="R1320" s="11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15.1034482758621</v>
      </c>
      <c r="P1321" s="7" t="str">
        <f t="shared" si="121"/>
        <v>97.3333333333333</v>
      </c>
      <c r="Q1321" s="11" t="str">
        <f t="shared" si="122"/>
        <v>technology</v>
      </c>
      <c r="R1321" s="1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 t="str">
        <f t="shared" si="121"/>
        <v>167.666666666667</v>
      </c>
      <c r="Q1322" s="11" t="str">
        <f t="shared" si="122"/>
        <v>technology</v>
      </c>
      <c r="R1322" s="11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</v>
      </c>
      <c r="P1323" s="7" t="str">
        <f t="shared" si="121"/>
        <v>859.857142857143</v>
      </c>
      <c r="Q1323" s="11" t="str">
        <f t="shared" si="122"/>
        <v>technology</v>
      </c>
      <c r="R1323" s="11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0.30285714285714299</v>
      </c>
      <c r="P1324" s="7" t="str">
        <f t="shared" si="121"/>
        <v>26.5</v>
      </c>
      <c r="Q1324" s="11" t="str">
        <f t="shared" si="122"/>
        <v>technology</v>
      </c>
      <c r="R1324" s="11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 t="str">
        <f t="shared" si="121"/>
        <v>30.2727272727273</v>
      </c>
      <c r="Q1325" s="11" t="str">
        <f t="shared" si="122"/>
        <v>technology</v>
      </c>
      <c r="R1325" s="11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 t="str">
        <f t="shared" si="121"/>
        <v>54.6666666666667</v>
      </c>
      <c r="Q1326" s="11" t="str">
        <f t="shared" si="122"/>
        <v>technology</v>
      </c>
      <c r="R1326" s="11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 t="str">
        <f t="shared" si="121"/>
        <v>60.75</v>
      </c>
      <c r="Q1327" s="11" t="str">
        <f t="shared" si="122"/>
        <v>technology</v>
      </c>
      <c r="R1327" s="11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 t="str">
        <f t="shared" si="121"/>
        <v>102.727272727273</v>
      </c>
      <c r="Q1328" s="11" t="str">
        <f t="shared" si="122"/>
        <v>technology</v>
      </c>
      <c r="R1328" s="11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3.5520833333333299</v>
      </c>
      <c r="P1329" s="7" t="str">
        <f t="shared" si="121"/>
        <v>41.5853658536585</v>
      </c>
      <c r="Q1329" s="11" t="str">
        <f t="shared" si="122"/>
        <v>technology</v>
      </c>
      <c r="R1329" s="11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2.3306666666666702</v>
      </c>
      <c r="P1330" s="7" t="str">
        <f t="shared" si="121"/>
        <v>116.533333333333</v>
      </c>
      <c r="Q1330" s="11" t="str">
        <f t="shared" si="122"/>
        <v>technology</v>
      </c>
      <c r="R1330" s="11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 t="str">
        <f t="shared" si="121"/>
        <v>45.3333333333333</v>
      </c>
      <c r="Q1331" s="11" t="str">
        <f t="shared" si="122"/>
        <v>technology</v>
      </c>
      <c r="R1331" s="1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22.494285714285699</v>
      </c>
      <c r="P1332" s="7" t="str">
        <f t="shared" si="121"/>
        <v>157.46</v>
      </c>
      <c r="Q1332" s="11" t="str">
        <f t="shared" si="122"/>
        <v>technology</v>
      </c>
      <c r="R1332" s="11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 t="str">
        <f t="shared" si="121"/>
        <v>100.5</v>
      </c>
      <c r="Q1333" s="11" t="str">
        <f t="shared" si="122"/>
        <v>technology</v>
      </c>
      <c r="R1333" s="11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#NUM!</v>
      </c>
      <c r="Q1334" s="11" t="str">
        <f t="shared" si="122"/>
        <v>technology</v>
      </c>
      <c r="R1334" s="11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#NUM!</v>
      </c>
      <c r="Q1335" s="11" t="str">
        <f t="shared" si="122"/>
        <v>technology</v>
      </c>
      <c r="R1335" s="11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10.7541353383459</v>
      </c>
      <c r="P1336" s="7" t="str">
        <f t="shared" si="121"/>
        <v>51.8224637681159</v>
      </c>
      <c r="Q1336" s="11" t="str">
        <f t="shared" si="122"/>
        <v>technology</v>
      </c>
      <c r="R1336" s="11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 t="str">
        <f t="shared" si="121"/>
        <v>308.75</v>
      </c>
      <c r="Q1337" s="11" t="str">
        <f t="shared" si="122"/>
        <v>technology</v>
      </c>
      <c r="R1337" s="11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 t="str">
        <f t="shared" si="121"/>
        <v>379.227678571429</v>
      </c>
      <c r="Q1338" s="11" t="str">
        <f t="shared" si="122"/>
        <v>technology</v>
      </c>
      <c r="R1338" s="11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 t="str">
        <f t="shared" si="121"/>
        <v>176.364285714286</v>
      </c>
      <c r="Q1339" s="11" t="str">
        <f t="shared" si="122"/>
        <v>technology</v>
      </c>
      <c r="R1339" s="11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3.3033333333333301</v>
      </c>
      <c r="P1340" s="7" t="str">
        <f t="shared" si="121"/>
        <v>66.0666666666667</v>
      </c>
      <c r="Q1340" s="11" t="str">
        <f t="shared" si="122"/>
        <v>technology</v>
      </c>
      <c r="R1340" s="11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 t="str">
        <f t="shared" si="121"/>
        <v>89.6486486486486</v>
      </c>
      <c r="Q1341" s="11" t="str">
        <f t="shared" si="122"/>
        <v>technology</v>
      </c>
      <c r="R1341" s="1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#NUM!</v>
      </c>
      <c r="Q1342" s="11" t="str">
        <f t="shared" si="122"/>
        <v>technology</v>
      </c>
      <c r="R1342" s="11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 t="str">
        <f t="shared" si="121"/>
        <v>382.391304347826</v>
      </c>
      <c r="Q1343" s="11" t="str">
        <f t="shared" si="122"/>
        <v>technology</v>
      </c>
      <c r="R1343" s="11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 t="str">
        <f t="shared" si="121"/>
        <v>100</v>
      </c>
      <c r="Q1344" s="11" t="str">
        <f t="shared" si="122"/>
        <v>technology</v>
      </c>
      <c r="R1344" s="11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 t="str">
        <f t="shared" si="121"/>
        <v>158.356037151703</v>
      </c>
      <c r="Q1345" s="11" t="str">
        <f t="shared" si="122"/>
        <v>technology</v>
      </c>
      <c r="R1345" s="11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377.73333333333301</v>
      </c>
      <c r="P1346" s="7" t="str">
        <f t="shared" si="121"/>
        <v>40.7625899280576</v>
      </c>
      <c r="Q1346" s="11" t="str">
        <f t="shared" si="122"/>
        <v>publishing</v>
      </c>
      <c r="R1346" s="11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IMDIV($E1347,$D1347)*100</f>
        <v>125</v>
      </c>
      <c r="P1347" s="7" t="str">
        <f t="shared" ref="P1347:P1410" si="127">IMDIV($E1347,$L1347)</f>
        <v>53.5714285714286</v>
      </c>
      <c r="Q1347" s="11" t="str">
        <f t="shared" ref="Q1347:Q1410" si="128">LEFT($N1347,SEARCH("/",$N1347)-1)</f>
        <v>publishing</v>
      </c>
      <c r="R1347" s="11" t="str">
        <f t="shared" ref="R1347:R1410" si="129">RIGHT($N1347,LEN($N1347)-SEARCH("/",$N1347))</f>
        <v>nonfiction</v>
      </c>
      <c r="S1347" s="12">
        <f t="shared" ref="S1347:S1410" si="130">((($J1347/60)/60)/24)+DATE(1970,1,1)</f>
        <v>41799.814340277779</v>
      </c>
      <c r="T1347" s="12">
        <f t="shared" ref="T1347:T1410" si="131">((($I1347/60)/60)/24)+DATE(1970,1,1)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147.32653061224502</v>
      </c>
      <c r="P1348" s="7" t="str">
        <f t="shared" si="127"/>
        <v>48.4496644295302</v>
      </c>
      <c r="Q1348" s="11" t="str">
        <f t="shared" si="128"/>
        <v>publishing</v>
      </c>
      <c r="R1348" s="11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 t="str">
        <f t="shared" si="127"/>
        <v>82.4193548387097</v>
      </c>
      <c r="Q1349" s="11" t="str">
        <f t="shared" si="128"/>
        <v>publishing</v>
      </c>
      <c r="R1349" s="11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101.87234042553199</v>
      </c>
      <c r="P1350" s="7" t="str">
        <f t="shared" si="127"/>
        <v>230.192307692308</v>
      </c>
      <c r="Q1350" s="11" t="str">
        <f t="shared" si="128"/>
        <v>publishing</v>
      </c>
      <c r="R1350" s="11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 t="str">
        <f t="shared" si="127"/>
        <v>59.3604651162791</v>
      </c>
      <c r="Q1351" s="11" t="str">
        <f t="shared" si="128"/>
        <v>publishing</v>
      </c>
      <c r="R1351" s="1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 t="str">
        <f t="shared" si="127"/>
        <v>66.6987179487179</v>
      </c>
      <c r="Q1352" s="11" t="str">
        <f t="shared" si="128"/>
        <v>publishing</v>
      </c>
      <c r="R1352" s="11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 t="str">
        <f t="shared" si="127"/>
        <v>168.775</v>
      </c>
      <c r="Q1353" s="11" t="str">
        <f t="shared" si="128"/>
        <v>publishing</v>
      </c>
      <c r="R1353" s="11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 t="str">
        <f t="shared" si="127"/>
        <v>59.9735682819383</v>
      </c>
      <c r="Q1354" s="11" t="str">
        <f t="shared" si="128"/>
        <v>publishing</v>
      </c>
      <c r="R1354" s="11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 t="str">
        <f t="shared" si="127"/>
        <v>31.8095238095238</v>
      </c>
      <c r="Q1355" s="11" t="str">
        <f t="shared" si="128"/>
        <v>publishing</v>
      </c>
      <c r="R1355" s="11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 t="str">
        <f t="shared" si="127"/>
        <v>24.421875</v>
      </c>
      <c r="Q1356" s="11" t="str">
        <f t="shared" si="128"/>
        <v>publishing</v>
      </c>
      <c r="R1356" s="11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 t="str">
        <f t="shared" si="127"/>
        <v>25.3471074380165</v>
      </c>
      <c r="Q1357" s="11" t="str">
        <f t="shared" si="128"/>
        <v>publishing</v>
      </c>
      <c r="R1357" s="11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182.81058823529401</v>
      </c>
      <c r="P1358" s="7" t="str">
        <f t="shared" si="127"/>
        <v>71.4432183908046</v>
      </c>
      <c r="Q1358" s="11" t="str">
        <f t="shared" si="128"/>
        <v>publishing</v>
      </c>
      <c r="R1358" s="11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 t="str">
        <f t="shared" si="127"/>
        <v>38.5538461538462</v>
      </c>
      <c r="Q1359" s="11" t="str">
        <f t="shared" si="128"/>
        <v>publishing</v>
      </c>
      <c r="R1359" s="11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111.666666666667</v>
      </c>
      <c r="P1360" s="7" t="str">
        <f t="shared" si="127"/>
        <v>68.3673469387755</v>
      </c>
      <c r="Q1360" s="11" t="str">
        <f t="shared" si="128"/>
        <v>publishing</v>
      </c>
      <c r="R1360" s="11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115.75757575757599</v>
      </c>
      <c r="P1361" s="7" t="str">
        <f t="shared" si="127"/>
        <v>40.2105263157895</v>
      </c>
      <c r="Q1361" s="11" t="str">
        <f t="shared" si="128"/>
        <v>publishing</v>
      </c>
      <c r="R1361" s="1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 t="str">
        <f t="shared" si="127"/>
        <v>32.0740740740741</v>
      </c>
      <c r="Q1362" s="11" t="str">
        <f t="shared" si="128"/>
        <v>publishing</v>
      </c>
      <c r="R1362" s="11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125.98333333333301</v>
      </c>
      <c r="P1363" s="7" t="str">
        <f t="shared" si="127"/>
        <v>28.6325757575758</v>
      </c>
      <c r="Q1363" s="11" t="str">
        <f t="shared" si="128"/>
        <v>publishing</v>
      </c>
      <c r="R1363" s="11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 t="str">
        <f t="shared" si="127"/>
        <v>43.64</v>
      </c>
      <c r="Q1364" s="11" t="str">
        <f t="shared" si="128"/>
        <v>publishing</v>
      </c>
      <c r="R1364" s="11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 t="str">
        <f t="shared" si="127"/>
        <v>40</v>
      </c>
      <c r="Q1365" s="11" t="str">
        <f t="shared" si="128"/>
        <v>publishing</v>
      </c>
      <c r="R1365" s="11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118.64285714285701</v>
      </c>
      <c r="P1366" s="7" t="str">
        <f t="shared" si="127"/>
        <v>346.041666666667</v>
      </c>
      <c r="Q1366" s="11" t="str">
        <f t="shared" si="128"/>
        <v>music</v>
      </c>
      <c r="R1366" s="11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100.26666666666699</v>
      </c>
      <c r="P1367" s="7" t="str">
        <f t="shared" si="127"/>
        <v>81.7391304347826</v>
      </c>
      <c r="Q1367" s="11" t="str">
        <f t="shared" si="128"/>
        <v>music</v>
      </c>
      <c r="R1367" s="11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</v>
      </c>
      <c r="P1368" s="7" t="str">
        <f t="shared" si="127"/>
        <v>64.535306122449</v>
      </c>
      <c r="Q1368" s="11" t="str">
        <f t="shared" si="128"/>
        <v>music</v>
      </c>
      <c r="R1368" s="11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 t="str">
        <f t="shared" si="127"/>
        <v>63.4777777777778</v>
      </c>
      <c r="Q1369" s="11" t="str">
        <f t="shared" si="128"/>
        <v>music</v>
      </c>
      <c r="R1369" s="11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 t="str">
        <f t="shared" si="127"/>
        <v>63.6206896551724</v>
      </c>
      <c r="Q1370" s="11" t="str">
        <f t="shared" si="128"/>
        <v>music</v>
      </c>
      <c r="R1370" s="11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105.34805315204001</v>
      </c>
      <c r="P1371" s="7" t="str">
        <f t="shared" si="127"/>
        <v>83.9670689655172</v>
      </c>
      <c r="Q1371" s="11" t="str">
        <f t="shared" si="128"/>
        <v>music</v>
      </c>
      <c r="R1371" s="1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103.666666666667</v>
      </c>
      <c r="P1372" s="7" t="str">
        <f t="shared" si="127"/>
        <v>77.75</v>
      </c>
      <c r="Q1372" s="11" t="str">
        <f t="shared" si="128"/>
        <v>music</v>
      </c>
      <c r="R1372" s="11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107.08672667523899</v>
      </c>
      <c r="P1373" s="7" t="str">
        <f t="shared" si="127"/>
        <v>107.071428571429</v>
      </c>
      <c r="Q1373" s="11" t="str">
        <f t="shared" si="128"/>
        <v>music</v>
      </c>
      <c r="R1373" s="11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 t="str">
        <f t="shared" si="127"/>
        <v>38.75</v>
      </c>
      <c r="Q1374" s="11" t="str">
        <f t="shared" si="128"/>
        <v>music</v>
      </c>
      <c r="R1374" s="11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 t="str">
        <f t="shared" si="127"/>
        <v>201.942307692308</v>
      </c>
      <c r="Q1375" s="11" t="str">
        <f t="shared" si="128"/>
        <v>music</v>
      </c>
      <c r="R1375" s="11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189.46666666666701</v>
      </c>
      <c r="P1376" s="7" t="str">
        <f t="shared" si="127"/>
        <v>43.0606060606061</v>
      </c>
      <c r="Q1376" s="11" t="str">
        <f t="shared" si="128"/>
        <v>music</v>
      </c>
      <c r="R1376" s="11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 t="str">
        <f t="shared" si="127"/>
        <v>62.8715596330275</v>
      </c>
      <c r="Q1377" s="11" t="str">
        <f t="shared" si="128"/>
        <v>music</v>
      </c>
      <c r="R1377" s="11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252.486486486487</v>
      </c>
      <c r="P1378" s="7" t="str">
        <f t="shared" si="127"/>
        <v>55.6071428571429</v>
      </c>
      <c r="Q1378" s="11" t="str">
        <f t="shared" si="128"/>
        <v>music</v>
      </c>
      <c r="R1378" s="11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</v>
      </c>
      <c r="P1379" s="7" t="str">
        <f t="shared" si="127"/>
        <v>48.7096774193548</v>
      </c>
      <c r="Q1379" s="11" t="str">
        <f t="shared" si="128"/>
        <v>music</v>
      </c>
      <c r="R1379" s="11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 t="str">
        <f t="shared" si="127"/>
        <v>30.5789473684211</v>
      </c>
      <c r="Q1380" s="11" t="str">
        <f t="shared" si="128"/>
        <v>music</v>
      </c>
      <c r="R1380" s="11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 t="str">
        <f t="shared" si="127"/>
        <v>73.9072847682119</v>
      </c>
      <c r="Q1381" s="11" t="str">
        <f t="shared" si="128"/>
        <v>music</v>
      </c>
      <c r="R1381" s="1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 t="str">
        <f t="shared" si="127"/>
        <v>21.2</v>
      </c>
      <c r="Q1382" s="11" t="str">
        <f t="shared" si="128"/>
        <v>music</v>
      </c>
      <c r="R1382" s="11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 t="str">
        <f t="shared" si="127"/>
        <v>73.3561643835616</v>
      </c>
      <c r="Q1383" s="11" t="str">
        <f t="shared" si="128"/>
        <v>music</v>
      </c>
      <c r="R1383" s="11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 t="str">
        <f t="shared" si="127"/>
        <v>56.4121621621622</v>
      </c>
      <c r="Q1384" s="11" t="str">
        <f t="shared" si="128"/>
        <v>music</v>
      </c>
      <c r="R1384" s="11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212.40909090909099</v>
      </c>
      <c r="P1385" s="7" t="str">
        <f t="shared" si="127"/>
        <v>50.247311827957</v>
      </c>
      <c r="Q1385" s="11" t="str">
        <f t="shared" si="128"/>
        <v>music</v>
      </c>
      <c r="R1385" s="11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</v>
      </c>
      <c r="P1386" s="7" t="str">
        <f t="shared" si="127"/>
        <v>68.9365079365079</v>
      </c>
      <c r="Q1386" s="11" t="str">
        <f t="shared" si="128"/>
        <v>music</v>
      </c>
      <c r="R1386" s="11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 t="str">
        <f t="shared" si="127"/>
        <v>65.9141044776119</v>
      </c>
      <c r="Q1387" s="11" t="str">
        <f t="shared" si="128"/>
        <v>music</v>
      </c>
      <c r="R1387" s="11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 t="str">
        <f t="shared" si="127"/>
        <v>62.5</v>
      </c>
      <c r="Q1388" s="11" t="str">
        <f t="shared" si="128"/>
        <v>music</v>
      </c>
      <c r="R1388" s="11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 t="str">
        <f t="shared" si="127"/>
        <v>70.0641025641026</v>
      </c>
      <c r="Q1389" s="11" t="str">
        <f t="shared" si="128"/>
        <v>music</v>
      </c>
      <c r="R1389" s="11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 t="str">
        <f t="shared" si="127"/>
        <v>60.181875</v>
      </c>
      <c r="Q1390" s="11" t="str">
        <f t="shared" si="128"/>
        <v>music</v>
      </c>
      <c r="R1390" s="11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 t="str">
        <f t="shared" si="127"/>
        <v>21.3823529411765</v>
      </c>
      <c r="Q1391" s="11" t="str">
        <f t="shared" si="128"/>
        <v>music</v>
      </c>
      <c r="R1391" s="1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109.107142857143</v>
      </c>
      <c r="P1392" s="7" t="str">
        <f t="shared" si="127"/>
        <v>160.789473684211</v>
      </c>
      <c r="Q1392" s="11" t="str">
        <f t="shared" si="128"/>
        <v>music</v>
      </c>
      <c r="R1392" s="11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 t="str">
        <f t="shared" si="127"/>
        <v>42.3846153846154</v>
      </c>
      <c r="Q1393" s="11" t="str">
        <f t="shared" si="128"/>
        <v>music</v>
      </c>
      <c r="R1393" s="11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 t="str">
        <f t="shared" si="127"/>
        <v>27.3173076923077</v>
      </c>
      <c r="Q1394" s="11" t="str">
        <f t="shared" si="128"/>
        <v>music</v>
      </c>
      <c r="R1394" s="11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 t="str">
        <f t="shared" si="127"/>
        <v>196.826923076923</v>
      </c>
      <c r="Q1395" s="11" t="str">
        <f t="shared" si="128"/>
        <v>music</v>
      </c>
      <c r="R1395" s="11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</v>
      </c>
      <c r="P1396" s="7" t="str">
        <f t="shared" si="127"/>
        <v>53.8823529411765</v>
      </c>
      <c r="Q1396" s="11" t="str">
        <f t="shared" si="128"/>
        <v>music</v>
      </c>
      <c r="R1396" s="11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111.88571428571402</v>
      </c>
      <c r="P1397" s="7" t="str">
        <f t="shared" si="127"/>
        <v>47.7560975609756</v>
      </c>
      <c r="Q1397" s="11" t="str">
        <f t="shared" si="128"/>
        <v>music</v>
      </c>
      <c r="R1397" s="11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 t="str">
        <f t="shared" si="127"/>
        <v>88.1917808219178</v>
      </c>
      <c r="Q1398" s="11" t="str">
        <f t="shared" si="128"/>
        <v>music</v>
      </c>
      <c r="R1398" s="11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 t="str">
        <f t="shared" si="127"/>
        <v>72.0569620253165</v>
      </c>
      <c r="Q1399" s="11" t="str">
        <f t="shared" si="128"/>
        <v>music</v>
      </c>
      <c r="R1399" s="11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109.68181818181799</v>
      </c>
      <c r="P1400" s="7" t="str">
        <f t="shared" si="127"/>
        <v>74.2461538461538</v>
      </c>
      <c r="Q1400" s="11" t="str">
        <f t="shared" si="128"/>
        <v>music</v>
      </c>
      <c r="R1400" s="11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126.14444444444399</v>
      </c>
      <c r="P1401" s="7" t="str">
        <f t="shared" si="127"/>
        <v>61.7010869565217</v>
      </c>
      <c r="Q1401" s="11" t="str">
        <f t="shared" si="128"/>
        <v>music</v>
      </c>
      <c r="R1401" s="1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167.42857142857099</v>
      </c>
      <c r="P1402" s="7" t="str">
        <f t="shared" si="127"/>
        <v>17.2352941176471</v>
      </c>
      <c r="Q1402" s="11" t="str">
        <f t="shared" si="128"/>
        <v>music</v>
      </c>
      <c r="R1402" s="11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 t="str">
        <f t="shared" si="127"/>
        <v>51.7208333333333</v>
      </c>
      <c r="Q1403" s="11" t="str">
        <f t="shared" si="128"/>
        <v>music</v>
      </c>
      <c r="R1403" s="11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 t="str">
        <f t="shared" si="127"/>
        <v>24.1504424778761</v>
      </c>
      <c r="Q1404" s="11" t="str">
        <f t="shared" si="128"/>
        <v>music</v>
      </c>
      <c r="R1404" s="11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 t="str">
        <f t="shared" si="127"/>
        <v>62.1666666666667</v>
      </c>
      <c r="Q1405" s="11" t="str">
        <f t="shared" si="128"/>
        <v>music</v>
      </c>
      <c r="R1405" s="11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</v>
      </c>
      <c r="P1406" s="7" t="str">
        <f t="shared" si="127"/>
        <v>48.2</v>
      </c>
      <c r="Q1406" s="11" t="str">
        <f t="shared" si="128"/>
        <v>publishing</v>
      </c>
      <c r="R1406" s="11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 t="str">
        <f t="shared" si="127"/>
        <v>6.17647058823529</v>
      </c>
      <c r="Q1407" s="11" t="str">
        <f t="shared" si="128"/>
        <v>publishing</v>
      </c>
      <c r="R1407" s="11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 t="str">
        <f t="shared" si="127"/>
        <v>5</v>
      </c>
      <c r="Q1408" s="11" t="str">
        <f t="shared" si="128"/>
        <v>publishing</v>
      </c>
      <c r="R1408" s="11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 t="str">
        <f t="shared" si="127"/>
        <v>7.5</v>
      </c>
      <c r="Q1409" s="11" t="str">
        <f t="shared" si="128"/>
        <v>publishing</v>
      </c>
      <c r="R1409" s="11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 t="str">
        <f t="shared" si="127"/>
        <v>12</v>
      </c>
      <c r="Q1410" s="11" t="str">
        <f t="shared" si="128"/>
        <v>publishing</v>
      </c>
      <c r="R1410" s="11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IMDIV($E1411,$D1411)*100</f>
        <v>0</v>
      </c>
      <c r="P1411" s="7" t="e">
        <f t="shared" ref="P1411:P1474" si="133">IMDIV($E1411,$L1411)</f>
        <v>#NUM!</v>
      </c>
      <c r="Q1411" s="11" t="str">
        <f t="shared" ref="Q1411:Q1474" si="134">LEFT($N1411,SEARCH("/",$N1411)-1)</f>
        <v>publishing</v>
      </c>
      <c r="R1411" s="11" t="str">
        <f t="shared" ref="R1411:R1474" si="135">RIGHT($N1411,LEN($N1411)-SEARCH("/",$N1411))</f>
        <v>translations</v>
      </c>
      <c r="S1411" s="12">
        <f t="shared" ref="S1411:S1474" si="136">((($J1411/60)/60)/24)+DATE(1970,1,1)</f>
        <v>41945.133506944447</v>
      </c>
      <c r="T1411" s="12">
        <f t="shared" ref="T1411:T1474" si="137">((($I1411/60)/60)/24)+DATE(1970,1,1)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1.6666666666666701E-2</v>
      </c>
      <c r="P1412" s="7" t="str">
        <f t="shared" si="133"/>
        <v>1</v>
      </c>
      <c r="Q1412" s="11" t="str">
        <f t="shared" si="134"/>
        <v>publishing</v>
      </c>
      <c r="R1412" s="11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</v>
      </c>
      <c r="P1413" s="7" t="str">
        <f t="shared" si="133"/>
        <v>2.33333333333333</v>
      </c>
      <c r="Q1413" s="11" t="str">
        <f t="shared" si="134"/>
        <v>publishing</v>
      </c>
      <c r="R1413" s="11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4.5714285714285703</v>
      </c>
      <c r="P1414" s="7" t="str">
        <f t="shared" si="133"/>
        <v>24.6153846153846</v>
      </c>
      <c r="Q1414" s="11" t="str">
        <f t="shared" si="134"/>
        <v>publishing</v>
      </c>
      <c r="R1414" s="11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 t="str">
        <f t="shared" si="133"/>
        <v>100</v>
      </c>
      <c r="Q1415" s="11" t="str">
        <f t="shared" si="134"/>
        <v>publishing</v>
      </c>
      <c r="R1415" s="11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 t="str">
        <f t="shared" si="133"/>
        <v>1</v>
      </c>
      <c r="Q1416" s="11" t="str">
        <f t="shared" si="134"/>
        <v>publishing</v>
      </c>
      <c r="R1416" s="11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18.181818181818198</v>
      </c>
      <c r="P1417" s="7" t="str">
        <f t="shared" si="133"/>
        <v>88.8888888888889</v>
      </c>
      <c r="Q1417" s="11" t="str">
        <f t="shared" si="134"/>
        <v>publishing</v>
      </c>
      <c r="R1417" s="11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#NUM!</v>
      </c>
      <c r="Q1418" s="11" t="str">
        <f t="shared" si="134"/>
        <v>publishing</v>
      </c>
      <c r="R1418" s="11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1.2222222222222201</v>
      </c>
      <c r="P1419" s="7" t="str">
        <f t="shared" si="133"/>
        <v>27.5</v>
      </c>
      <c r="Q1419" s="11" t="str">
        <f t="shared" si="134"/>
        <v>publishing</v>
      </c>
      <c r="R1419" s="11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 t="str">
        <f t="shared" si="133"/>
        <v>6</v>
      </c>
      <c r="Q1420" s="11" t="str">
        <f t="shared" si="134"/>
        <v>publishing</v>
      </c>
      <c r="R1420" s="11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7.0634920634920606</v>
      </c>
      <c r="P1421" s="7" t="str">
        <f t="shared" si="133"/>
        <v>44.5</v>
      </c>
      <c r="Q1421" s="11" t="str">
        <f t="shared" si="134"/>
        <v>publishing</v>
      </c>
      <c r="R1421" s="1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2.7272727272727297</v>
      </c>
      <c r="P1422" s="7" t="str">
        <f t="shared" si="133"/>
        <v>1</v>
      </c>
      <c r="Q1422" s="11" t="str">
        <f t="shared" si="134"/>
        <v>publishing</v>
      </c>
      <c r="R1422" s="11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 t="str">
        <f t="shared" si="133"/>
        <v>100</v>
      </c>
      <c r="Q1423" s="11" t="str">
        <f t="shared" si="134"/>
        <v>publishing</v>
      </c>
      <c r="R1423" s="11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 t="str">
        <f t="shared" si="133"/>
        <v>13</v>
      </c>
      <c r="Q1424" s="11" t="str">
        <f t="shared" si="134"/>
        <v>publishing</v>
      </c>
      <c r="R1424" s="11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0.33333333333333298</v>
      </c>
      <c r="P1425" s="7" t="str">
        <f t="shared" si="133"/>
        <v>100</v>
      </c>
      <c r="Q1425" s="11" t="str">
        <f t="shared" si="134"/>
        <v>publishing</v>
      </c>
      <c r="R1425" s="11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 t="str">
        <f t="shared" si="133"/>
        <v>109.071428571429</v>
      </c>
      <c r="Q1426" s="11" t="str">
        <f t="shared" si="134"/>
        <v>publishing</v>
      </c>
      <c r="R1426" s="11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#NUM!</v>
      </c>
      <c r="Q1427" s="11" t="str">
        <f t="shared" si="134"/>
        <v>publishing</v>
      </c>
      <c r="R1427" s="11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#NUM!</v>
      </c>
      <c r="Q1428" s="11" t="str">
        <f t="shared" si="134"/>
        <v>publishing</v>
      </c>
      <c r="R1428" s="11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 t="str">
        <f t="shared" si="133"/>
        <v>104.75</v>
      </c>
      <c r="Q1429" s="11" t="str">
        <f t="shared" si="134"/>
        <v>publishing</v>
      </c>
      <c r="R1429" s="11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 t="str">
        <f t="shared" si="133"/>
        <v>15</v>
      </c>
      <c r="Q1430" s="11" t="str">
        <f t="shared" si="134"/>
        <v>publishing</v>
      </c>
      <c r="R1430" s="11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#NUM!</v>
      </c>
      <c r="Q1431" s="11" t="str">
        <f t="shared" si="134"/>
        <v>publishing</v>
      </c>
      <c r="R1431" s="1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 t="str">
        <f t="shared" si="133"/>
        <v>80.6</v>
      </c>
      <c r="Q1432" s="11" t="str">
        <f t="shared" si="134"/>
        <v>publishing</v>
      </c>
      <c r="R1432" s="11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</v>
      </c>
      <c r="P1433" s="7" t="str">
        <f t="shared" si="133"/>
        <v>115.553191489362</v>
      </c>
      <c r="Q1433" s="11" t="str">
        <f t="shared" si="134"/>
        <v>publishing</v>
      </c>
      <c r="R1433" s="11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#NUM!</v>
      </c>
      <c r="Q1434" s="11" t="str">
        <f t="shared" si="134"/>
        <v>publishing</v>
      </c>
      <c r="R1434" s="11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6.7083333333333304</v>
      </c>
      <c r="P1435" s="7" t="str">
        <f t="shared" si="133"/>
        <v>80.5</v>
      </c>
      <c r="Q1435" s="11" t="str">
        <f t="shared" si="134"/>
        <v>publishing</v>
      </c>
      <c r="R1435" s="11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9.9878048780487791</v>
      </c>
      <c r="P1436" s="7" t="str">
        <f t="shared" si="133"/>
        <v>744.545454545455</v>
      </c>
      <c r="Q1436" s="11" t="str">
        <f t="shared" si="134"/>
        <v>publishing</v>
      </c>
      <c r="R1436" s="11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 t="str">
        <f t="shared" si="133"/>
        <v>7.5</v>
      </c>
      <c r="Q1437" s="11" t="str">
        <f t="shared" si="134"/>
        <v>publishing</v>
      </c>
      <c r="R1437" s="11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 t="str">
        <f t="shared" si="133"/>
        <v>38.5</v>
      </c>
      <c r="Q1438" s="11" t="str">
        <f t="shared" si="134"/>
        <v>publishing</v>
      </c>
      <c r="R1438" s="11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 t="str">
        <f t="shared" si="133"/>
        <v>36.6818181818182</v>
      </c>
      <c r="Q1439" s="11" t="str">
        <f t="shared" si="134"/>
        <v>publishing</v>
      </c>
      <c r="R1439" s="11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 t="str">
        <f t="shared" si="133"/>
        <v>75</v>
      </c>
      <c r="Q1440" s="11" t="str">
        <f t="shared" si="134"/>
        <v>publishing</v>
      </c>
      <c r="R1440" s="11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6.6055045871559592</v>
      </c>
      <c r="P1441" s="7" t="str">
        <f t="shared" si="133"/>
        <v>30</v>
      </c>
      <c r="Q1441" s="11" t="str">
        <f t="shared" si="134"/>
        <v>publishing</v>
      </c>
      <c r="R1441" s="1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7.6923076923076901E-3</v>
      </c>
      <c r="P1442" s="7" t="str">
        <f t="shared" si="133"/>
        <v>1</v>
      </c>
      <c r="Q1442" s="11" t="str">
        <f t="shared" si="134"/>
        <v>publishing</v>
      </c>
      <c r="R1442" s="11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</v>
      </c>
      <c r="P1443" s="7" t="str">
        <f t="shared" si="133"/>
        <v>673.333333333333</v>
      </c>
      <c r="Q1443" s="11" t="str">
        <f t="shared" si="134"/>
        <v>publishing</v>
      </c>
      <c r="R1443" s="11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#NUM!</v>
      </c>
      <c r="Q1444" s="11" t="str">
        <f t="shared" si="134"/>
        <v>publishing</v>
      </c>
      <c r="R1444" s="11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#NUM!</v>
      </c>
      <c r="Q1445" s="11" t="str">
        <f t="shared" si="134"/>
        <v>publishing</v>
      </c>
      <c r="R1445" s="11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#NUM!</v>
      </c>
      <c r="Q1446" s="11" t="str">
        <f t="shared" si="134"/>
        <v>publishing</v>
      </c>
      <c r="R1446" s="11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#NUM!</v>
      </c>
      <c r="Q1447" s="11" t="str">
        <f t="shared" si="134"/>
        <v>publishing</v>
      </c>
      <c r="R1447" s="11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#NUM!</v>
      </c>
      <c r="Q1448" s="11" t="str">
        <f t="shared" si="134"/>
        <v>publishing</v>
      </c>
      <c r="R1448" s="11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 t="str">
        <f t="shared" si="133"/>
        <v>25</v>
      </c>
      <c r="Q1449" s="11" t="str">
        <f t="shared" si="134"/>
        <v>publishing</v>
      </c>
      <c r="R1449" s="11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#NUM!</v>
      </c>
      <c r="Q1450" s="11" t="str">
        <f t="shared" si="134"/>
        <v>publishing</v>
      </c>
      <c r="R1450" s="11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#NUM!</v>
      </c>
      <c r="Q1451" s="11" t="str">
        <f t="shared" si="134"/>
        <v>publishing</v>
      </c>
      <c r="R1451" s="1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 t="str">
        <f t="shared" si="133"/>
        <v>1</v>
      </c>
      <c r="Q1452" s="11" t="str">
        <f t="shared" si="134"/>
        <v>publishing</v>
      </c>
      <c r="R1452" s="11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1.05540897097625E-2</v>
      </c>
      <c r="P1453" s="7" t="str">
        <f t="shared" si="133"/>
        <v>1</v>
      </c>
      <c r="Q1453" s="11" t="str">
        <f t="shared" si="134"/>
        <v>publishing</v>
      </c>
      <c r="R1453" s="11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#NUM!</v>
      </c>
      <c r="Q1454" s="11" t="str">
        <f t="shared" si="134"/>
        <v>publishing</v>
      </c>
      <c r="R1454" s="11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#NUM!</v>
      </c>
      <c r="Q1455" s="11" t="str">
        <f t="shared" si="134"/>
        <v>publishing</v>
      </c>
      <c r="R1455" s="11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0.85714285714285698</v>
      </c>
      <c r="P1456" s="7" t="str">
        <f t="shared" si="133"/>
        <v>15</v>
      </c>
      <c r="Q1456" s="11" t="str">
        <f t="shared" si="134"/>
        <v>publishing</v>
      </c>
      <c r="R1456" s="11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 t="str">
        <f t="shared" si="133"/>
        <v>225</v>
      </c>
      <c r="Q1457" s="11" t="str">
        <f t="shared" si="134"/>
        <v>publishing</v>
      </c>
      <c r="R1457" s="11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 t="str">
        <f t="shared" si="133"/>
        <v>48.3333333333333</v>
      </c>
      <c r="Q1458" s="11" t="str">
        <f t="shared" si="134"/>
        <v>publishing</v>
      </c>
      <c r="R1458" s="11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#NUM!</v>
      </c>
      <c r="Q1459" s="11" t="str">
        <f t="shared" si="134"/>
        <v>publishing</v>
      </c>
      <c r="R1459" s="11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#NUM!</v>
      </c>
      <c r="Q1460" s="11" t="str">
        <f t="shared" si="134"/>
        <v>publishing</v>
      </c>
      <c r="R1460" s="11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#NUM!</v>
      </c>
      <c r="Q1461" s="11" t="str">
        <f t="shared" si="134"/>
        <v>publishing</v>
      </c>
      <c r="R1461" s="1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#NUM!</v>
      </c>
      <c r="Q1462" s="11" t="str">
        <f t="shared" si="134"/>
        <v>publishing</v>
      </c>
      <c r="R1462" s="11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 t="str">
        <f t="shared" si="133"/>
        <v>44.6667352941177</v>
      </c>
      <c r="Q1463" s="11" t="str">
        <f t="shared" si="134"/>
        <v>publishing</v>
      </c>
      <c r="R1463" s="11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 t="str">
        <f t="shared" si="133"/>
        <v>28.938</v>
      </c>
      <c r="Q1464" s="11" t="str">
        <f t="shared" si="134"/>
        <v>publishing</v>
      </c>
      <c r="R1464" s="11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147.666666666667</v>
      </c>
      <c r="P1465" s="7" t="str">
        <f t="shared" si="133"/>
        <v>35.44</v>
      </c>
      <c r="Q1465" s="11" t="str">
        <f t="shared" si="134"/>
        <v>publishing</v>
      </c>
      <c r="R1465" s="11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 t="str">
        <f t="shared" si="133"/>
        <v>34.8717948717949</v>
      </c>
      <c r="Q1466" s="11" t="str">
        <f t="shared" si="134"/>
        <v>publishing</v>
      </c>
      <c r="R1466" s="11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 t="str">
        <f t="shared" si="133"/>
        <v>52.6227325134512</v>
      </c>
      <c r="Q1467" s="11" t="str">
        <f t="shared" si="134"/>
        <v>publishing</v>
      </c>
      <c r="R1467" s="11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107.87731250000002</v>
      </c>
      <c r="P1468" s="7" t="str">
        <f t="shared" si="133"/>
        <v>69.5982661290323</v>
      </c>
      <c r="Q1468" s="11" t="str">
        <f t="shared" si="134"/>
        <v>publishing</v>
      </c>
      <c r="R1468" s="11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 t="str">
        <f t="shared" si="133"/>
        <v>76.72</v>
      </c>
      <c r="Q1469" s="11" t="str">
        <f t="shared" si="134"/>
        <v>publishing</v>
      </c>
      <c r="R1469" s="11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102.368421052632</v>
      </c>
      <c r="P1470" s="7" t="str">
        <f t="shared" si="133"/>
        <v>33.1911262798635</v>
      </c>
      <c r="Q1470" s="11" t="str">
        <f t="shared" si="134"/>
        <v>publishing</v>
      </c>
      <c r="R1470" s="11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</v>
      </c>
      <c r="P1471" s="7" t="str">
        <f t="shared" si="133"/>
        <v>149.464174454829</v>
      </c>
      <c r="Q1471" s="11" t="str">
        <f t="shared" si="134"/>
        <v>publishing</v>
      </c>
      <c r="R1471" s="1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125.13333333333301</v>
      </c>
      <c r="P1472" s="7" t="str">
        <f t="shared" si="133"/>
        <v>23.1728395061728</v>
      </c>
      <c r="Q1472" s="11" t="str">
        <f t="shared" si="134"/>
        <v>publishing</v>
      </c>
      <c r="R1472" s="11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 t="str">
        <f t="shared" si="133"/>
        <v>96.8775510204082</v>
      </c>
      <c r="Q1473" s="11" t="str">
        <f t="shared" si="134"/>
        <v>publishing</v>
      </c>
      <c r="R1473" s="11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 t="str">
        <f t="shared" si="133"/>
        <v>103.202380952381</v>
      </c>
      <c r="Q1474" s="11" t="str">
        <f t="shared" si="134"/>
        <v>publishing</v>
      </c>
      <c r="R1474" s="11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IMDIV($E1475,$D1475)*100</f>
        <v>120.51600000000001</v>
      </c>
      <c r="P1475" s="7" t="str">
        <f t="shared" ref="P1475:P1538" si="139">IMDIV($E1475,$L1475)</f>
        <v>38.4625531914894</v>
      </c>
      <c r="Q1475" s="11" t="str">
        <f t="shared" ref="Q1475:Q1538" si="140">LEFT($N1475,SEARCH("/",$N1475)-1)</f>
        <v>publishing</v>
      </c>
      <c r="R1475" s="11" t="str">
        <f t="shared" ref="R1475:R1538" si="141">RIGHT($N1475,LEN($N1475)-SEARCH("/",$N1475))</f>
        <v>radio &amp; podcasts</v>
      </c>
      <c r="S1475" s="12">
        <f t="shared" ref="S1475:S1538" si="142">((($J1475/60)/60)/24)+DATE(1970,1,1)</f>
        <v>40939.979618055557</v>
      </c>
      <c r="T1475" s="12">
        <f t="shared" ref="T1475:T1538" si="143">((($I1475/60)/60)/24)+DATE(1970,1,1)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112.26666666666701</v>
      </c>
      <c r="P1476" s="7" t="str">
        <f t="shared" si="139"/>
        <v>44.3157894736842</v>
      </c>
      <c r="Q1476" s="11" t="str">
        <f t="shared" si="140"/>
        <v>publishing</v>
      </c>
      <c r="R1476" s="11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188.66966666666701</v>
      </c>
      <c r="P1477" s="7" t="str">
        <f t="shared" si="139"/>
        <v>64.1733560090703</v>
      </c>
      <c r="Q1477" s="11" t="str">
        <f t="shared" si="140"/>
        <v>publishing</v>
      </c>
      <c r="R1477" s="11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661.554666666667</v>
      </c>
      <c r="P1478" s="7" t="str">
        <f t="shared" si="139"/>
        <v>43.3332751091703</v>
      </c>
      <c r="Q1478" s="11" t="str">
        <f t="shared" si="140"/>
        <v>publishing</v>
      </c>
      <c r="R1478" s="11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 t="str">
        <f t="shared" si="139"/>
        <v>90.4959349593496</v>
      </c>
      <c r="Q1479" s="11" t="str">
        <f t="shared" si="140"/>
        <v>publishing</v>
      </c>
      <c r="R1479" s="11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 t="str">
        <f t="shared" si="139"/>
        <v>29.1871904950104</v>
      </c>
      <c r="Q1480" s="11" t="str">
        <f t="shared" si="140"/>
        <v>publishing</v>
      </c>
      <c r="R1480" s="11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 t="str">
        <f t="shared" si="139"/>
        <v>30.9577464788732</v>
      </c>
      <c r="Q1481" s="11" t="str">
        <f t="shared" si="140"/>
        <v>publishing</v>
      </c>
      <c r="R1481" s="1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 t="str">
        <f t="shared" si="139"/>
        <v>92.1577952755905</v>
      </c>
      <c r="Q1482" s="11" t="str">
        <f t="shared" si="140"/>
        <v>publishing</v>
      </c>
      <c r="R1482" s="11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 t="str">
        <f t="shared" si="139"/>
        <v>17.5</v>
      </c>
      <c r="Q1483" s="11" t="str">
        <f t="shared" si="140"/>
        <v>publishing</v>
      </c>
      <c r="R1483" s="11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 t="str">
        <f t="shared" si="139"/>
        <v>5</v>
      </c>
      <c r="Q1484" s="11" t="str">
        <f t="shared" si="140"/>
        <v>publishing</v>
      </c>
      <c r="R1484" s="11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0.71428571428571397</v>
      </c>
      <c r="P1485" s="7" t="str">
        <f t="shared" si="139"/>
        <v>25</v>
      </c>
      <c r="Q1485" s="11" t="str">
        <f t="shared" si="140"/>
        <v>publishing</v>
      </c>
      <c r="R1485" s="11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#NUM!</v>
      </c>
      <c r="Q1486" s="11" t="str">
        <f t="shared" si="140"/>
        <v>publishing</v>
      </c>
      <c r="R1486" s="11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</v>
      </c>
      <c r="P1487" s="7" t="str">
        <f t="shared" si="139"/>
        <v>50</v>
      </c>
      <c r="Q1487" s="11" t="str">
        <f t="shared" si="140"/>
        <v>publishing</v>
      </c>
      <c r="R1487" s="11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 t="str">
        <f t="shared" si="139"/>
        <v>16</v>
      </c>
      <c r="Q1488" s="11" t="str">
        <f t="shared" si="140"/>
        <v>publishing</v>
      </c>
      <c r="R1488" s="11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#NUM!</v>
      </c>
      <c r="Q1489" s="11" t="str">
        <f t="shared" si="140"/>
        <v>publishing</v>
      </c>
      <c r="R1489" s="11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 t="str">
        <f t="shared" si="139"/>
        <v>60</v>
      </c>
      <c r="Q1490" s="11" t="str">
        <f t="shared" si="140"/>
        <v>publishing</v>
      </c>
      <c r="R1490" s="11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#NUM!</v>
      </c>
      <c r="Q1491" s="11" t="str">
        <f t="shared" si="140"/>
        <v>publishing</v>
      </c>
      <c r="R1491" s="1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30.862068965517196</v>
      </c>
      <c r="P1492" s="7" t="str">
        <f t="shared" si="139"/>
        <v>47.1052631578947</v>
      </c>
      <c r="Q1492" s="11" t="str">
        <f t="shared" si="140"/>
        <v>publishing</v>
      </c>
      <c r="R1492" s="11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8.3333333333333304</v>
      </c>
      <c r="P1493" s="7" t="str">
        <f t="shared" si="139"/>
        <v>100</v>
      </c>
      <c r="Q1493" s="11" t="str">
        <f t="shared" si="140"/>
        <v>publishing</v>
      </c>
      <c r="R1493" s="11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 t="str">
        <f t="shared" si="139"/>
        <v>15</v>
      </c>
      <c r="Q1494" s="11" t="str">
        <f t="shared" si="140"/>
        <v>publishing</v>
      </c>
      <c r="R1494" s="11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#NUM!</v>
      </c>
      <c r="Q1495" s="11" t="str">
        <f t="shared" si="140"/>
        <v>publishing</v>
      </c>
      <c r="R1495" s="11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 t="str">
        <f t="shared" si="139"/>
        <v>40.4545454545455</v>
      </c>
      <c r="Q1496" s="11" t="str">
        <f t="shared" si="140"/>
        <v>publishing</v>
      </c>
      <c r="R1496" s="11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#NUM!</v>
      </c>
      <c r="Q1497" s="11" t="str">
        <f t="shared" si="140"/>
        <v>publishing</v>
      </c>
      <c r="R1497" s="11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#NUM!</v>
      </c>
      <c r="Q1498" s="11" t="str">
        <f t="shared" si="140"/>
        <v>publishing</v>
      </c>
      <c r="R1498" s="11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6.6666666666666697E-3</v>
      </c>
      <c r="P1499" s="7" t="str">
        <f t="shared" si="139"/>
        <v>1</v>
      </c>
      <c r="Q1499" s="11" t="str">
        <f t="shared" si="140"/>
        <v>publishing</v>
      </c>
      <c r="R1499" s="11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 t="str">
        <f t="shared" si="139"/>
        <v>19</v>
      </c>
      <c r="Q1500" s="11" t="str">
        <f t="shared" si="140"/>
        <v>publishing</v>
      </c>
      <c r="R1500" s="11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 t="str">
        <f t="shared" si="139"/>
        <v>5</v>
      </c>
      <c r="Q1501" s="11" t="str">
        <f t="shared" si="140"/>
        <v>publishing</v>
      </c>
      <c r="R1501" s="1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25.035714285714299</v>
      </c>
      <c r="P1502" s="7" t="str">
        <f t="shared" si="139"/>
        <v>46.7333333333333</v>
      </c>
      <c r="Q1502" s="11" t="str">
        <f t="shared" si="140"/>
        <v>publishing</v>
      </c>
      <c r="R1502" s="11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166.33076923076899</v>
      </c>
      <c r="P1503" s="7" t="str">
        <f t="shared" si="139"/>
        <v>97.7310734463277</v>
      </c>
      <c r="Q1503" s="11" t="str">
        <f t="shared" si="140"/>
        <v>photography</v>
      </c>
      <c r="R1503" s="11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101.44545454545499</v>
      </c>
      <c r="P1504" s="7" t="str">
        <f t="shared" si="139"/>
        <v>67.8358662613982</v>
      </c>
      <c r="Q1504" s="11" t="str">
        <f t="shared" si="140"/>
        <v>photography</v>
      </c>
      <c r="R1504" s="11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107.891466666667</v>
      </c>
      <c r="P1505" s="7" t="str">
        <f t="shared" si="139"/>
        <v>56.9849295774648</v>
      </c>
      <c r="Q1505" s="11" t="str">
        <f t="shared" si="140"/>
        <v>photography</v>
      </c>
      <c r="R1505" s="11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277.93846153846198</v>
      </c>
      <c r="P1506" s="7" t="str">
        <f t="shared" si="139"/>
        <v>67.1598513011152</v>
      </c>
      <c r="Q1506" s="11" t="str">
        <f t="shared" si="140"/>
        <v>photography</v>
      </c>
      <c r="R1506" s="11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 t="str">
        <f t="shared" si="139"/>
        <v>48.0376811594203</v>
      </c>
      <c r="Q1507" s="11" t="str">
        <f t="shared" si="140"/>
        <v>photography</v>
      </c>
      <c r="R1507" s="11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 t="str">
        <f t="shared" si="139"/>
        <v>38.8604651162791</v>
      </c>
      <c r="Q1508" s="11" t="str">
        <f t="shared" si="140"/>
        <v>photography</v>
      </c>
      <c r="R1508" s="11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 t="str">
        <f t="shared" si="139"/>
        <v>78.1818181818182</v>
      </c>
      <c r="Q1509" s="11" t="str">
        <f t="shared" si="140"/>
        <v>photography</v>
      </c>
      <c r="R1509" s="11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110.76216216216199</v>
      </c>
      <c r="P1510" s="7" t="str">
        <f t="shared" si="139"/>
        <v>97.1137440758294</v>
      </c>
      <c r="Q1510" s="11" t="str">
        <f t="shared" si="140"/>
        <v>photography</v>
      </c>
      <c r="R1510" s="11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123.64125714285701</v>
      </c>
      <c r="P1511" s="7" t="str">
        <f t="shared" si="139"/>
        <v>110.393979591837</v>
      </c>
      <c r="Q1511" s="11" t="str">
        <f t="shared" si="140"/>
        <v>photography</v>
      </c>
      <c r="R1511" s="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 t="str">
        <f t="shared" si="139"/>
        <v>39.9150617283951</v>
      </c>
      <c r="Q1512" s="11" t="str">
        <f t="shared" si="140"/>
        <v>photography</v>
      </c>
      <c r="R1512" s="11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</v>
      </c>
      <c r="P1513" s="7" t="str">
        <f t="shared" si="139"/>
        <v>75.9757281553398</v>
      </c>
      <c r="Q1513" s="11" t="str">
        <f t="shared" si="140"/>
        <v>photography</v>
      </c>
      <c r="R1513" s="11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558.77142857142894</v>
      </c>
      <c r="P1514" s="7" t="str">
        <f t="shared" si="139"/>
        <v>58.3791044776119</v>
      </c>
      <c r="Q1514" s="11" t="str">
        <f t="shared" si="140"/>
        <v>photography</v>
      </c>
      <c r="R1514" s="11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 t="str">
        <f t="shared" si="139"/>
        <v>55.8209302325581</v>
      </c>
      <c r="Q1515" s="11" t="str">
        <f t="shared" si="140"/>
        <v>photography</v>
      </c>
      <c r="R1515" s="11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 t="str">
        <f t="shared" si="139"/>
        <v>151.244318181818</v>
      </c>
      <c r="Q1516" s="11" t="str">
        <f t="shared" si="140"/>
        <v>photography</v>
      </c>
      <c r="R1516" s="11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 t="str">
        <f t="shared" si="139"/>
        <v>849.67027027027</v>
      </c>
      <c r="Q1517" s="11" t="str">
        <f t="shared" si="140"/>
        <v>photography</v>
      </c>
      <c r="R1517" s="11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108.658823529412</v>
      </c>
      <c r="P1518" s="7" t="str">
        <f t="shared" si="139"/>
        <v>159.241379310345</v>
      </c>
      <c r="Q1518" s="11" t="str">
        <f t="shared" si="140"/>
        <v>photography</v>
      </c>
      <c r="R1518" s="11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 t="str">
        <f t="shared" si="139"/>
        <v>39.5073170731707</v>
      </c>
      <c r="Q1519" s="11" t="str">
        <f t="shared" si="140"/>
        <v>photography</v>
      </c>
      <c r="R1519" s="11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205.36666666666702</v>
      </c>
      <c r="P1520" s="7" t="str">
        <f t="shared" si="139"/>
        <v>130.529661016949</v>
      </c>
      <c r="Q1520" s="11" t="str">
        <f t="shared" si="140"/>
        <v>photography</v>
      </c>
      <c r="R1520" s="11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103.36388888888901</v>
      </c>
      <c r="P1521" s="7" t="str">
        <f t="shared" si="139"/>
        <v>64.1568965517241</v>
      </c>
      <c r="Q1521" s="11" t="str">
        <f t="shared" si="140"/>
        <v>photography</v>
      </c>
      <c r="R1521" s="1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103.47222222222202</v>
      </c>
      <c r="P1522" s="7" t="str">
        <f t="shared" si="139"/>
        <v>111.526946107784</v>
      </c>
      <c r="Q1522" s="11" t="str">
        <f t="shared" si="140"/>
        <v>photography</v>
      </c>
      <c r="R1522" s="11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106.81333333333301</v>
      </c>
      <c r="P1523" s="7" t="str">
        <f t="shared" si="139"/>
        <v>170.446808510638</v>
      </c>
      <c r="Q1523" s="11" t="str">
        <f t="shared" si="140"/>
        <v>photography</v>
      </c>
      <c r="R1523" s="11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138.96574712643698</v>
      </c>
      <c r="P1524" s="7" t="str">
        <f t="shared" si="139"/>
        <v>133.739159292035</v>
      </c>
      <c r="Q1524" s="11" t="str">
        <f t="shared" si="140"/>
        <v>photography</v>
      </c>
      <c r="R1524" s="11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124.84324324324301</v>
      </c>
      <c r="P1525" s="7" t="str">
        <f t="shared" si="139"/>
        <v>95.8340248962656</v>
      </c>
      <c r="Q1525" s="11" t="str">
        <f t="shared" si="140"/>
        <v>photography</v>
      </c>
      <c r="R1525" s="11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 t="str">
        <f t="shared" si="139"/>
        <v>221.785714285714</v>
      </c>
      <c r="Q1526" s="11" t="str">
        <f t="shared" si="140"/>
        <v>photography</v>
      </c>
      <c r="R1526" s="11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</v>
      </c>
      <c r="P1527" s="7" t="str">
        <f t="shared" si="139"/>
        <v>32.3153571428571</v>
      </c>
      <c r="Q1527" s="11" t="str">
        <f t="shared" si="140"/>
        <v>photography</v>
      </c>
      <c r="R1527" s="11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120.326086956522</v>
      </c>
      <c r="P1528" s="7" t="str">
        <f t="shared" si="139"/>
        <v>98.8392857142857</v>
      </c>
      <c r="Q1528" s="11" t="str">
        <f t="shared" si="140"/>
        <v>photography</v>
      </c>
      <c r="R1528" s="11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110.444285714286</v>
      </c>
      <c r="P1529" s="7" t="str">
        <f t="shared" si="139"/>
        <v>55.2221428571429</v>
      </c>
      <c r="Q1529" s="11" t="str">
        <f t="shared" si="140"/>
        <v>photography</v>
      </c>
      <c r="R1529" s="11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281.566666666667</v>
      </c>
      <c r="P1530" s="7" t="str">
        <f t="shared" si="139"/>
        <v>52.79375</v>
      </c>
      <c r="Q1530" s="11" t="str">
        <f t="shared" si="140"/>
        <v>photography</v>
      </c>
      <c r="R1530" s="11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100.67894736842101</v>
      </c>
      <c r="P1531" s="7" t="str">
        <f t="shared" si="139"/>
        <v>135.666666666667</v>
      </c>
      <c r="Q1531" s="11" t="str">
        <f t="shared" si="140"/>
        <v>photography</v>
      </c>
      <c r="R1531" s="1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134.82571428571399</v>
      </c>
      <c r="P1532" s="7" t="str">
        <f t="shared" si="139"/>
        <v>53.9919908466819</v>
      </c>
      <c r="Q1532" s="11" t="str">
        <f t="shared" si="140"/>
        <v>photography</v>
      </c>
      <c r="R1532" s="11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175.95744680851101</v>
      </c>
      <c r="P1533" s="7" t="str">
        <f t="shared" si="139"/>
        <v>56.6438356164384</v>
      </c>
      <c r="Q1533" s="11" t="str">
        <f t="shared" si="140"/>
        <v>photography</v>
      </c>
      <c r="R1533" s="11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 t="str">
        <f t="shared" si="139"/>
        <v>82.3163265306122</v>
      </c>
      <c r="Q1534" s="11" t="str">
        <f t="shared" si="140"/>
        <v>photography</v>
      </c>
      <c r="R1534" s="11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 t="str">
        <f t="shared" si="139"/>
        <v>88.2608108108108</v>
      </c>
      <c r="Q1535" s="11" t="str">
        <f t="shared" si="140"/>
        <v>photography</v>
      </c>
      <c r="R1535" s="11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417.73333333333301</v>
      </c>
      <c r="P1536" s="7" t="str">
        <f t="shared" si="139"/>
        <v>84.9051490514905</v>
      </c>
      <c r="Q1536" s="11" t="str">
        <f t="shared" si="140"/>
        <v>photography</v>
      </c>
      <c r="R1536" s="11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 t="str">
        <f t="shared" si="139"/>
        <v>48.1545454545455</v>
      </c>
      <c r="Q1537" s="11" t="str">
        <f t="shared" si="140"/>
        <v>photography</v>
      </c>
      <c r="R1537" s="11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250.308416666667</v>
      </c>
      <c r="P1538" s="7" t="str">
        <f t="shared" si="139"/>
        <v>66.0154065934066</v>
      </c>
      <c r="Q1538" s="11" t="str">
        <f t="shared" si="140"/>
        <v>photography</v>
      </c>
      <c r="R1538" s="11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IMDIV($E1539,$D1539)*100</f>
        <v>179.9</v>
      </c>
      <c r="P1539" s="7" t="str">
        <f t="shared" ref="P1539:P1602" si="145">IMDIV($E1539,$L1539)</f>
        <v>96.375</v>
      </c>
      <c r="Q1539" s="11" t="str">
        <f t="shared" ref="Q1539:Q1602" si="146">LEFT($N1539,SEARCH("/",$N1539)-1)</f>
        <v>photography</v>
      </c>
      <c r="R1539" s="11" t="str">
        <f t="shared" ref="R1539:R1602" si="147">RIGHT($N1539,LEN($N1539)-SEARCH("/",$N1539))</f>
        <v>photobooks</v>
      </c>
      <c r="S1539" s="12">
        <f t="shared" ref="S1539:S1602" si="148">((($J1539/60)/60)/24)+DATE(1970,1,1)</f>
        <v>42552.315127314811</v>
      </c>
      <c r="T1539" s="12">
        <f t="shared" ref="T1539:T1602" si="149">((($I1539/60)/60)/24)+DATE(1970,1,1)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102.62857142857101</v>
      </c>
      <c r="P1540" s="7" t="str">
        <f t="shared" si="145"/>
        <v>156.173913043478</v>
      </c>
      <c r="Q1540" s="11" t="str">
        <f t="shared" si="146"/>
        <v>photography</v>
      </c>
      <c r="R1540" s="11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 t="str">
        <f t="shared" si="145"/>
        <v>95.7648591549296</v>
      </c>
      <c r="Q1541" s="11" t="str">
        <f t="shared" si="146"/>
        <v>photography</v>
      </c>
      <c r="R1541" s="1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117.86666666666702</v>
      </c>
      <c r="P1542" s="7" t="str">
        <f t="shared" si="145"/>
        <v>180.408163265306</v>
      </c>
      <c r="Q1542" s="11" t="str">
        <f t="shared" si="146"/>
        <v>photography</v>
      </c>
      <c r="R1542" s="11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3.3333333333333298E-2</v>
      </c>
      <c r="P1543" s="7" t="str">
        <f t="shared" si="145"/>
        <v>3</v>
      </c>
      <c r="Q1543" s="11" t="str">
        <f t="shared" si="146"/>
        <v>photography</v>
      </c>
      <c r="R1543" s="11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 t="str">
        <f t="shared" si="145"/>
        <v>20</v>
      </c>
      <c r="Q1544" s="11" t="str">
        <f t="shared" si="146"/>
        <v>photography</v>
      </c>
      <c r="R1544" s="11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0.44444444444444403</v>
      </c>
      <c r="P1545" s="7" t="str">
        <f t="shared" si="145"/>
        <v>10</v>
      </c>
      <c r="Q1545" s="11" t="str">
        <f t="shared" si="146"/>
        <v>photography</v>
      </c>
      <c r="R1545" s="11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#NUM!</v>
      </c>
      <c r="Q1546" s="11" t="str">
        <f t="shared" si="146"/>
        <v>photography</v>
      </c>
      <c r="R1546" s="11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3.3333333333333298E-2</v>
      </c>
      <c r="P1547" s="7" t="str">
        <f t="shared" si="145"/>
        <v>1</v>
      </c>
      <c r="Q1547" s="11" t="str">
        <f t="shared" si="146"/>
        <v>photography</v>
      </c>
      <c r="R1547" s="11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 t="str">
        <f t="shared" si="145"/>
        <v>26.2727272727273</v>
      </c>
      <c r="Q1548" s="11" t="str">
        <f t="shared" si="146"/>
        <v>photography</v>
      </c>
      <c r="R1548" s="11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#NUM!</v>
      </c>
      <c r="Q1549" s="11" t="str">
        <f t="shared" si="146"/>
        <v>photography</v>
      </c>
      <c r="R1549" s="11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8.5714285714285694</v>
      </c>
      <c r="P1550" s="7" t="str">
        <f t="shared" si="145"/>
        <v>60</v>
      </c>
      <c r="Q1550" s="11" t="str">
        <f t="shared" si="146"/>
        <v>photography</v>
      </c>
      <c r="R1550" s="11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 t="str">
        <f t="shared" si="145"/>
        <v>28.3333333333333</v>
      </c>
      <c r="Q1551" s="11" t="str">
        <f t="shared" si="146"/>
        <v>photography</v>
      </c>
      <c r="R1551" s="1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13.466666666666699</v>
      </c>
      <c r="P1552" s="7" t="str">
        <f t="shared" si="145"/>
        <v>14.4285714285714</v>
      </c>
      <c r="Q1552" s="11" t="str">
        <f t="shared" si="146"/>
        <v>photography</v>
      </c>
      <c r="R1552" s="11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#NUM!</v>
      </c>
      <c r="Q1553" s="11" t="str">
        <f t="shared" si="146"/>
        <v>photography</v>
      </c>
      <c r="R1553" s="11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</v>
      </c>
      <c r="P1554" s="7" t="str">
        <f t="shared" si="145"/>
        <v>132.1875</v>
      </c>
      <c r="Q1554" s="11" t="str">
        <f t="shared" si="146"/>
        <v>photography</v>
      </c>
      <c r="R1554" s="11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#NUM!</v>
      </c>
      <c r="Q1555" s="11" t="str">
        <f t="shared" si="146"/>
        <v>photography</v>
      </c>
      <c r="R1555" s="11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#NUM!</v>
      </c>
      <c r="Q1556" s="11" t="str">
        <f t="shared" si="146"/>
        <v>photography</v>
      </c>
      <c r="R1556" s="11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#NUM!</v>
      </c>
      <c r="Q1557" s="11" t="str">
        <f t="shared" si="146"/>
        <v>photography</v>
      </c>
      <c r="R1557" s="11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45.133333333333297</v>
      </c>
      <c r="P1558" s="7" t="str">
        <f t="shared" si="145"/>
        <v>56.4166666666667</v>
      </c>
      <c r="Q1558" s="11" t="str">
        <f t="shared" si="146"/>
        <v>photography</v>
      </c>
      <c r="R1558" s="11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 t="str">
        <f t="shared" si="145"/>
        <v>100</v>
      </c>
      <c r="Q1559" s="11" t="str">
        <f t="shared" si="146"/>
        <v>photography</v>
      </c>
      <c r="R1559" s="11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4.6666666666666696</v>
      </c>
      <c r="P1560" s="7" t="str">
        <f t="shared" si="145"/>
        <v>11.6666666666667</v>
      </c>
      <c r="Q1560" s="11" t="str">
        <f t="shared" si="146"/>
        <v>photography</v>
      </c>
      <c r="R1560" s="11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0.33333333333333298</v>
      </c>
      <c r="P1561" s="7" t="str">
        <f t="shared" si="145"/>
        <v>50</v>
      </c>
      <c r="Q1561" s="11" t="str">
        <f t="shared" si="146"/>
        <v>photography</v>
      </c>
      <c r="R1561" s="1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 t="str">
        <f t="shared" si="145"/>
        <v>23.5</v>
      </c>
      <c r="Q1562" s="11" t="str">
        <f t="shared" si="146"/>
        <v>photography</v>
      </c>
      <c r="R1562" s="11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 t="str">
        <f t="shared" si="145"/>
        <v>67</v>
      </c>
      <c r="Q1563" s="11" t="str">
        <f t="shared" si="146"/>
        <v>publishing</v>
      </c>
      <c r="R1563" s="11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#NUM!</v>
      </c>
      <c r="Q1564" s="11" t="str">
        <f t="shared" si="146"/>
        <v>publishing</v>
      </c>
      <c r="R1564" s="11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1.4166666666666701</v>
      </c>
      <c r="P1565" s="7" t="str">
        <f t="shared" si="145"/>
        <v>42.5</v>
      </c>
      <c r="Q1565" s="11" t="str">
        <f t="shared" si="146"/>
        <v>publishing</v>
      </c>
      <c r="R1565" s="11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 t="str">
        <f t="shared" si="145"/>
        <v>10</v>
      </c>
      <c r="Q1566" s="11" t="str">
        <f t="shared" si="146"/>
        <v>publishing</v>
      </c>
      <c r="R1566" s="11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 t="str">
        <f t="shared" si="145"/>
        <v>100</v>
      </c>
      <c r="Q1567" s="11" t="str">
        <f t="shared" si="146"/>
        <v>publishing</v>
      </c>
      <c r="R1567" s="11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 t="str">
        <f t="shared" si="145"/>
        <v>108.050847457627</v>
      </c>
      <c r="Q1568" s="11" t="str">
        <f t="shared" si="146"/>
        <v>publishing</v>
      </c>
      <c r="R1568" s="11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4.1176470588235299</v>
      </c>
      <c r="P1569" s="7" t="str">
        <f t="shared" si="145"/>
        <v>26.9230769230769</v>
      </c>
      <c r="Q1569" s="11" t="str">
        <f t="shared" si="146"/>
        <v>publishing</v>
      </c>
      <c r="R1569" s="11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 t="str">
        <f t="shared" si="145"/>
        <v>155</v>
      </c>
      <c r="Q1570" s="11" t="str">
        <f t="shared" si="146"/>
        <v>publishing</v>
      </c>
      <c r="R1570" s="11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#NUM!</v>
      </c>
      <c r="Q1571" s="11" t="str">
        <f t="shared" si="146"/>
        <v>publishing</v>
      </c>
      <c r="R1571" s="1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 t="str">
        <f t="shared" si="145"/>
        <v>47.7692307692308</v>
      </c>
      <c r="Q1572" s="11" t="str">
        <f t="shared" si="146"/>
        <v>publishing</v>
      </c>
      <c r="R1572" s="11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</v>
      </c>
      <c r="P1573" s="7" t="str">
        <f t="shared" si="145"/>
        <v>20</v>
      </c>
      <c r="Q1573" s="11" t="str">
        <f t="shared" si="146"/>
        <v>publishing</v>
      </c>
      <c r="R1573" s="11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 t="str">
        <f t="shared" si="145"/>
        <v>41.6666666666667</v>
      </c>
      <c r="Q1574" s="11" t="str">
        <f t="shared" si="146"/>
        <v>publishing</v>
      </c>
      <c r="R1574" s="11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2.4777777777777801</v>
      </c>
      <c r="P1575" s="7" t="str">
        <f t="shared" si="145"/>
        <v>74.3333333333333</v>
      </c>
      <c r="Q1575" s="11" t="str">
        <f t="shared" si="146"/>
        <v>publishing</v>
      </c>
      <c r="R1575" s="11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 t="str">
        <f t="shared" si="145"/>
        <v>84.3333333333333</v>
      </c>
      <c r="Q1576" s="11" t="str">
        <f t="shared" si="146"/>
        <v>publishing</v>
      </c>
      <c r="R1576" s="11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 t="str">
        <f t="shared" si="145"/>
        <v>65.4571428571429</v>
      </c>
      <c r="Q1577" s="11" t="str">
        <f t="shared" si="146"/>
        <v>publishing</v>
      </c>
      <c r="R1577" s="11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 t="str">
        <f t="shared" si="145"/>
        <v>65</v>
      </c>
      <c r="Q1578" s="11" t="str">
        <f t="shared" si="146"/>
        <v>publishing</v>
      </c>
      <c r="R1578" s="11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 t="str">
        <f t="shared" si="145"/>
        <v>27.5</v>
      </c>
      <c r="Q1579" s="11" t="str">
        <f t="shared" si="146"/>
        <v>publishing</v>
      </c>
      <c r="R1579" s="11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10.806536636794901</v>
      </c>
      <c r="P1580" s="7" t="str">
        <f t="shared" si="145"/>
        <v>51.25</v>
      </c>
      <c r="Q1580" s="11" t="str">
        <f t="shared" si="146"/>
        <v>publishing</v>
      </c>
      <c r="R1580" s="11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 t="str">
        <f t="shared" si="145"/>
        <v>14</v>
      </c>
      <c r="Q1581" s="11" t="str">
        <f t="shared" si="146"/>
        <v>publishing</v>
      </c>
      <c r="R1581" s="1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#NUM!</v>
      </c>
      <c r="Q1582" s="11" t="str">
        <f t="shared" si="146"/>
        <v>publishing</v>
      </c>
      <c r="R1582" s="11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 t="str">
        <f t="shared" si="145"/>
        <v>5</v>
      </c>
      <c r="Q1583" s="11" t="str">
        <f t="shared" si="146"/>
        <v>photography</v>
      </c>
      <c r="R1583" s="11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 t="str">
        <f t="shared" si="145"/>
        <v>31</v>
      </c>
      <c r="Q1584" s="11" t="str">
        <f t="shared" si="146"/>
        <v>photography</v>
      </c>
      <c r="R1584" s="11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 t="str">
        <f t="shared" si="145"/>
        <v>15</v>
      </c>
      <c r="Q1585" s="11" t="str">
        <f t="shared" si="146"/>
        <v>photography</v>
      </c>
      <c r="R1585" s="11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#NUM!</v>
      </c>
      <c r="Q1586" s="11" t="str">
        <f t="shared" si="146"/>
        <v>photography</v>
      </c>
      <c r="R1586" s="11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 t="str">
        <f t="shared" si="145"/>
        <v>131.666666666667</v>
      </c>
      <c r="Q1587" s="11" t="str">
        <f t="shared" si="146"/>
        <v>photography</v>
      </c>
      <c r="R1587" s="11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#NUM!</v>
      </c>
      <c r="Q1588" s="11" t="str">
        <f t="shared" si="146"/>
        <v>photography</v>
      </c>
      <c r="R1588" s="11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1.3333333333333299E-2</v>
      </c>
      <c r="P1589" s="7" t="str">
        <f t="shared" si="145"/>
        <v>1</v>
      </c>
      <c r="Q1589" s="11" t="str">
        <f t="shared" si="146"/>
        <v>photography</v>
      </c>
      <c r="R1589" s="11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#NUM!</v>
      </c>
      <c r="Q1590" s="11" t="str">
        <f t="shared" si="146"/>
        <v>photography</v>
      </c>
      <c r="R1590" s="11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#NUM!</v>
      </c>
      <c r="Q1591" s="11" t="str">
        <f t="shared" si="146"/>
        <v>photography</v>
      </c>
      <c r="R1591" s="1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 t="str">
        <f t="shared" si="145"/>
        <v>510</v>
      </c>
      <c r="Q1592" s="11" t="str">
        <f t="shared" si="146"/>
        <v>photography</v>
      </c>
      <c r="R1592" s="11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29.228571428571399</v>
      </c>
      <c r="P1593" s="7" t="str">
        <f t="shared" si="145"/>
        <v>44.4782608695652</v>
      </c>
      <c r="Q1593" s="11" t="str">
        <f t="shared" si="146"/>
        <v>photography</v>
      </c>
      <c r="R1593" s="11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#NUM!</v>
      </c>
      <c r="Q1594" s="11" t="str">
        <f t="shared" si="146"/>
        <v>photography</v>
      </c>
      <c r="R1594" s="11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1.3636363636363599E-2</v>
      </c>
      <c r="P1595" s="7" t="str">
        <f t="shared" si="145"/>
        <v>1</v>
      </c>
      <c r="Q1595" s="11" t="str">
        <f t="shared" si="146"/>
        <v>photography</v>
      </c>
      <c r="R1595" s="11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 t="str">
        <f t="shared" si="145"/>
        <v>20.5</v>
      </c>
      <c r="Q1596" s="11" t="str">
        <f t="shared" si="146"/>
        <v>photography</v>
      </c>
      <c r="R1596" s="11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 t="str">
        <f t="shared" si="145"/>
        <v>40</v>
      </c>
      <c r="Q1597" s="11" t="str">
        <f t="shared" si="146"/>
        <v>photography</v>
      </c>
      <c r="R1597" s="11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2.3076923076923097</v>
      </c>
      <c r="P1598" s="7" t="str">
        <f t="shared" si="145"/>
        <v>25</v>
      </c>
      <c r="Q1598" s="11" t="str">
        <f t="shared" si="146"/>
        <v>photography</v>
      </c>
      <c r="R1598" s="11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#NUM!</v>
      </c>
      <c r="Q1599" s="11" t="str">
        <f t="shared" si="146"/>
        <v>photography</v>
      </c>
      <c r="R1599" s="11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 t="str">
        <f t="shared" si="145"/>
        <v>1</v>
      </c>
      <c r="Q1600" s="11" t="str">
        <f t="shared" si="146"/>
        <v>photography</v>
      </c>
      <c r="R1600" s="11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#NUM!</v>
      </c>
      <c r="Q1601" s="11" t="str">
        <f t="shared" si="146"/>
        <v>photography</v>
      </c>
      <c r="R1601" s="1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 t="str">
        <f t="shared" si="145"/>
        <v>40.7777777777778</v>
      </c>
      <c r="Q1602" s="11" t="str">
        <f t="shared" si="146"/>
        <v>photography</v>
      </c>
      <c r="R1602" s="11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IMDIV($E1603,$D1603)*100</f>
        <v>108.2492</v>
      </c>
      <c r="P1603" s="7" t="str">
        <f t="shared" ref="P1603:P1666" si="151">IMDIV($E1603,$L1603)</f>
        <v>48.3255357142857</v>
      </c>
      <c r="Q1603" s="11" t="str">
        <f t="shared" ref="Q1603:Q1666" si="152">LEFT($N1603,SEARCH("/",$N1603)-1)</f>
        <v>music</v>
      </c>
      <c r="R1603" s="11" t="str">
        <f t="shared" ref="R1603:R1666" si="153">RIGHT($N1603,LEN($N1603)-SEARCH("/",$N1603))</f>
        <v>rock</v>
      </c>
      <c r="S1603" s="12">
        <f t="shared" ref="S1603:S1666" si="154">((($J1603/60)/60)/24)+DATE(1970,1,1)</f>
        <v>40638.092974537038</v>
      </c>
      <c r="T1603" s="12">
        <f t="shared" ref="T1603:T1666" si="155">((($I1603/60)/60)/24)+DATE(1970,1,1)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100.166666666667</v>
      </c>
      <c r="P1604" s="7" t="str">
        <f t="shared" si="151"/>
        <v>46.953125</v>
      </c>
      <c r="Q1604" s="11" t="str">
        <f t="shared" si="152"/>
        <v>music</v>
      </c>
      <c r="R1604" s="11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 t="str">
        <f t="shared" si="151"/>
        <v>66.6886666666667</v>
      </c>
      <c r="Q1605" s="11" t="str">
        <f t="shared" si="152"/>
        <v>music</v>
      </c>
      <c r="R1605" s="11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122.10714285714299</v>
      </c>
      <c r="P1606" s="7" t="str">
        <f t="shared" si="151"/>
        <v>48.8428571428571</v>
      </c>
      <c r="Q1606" s="11" t="str">
        <f t="shared" si="152"/>
        <v>music</v>
      </c>
      <c r="R1606" s="11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100.69333333333299</v>
      </c>
      <c r="P1607" s="7" t="str">
        <f t="shared" si="151"/>
        <v>137.309090909091</v>
      </c>
      <c r="Q1607" s="11" t="str">
        <f t="shared" si="152"/>
        <v>music</v>
      </c>
      <c r="R1607" s="11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 t="str">
        <f t="shared" si="151"/>
        <v>87.8296739130435</v>
      </c>
      <c r="Q1608" s="11" t="str">
        <f t="shared" si="152"/>
        <v>music</v>
      </c>
      <c r="R1608" s="11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 t="str">
        <f t="shared" si="151"/>
        <v>70.7853658536585</v>
      </c>
      <c r="Q1609" s="11" t="str">
        <f t="shared" si="152"/>
        <v>music</v>
      </c>
      <c r="R1609" s="11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 t="str">
        <f t="shared" si="151"/>
        <v>52.8260869565217</v>
      </c>
      <c r="Q1610" s="11" t="str">
        <f t="shared" si="152"/>
        <v>music</v>
      </c>
      <c r="R1610" s="11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</v>
      </c>
      <c r="P1611" s="7" t="str">
        <f t="shared" si="151"/>
        <v>443.75</v>
      </c>
      <c r="Q1611" s="11" t="str">
        <f t="shared" si="152"/>
        <v>music</v>
      </c>
      <c r="R1611" s="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 t="str">
        <f t="shared" si="151"/>
        <v>48.5446428571429</v>
      </c>
      <c r="Q1612" s="11" t="str">
        <f t="shared" si="152"/>
        <v>music</v>
      </c>
      <c r="R1612" s="11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 t="str">
        <f t="shared" si="151"/>
        <v>37.0740740740741</v>
      </c>
      <c r="Q1613" s="11" t="str">
        <f t="shared" si="152"/>
        <v>music</v>
      </c>
      <c r="R1613" s="11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 t="str">
        <f t="shared" si="151"/>
        <v>50</v>
      </c>
      <c r="Q1614" s="11" t="str">
        <f t="shared" si="152"/>
        <v>music</v>
      </c>
      <c r="R1614" s="11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 t="str">
        <f t="shared" si="151"/>
        <v>39.0384615384615</v>
      </c>
      <c r="Q1615" s="11" t="str">
        <f t="shared" si="152"/>
        <v>music</v>
      </c>
      <c r="R1615" s="11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 t="str">
        <f t="shared" si="151"/>
        <v>66.6883116883117</v>
      </c>
      <c r="Q1616" s="11" t="str">
        <f t="shared" si="152"/>
        <v>music</v>
      </c>
      <c r="R1616" s="11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 t="str">
        <f t="shared" si="151"/>
        <v>67.1323529411765</v>
      </c>
      <c r="Q1617" s="11" t="str">
        <f t="shared" si="152"/>
        <v>music</v>
      </c>
      <c r="R1617" s="11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 t="str">
        <f t="shared" si="151"/>
        <v>66.3694267515924</v>
      </c>
      <c r="Q1618" s="11" t="str">
        <f t="shared" si="152"/>
        <v>music</v>
      </c>
      <c r="R1618" s="11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145.857142857143</v>
      </c>
      <c r="P1619" s="7" t="str">
        <f t="shared" si="151"/>
        <v>64.620253164557</v>
      </c>
      <c r="Q1619" s="11" t="str">
        <f t="shared" si="152"/>
        <v>music</v>
      </c>
      <c r="R1619" s="11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105.066666666667</v>
      </c>
      <c r="P1620" s="7" t="str">
        <f t="shared" si="151"/>
        <v>58.3703703703704</v>
      </c>
      <c r="Q1620" s="11" t="str">
        <f t="shared" si="152"/>
        <v>music</v>
      </c>
      <c r="R1620" s="11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</v>
      </c>
      <c r="P1621" s="7" t="str">
        <f t="shared" si="151"/>
        <v>86.9565217391304</v>
      </c>
      <c r="Q1621" s="11" t="str">
        <f t="shared" si="152"/>
        <v>music</v>
      </c>
      <c r="R1621" s="1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 t="str">
        <f t="shared" si="151"/>
        <v>66.4705882352941</v>
      </c>
      <c r="Q1622" s="11" t="str">
        <f t="shared" si="152"/>
        <v>music</v>
      </c>
      <c r="R1622" s="11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 t="str">
        <f t="shared" si="151"/>
        <v>163.783783783784</v>
      </c>
      <c r="Q1623" s="11" t="str">
        <f t="shared" si="152"/>
        <v>music</v>
      </c>
      <c r="R1623" s="11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101.72463768115901</v>
      </c>
      <c r="P1624" s="7" t="str">
        <f t="shared" si="151"/>
        <v>107.984615384615</v>
      </c>
      <c r="Q1624" s="11" t="str">
        <f t="shared" si="152"/>
        <v>music</v>
      </c>
      <c r="R1624" s="11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101.06666666666699</v>
      </c>
      <c r="P1625" s="7" t="str">
        <f t="shared" si="151"/>
        <v>42.1111111111111</v>
      </c>
      <c r="Q1625" s="11" t="str">
        <f t="shared" si="152"/>
        <v>music</v>
      </c>
      <c r="R1625" s="11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 t="str">
        <f t="shared" si="151"/>
        <v>47.2</v>
      </c>
      <c r="Q1626" s="11" t="str">
        <f t="shared" si="152"/>
        <v>music</v>
      </c>
      <c r="R1626" s="11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</v>
      </c>
      <c r="P1627" s="7" t="str">
        <f t="shared" si="151"/>
        <v>112.019230769231</v>
      </c>
      <c r="Q1627" s="11" t="str">
        <f t="shared" si="152"/>
        <v>music</v>
      </c>
      <c r="R1627" s="11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 t="str">
        <f t="shared" si="151"/>
        <v>74.9537037037037</v>
      </c>
      <c r="Q1628" s="11" t="str">
        <f t="shared" si="152"/>
        <v>music</v>
      </c>
      <c r="R1628" s="11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 t="str">
        <f t="shared" si="151"/>
        <v>61.5789473684211</v>
      </c>
      <c r="Q1629" s="11" t="str">
        <f t="shared" si="152"/>
        <v>music</v>
      </c>
      <c r="R1629" s="11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 t="str">
        <f t="shared" si="151"/>
        <v>45.875</v>
      </c>
      <c r="Q1630" s="11" t="str">
        <f t="shared" si="152"/>
        <v>music</v>
      </c>
      <c r="R1630" s="11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103.666666666667</v>
      </c>
      <c r="P1631" s="7" t="str">
        <f t="shared" si="151"/>
        <v>75.8536585365854</v>
      </c>
      <c r="Q1631" s="11" t="str">
        <f t="shared" si="152"/>
        <v>music</v>
      </c>
      <c r="R1631" s="1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 t="str">
        <f t="shared" si="151"/>
        <v>84.2063492063492</v>
      </c>
      <c r="Q1632" s="11" t="str">
        <f t="shared" si="152"/>
        <v>music</v>
      </c>
      <c r="R1632" s="11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 t="str">
        <f t="shared" si="151"/>
        <v>117.225563909774</v>
      </c>
      <c r="Q1633" s="11" t="str">
        <f t="shared" si="152"/>
        <v>music</v>
      </c>
      <c r="R1633" s="11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 t="str">
        <f t="shared" si="151"/>
        <v>86.4893617021277</v>
      </c>
      <c r="Q1634" s="11" t="str">
        <f t="shared" si="152"/>
        <v>music</v>
      </c>
      <c r="R1634" s="11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 t="str">
        <f t="shared" si="151"/>
        <v>172.413793103448</v>
      </c>
      <c r="Q1635" s="11" t="str">
        <f t="shared" si="152"/>
        <v>music</v>
      </c>
      <c r="R1635" s="11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 t="str">
        <f t="shared" si="151"/>
        <v>62.8125</v>
      </c>
      <c r="Q1636" s="11" t="str">
        <f t="shared" si="152"/>
        <v>music</v>
      </c>
      <c r="R1636" s="11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 t="str">
        <f t="shared" si="151"/>
        <v>67.7297297297297</v>
      </c>
      <c r="Q1637" s="11" t="str">
        <f t="shared" si="152"/>
        <v>music</v>
      </c>
      <c r="R1637" s="11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103.555555555556</v>
      </c>
      <c r="P1638" s="7" t="str">
        <f t="shared" si="151"/>
        <v>53.5632183908046</v>
      </c>
      <c r="Q1638" s="11" t="str">
        <f t="shared" si="152"/>
        <v>music</v>
      </c>
      <c r="R1638" s="11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 t="str">
        <f t="shared" si="151"/>
        <v>34.6</v>
      </c>
      <c r="Q1639" s="11" t="str">
        <f t="shared" si="152"/>
        <v>music</v>
      </c>
      <c r="R1639" s="11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 t="str">
        <f t="shared" si="151"/>
        <v>38.8888888888889</v>
      </c>
      <c r="Q1640" s="11" t="str">
        <f t="shared" si="152"/>
        <v>music</v>
      </c>
      <c r="R1640" s="11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 t="str">
        <f t="shared" si="151"/>
        <v>94.7368421052632</v>
      </c>
      <c r="Q1641" s="11" t="str">
        <f t="shared" si="152"/>
        <v>music</v>
      </c>
      <c r="R1641" s="1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 t="str">
        <f t="shared" si="151"/>
        <v>39.9670588235294</v>
      </c>
      <c r="Q1642" s="11" t="str">
        <f t="shared" si="152"/>
        <v>music</v>
      </c>
      <c r="R1642" s="11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 t="str">
        <f t="shared" si="151"/>
        <v>97.5</v>
      </c>
      <c r="Q1643" s="11" t="str">
        <f t="shared" si="152"/>
        <v>music</v>
      </c>
      <c r="R1643" s="11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 t="str">
        <f t="shared" si="151"/>
        <v>42.8571428571429</v>
      </c>
      <c r="Q1644" s="11" t="str">
        <f t="shared" si="152"/>
        <v>music</v>
      </c>
      <c r="R1644" s="11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 t="str">
        <f t="shared" si="151"/>
        <v>168.513513513514</v>
      </c>
      <c r="Q1645" s="11" t="str">
        <f t="shared" si="152"/>
        <v>music</v>
      </c>
      <c r="R1645" s="11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 t="str">
        <f t="shared" si="151"/>
        <v>85.546875</v>
      </c>
      <c r="Q1646" s="11" t="str">
        <f t="shared" si="152"/>
        <v>music</v>
      </c>
      <c r="R1646" s="11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 t="str">
        <f t="shared" si="151"/>
        <v>554</v>
      </c>
      <c r="Q1647" s="11" t="str">
        <f t="shared" si="152"/>
        <v>music</v>
      </c>
      <c r="R1647" s="11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 t="str">
        <f t="shared" si="151"/>
        <v>26.5542168674699</v>
      </c>
      <c r="Q1648" s="11" t="str">
        <f t="shared" si="152"/>
        <v>music</v>
      </c>
      <c r="R1648" s="11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 t="str">
        <f t="shared" si="151"/>
        <v>113.826086956522</v>
      </c>
      <c r="Q1649" s="11" t="str">
        <f t="shared" si="152"/>
        <v>music</v>
      </c>
      <c r="R1649" s="11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125.26086956521701</v>
      </c>
      <c r="P1650" s="7" t="str">
        <f t="shared" si="151"/>
        <v>32.0111111111111</v>
      </c>
      <c r="Q1650" s="11" t="str">
        <f t="shared" si="152"/>
        <v>music</v>
      </c>
      <c r="R1650" s="11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</v>
      </c>
      <c r="P1651" s="7" t="str">
        <f t="shared" si="151"/>
        <v>47.1892592592593</v>
      </c>
      <c r="Q1651" s="11" t="str">
        <f t="shared" si="152"/>
        <v>music</v>
      </c>
      <c r="R1651" s="1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 t="str">
        <f t="shared" si="151"/>
        <v>88.46875</v>
      </c>
      <c r="Q1652" s="11" t="str">
        <f t="shared" si="152"/>
        <v>music</v>
      </c>
      <c r="R1652" s="11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 t="str">
        <f t="shared" si="151"/>
        <v>100.75</v>
      </c>
      <c r="Q1653" s="11" t="str">
        <f t="shared" si="152"/>
        <v>music</v>
      </c>
      <c r="R1653" s="11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100.666666666667</v>
      </c>
      <c r="P1654" s="7" t="str">
        <f t="shared" si="151"/>
        <v>64.7142857142857</v>
      </c>
      <c r="Q1654" s="11" t="str">
        <f t="shared" si="152"/>
        <v>music</v>
      </c>
      <c r="R1654" s="11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 t="str">
        <f t="shared" si="151"/>
        <v>51.8542857142857</v>
      </c>
      <c r="Q1655" s="11" t="str">
        <f t="shared" si="152"/>
        <v>music</v>
      </c>
      <c r="R1655" s="11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119.90909090909101</v>
      </c>
      <c r="P1656" s="7" t="str">
        <f t="shared" si="151"/>
        <v>38.7941176470588</v>
      </c>
      <c r="Q1656" s="11" t="str">
        <f t="shared" si="152"/>
        <v>music</v>
      </c>
      <c r="R1656" s="11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142.86666666666702</v>
      </c>
      <c r="P1657" s="7" t="str">
        <f t="shared" si="151"/>
        <v>44.6458333333333</v>
      </c>
      <c r="Q1657" s="11" t="str">
        <f t="shared" si="152"/>
        <v>music</v>
      </c>
      <c r="R1657" s="11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100.33493333333301</v>
      </c>
      <c r="P1658" s="7" t="str">
        <f t="shared" si="151"/>
        <v>156.773333333333</v>
      </c>
      <c r="Q1658" s="11" t="str">
        <f t="shared" si="152"/>
        <v>music</v>
      </c>
      <c r="R1658" s="11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 t="str">
        <f t="shared" si="151"/>
        <v>118.703393665158</v>
      </c>
      <c r="Q1659" s="11" t="str">
        <f t="shared" si="152"/>
        <v>music</v>
      </c>
      <c r="R1659" s="11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132.23333333333301</v>
      </c>
      <c r="P1660" s="7" t="str">
        <f t="shared" si="151"/>
        <v>74.1495327102804</v>
      </c>
      <c r="Q1660" s="11" t="str">
        <f t="shared" si="152"/>
        <v>music</v>
      </c>
      <c r="R1660" s="11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 t="str">
        <f t="shared" si="151"/>
        <v>12.5333333333333</v>
      </c>
      <c r="Q1661" s="11" t="str">
        <f t="shared" si="152"/>
        <v>music</v>
      </c>
      <c r="R1661" s="1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 t="str">
        <f t="shared" si="151"/>
        <v>27.8611111111111</v>
      </c>
      <c r="Q1662" s="11" t="str">
        <f t="shared" si="152"/>
        <v>music</v>
      </c>
      <c r="R1662" s="11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102.50632911392401</v>
      </c>
      <c r="P1663" s="7" t="str">
        <f t="shared" si="151"/>
        <v>80.1782178217822</v>
      </c>
      <c r="Q1663" s="11" t="str">
        <f t="shared" si="152"/>
        <v>music</v>
      </c>
      <c r="R1663" s="11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 t="str">
        <f t="shared" si="151"/>
        <v>132.435483870968</v>
      </c>
      <c r="Q1664" s="11" t="str">
        <f t="shared" si="152"/>
        <v>music</v>
      </c>
      <c r="R1664" s="11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 t="str">
        <f t="shared" si="151"/>
        <v>33.75</v>
      </c>
      <c r="Q1665" s="11" t="str">
        <f t="shared" si="152"/>
        <v>music</v>
      </c>
      <c r="R1665" s="11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122.40880000000001</v>
      </c>
      <c r="P1666" s="7" t="str">
        <f t="shared" si="151"/>
        <v>34.3844943820225</v>
      </c>
      <c r="Q1666" s="11" t="str">
        <f t="shared" si="152"/>
        <v>music</v>
      </c>
      <c r="R1666" s="11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IMDIV($E1667,$D1667)*100</f>
        <v>119.457142857143</v>
      </c>
      <c r="P1667" s="7" t="str">
        <f t="shared" ref="P1667:P1730" si="157">IMDIV($E1667,$L1667)</f>
        <v>44.9569892473118</v>
      </c>
      <c r="Q1667" s="11" t="str">
        <f t="shared" ref="Q1667:Q1730" si="158">LEFT($N1667,SEARCH("/",$N1667)-1)</f>
        <v>music</v>
      </c>
      <c r="R1667" s="11" t="str">
        <f t="shared" ref="R1667:R1730" si="159">RIGHT($N1667,LEN($N1667)-SEARCH("/",$N1667))</f>
        <v>pop</v>
      </c>
      <c r="S1667" s="12">
        <f t="shared" ref="S1667:S1730" si="160">((($J1667/60)/60)/24)+DATE(1970,1,1)</f>
        <v>40564.649456018517</v>
      </c>
      <c r="T1667" s="12">
        <f t="shared" ref="T1667:T1730" si="161">((($I1667/60)/60)/24)+DATE(1970,1,1)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 t="str">
        <f t="shared" si="157"/>
        <v>41.0408163265306</v>
      </c>
      <c r="Q1668" s="11" t="str">
        <f t="shared" si="158"/>
        <v>music</v>
      </c>
      <c r="R1668" s="11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126.85294117647099</v>
      </c>
      <c r="P1669" s="7" t="str">
        <f t="shared" si="157"/>
        <v>52.5975609756098</v>
      </c>
      <c r="Q1669" s="11" t="str">
        <f t="shared" si="158"/>
        <v>music</v>
      </c>
      <c r="R1669" s="11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 t="str">
        <f t="shared" si="157"/>
        <v>70.7844827586207</v>
      </c>
      <c r="Q1670" s="11" t="str">
        <f t="shared" si="158"/>
        <v>music</v>
      </c>
      <c r="R1670" s="11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 t="str">
        <f t="shared" si="157"/>
        <v>53.75</v>
      </c>
      <c r="Q1671" s="11" t="str">
        <f t="shared" si="158"/>
        <v>music</v>
      </c>
      <c r="R1671" s="1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 t="str">
        <f t="shared" si="157"/>
        <v>44.6086956521739</v>
      </c>
      <c r="Q1672" s="11" t="str">
        <f t="shared" si="158"/>
        <v>music</v>
      </c>
      <c r="R1672" s="11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 t="str">
        <f t="shared" si="157"/>
        <v>26.148961038961</v>
      </c>
      <c r="Q1673" s="11" t="str">
        <f t="shared" si="158"/>
        <v>music</v>
      </c>
      <c r="R1673" s="11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112.94117647058799</v>
      </c>
      <c r="P1674" s="7" t="str">
        <f t="shared" si="157"/>
        <v>39.1836734693878</v>
      </c>
      <c r="Q1674" s="11" t="str">
        <f t="shared" si="158"/>
        <v>music</v>
      </c>
      <c r="R1674" s="11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128.09523809523799</v>
      </c>
      <c r="P1675" s="7" t="str">
        <f t="shared" si="157"/>
        <v>45.5932203389831</v>
      </c>
      <c r="Q1675" s="11" t="str">
        <f t="shared" si="158"/>
        <v>music</v>
      </c>
      <c r="R1675" s="11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 t="str">
        <f t="shared" si="157"/>
        <v>89.2477876106195</v>
      </c>
      <c r="Q1676" s="11" t="str">
        <f t="shared" si="158"/>
        <v>music</v>
      </c>
      <c r="R1676" s="11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 t="str">
        <f t="shared" si="157"/>
        <v>40.4164705882353</v>
      </c>
      <c r="Q1677" s="11" t="str">
        <f t="shared" si="158"/>
        <v>music</v>
      </c>
      <c r="R1677" s="11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</v>
      </c>
      <c r="P1678" s="7" t="str">
        <f t="shared" si="157"/>
        <v>82.3809523809524</v>
      </c>
      <c r="Q1678" s="11" t="str">
        <f t="shared" si="158"/>
        <v>music</v>
      </c>
      <c r="R1678" s="11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111.666666666667</v>
      </c>
      <c r="P1679" s="7" t="str">
        <f t="shared" si="157"/>
        <v>159.52380952381</v>
      </c>
      <c r="Q1679" s="11" t="str">
        <f t="shared" si="158"/>
        <v>music</v>
      </c>
      <c r="R1679" s="11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 t="str">
        <f t="shared" si="157"/>
        <v>36.2448979591837</v>
      </c>
      <c r="Q1680" s="11" t="str">
        <f t="shared" si="158"/>
        <v>music</v>
      </c>
      <c r="R1680" s="11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 t="str">
        <f t="shared" si="157"/>
        <v>62.5</v>
      </c>
      <c r="Q1681" s="11" t="str">
        <f t="shared" si="158"/>
        <v>music</v>
      </c>
      <c r="R1681" s="1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 t="str">
        <f t="shared" si="157"/>
        <v>47</v>
      </c>
      <c r="Q1682" s="11" t="str">
        <f t="shared" si="158"/>
        <v>music</v>
      </c>
      <c r="R1682" s="11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</v>
      </c>
      <c r="P1683" s="7" t="str">
        <f t="shared" si="157"/>
        <v>74.5750904977376</v>
      </c>
      <c r="Q1683" s="11" t="str">
        <f t="shared" si="158"/>
        <v>music</v>
      </c>
      <c r="R1683" s="11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#NUM!</v>
      </c>
      <c r="Q1684" s="11" t="str">
        <f t="shared" si="158"/>
        <v>music</v>
      </c>
      <c r="R1684" s="11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21.714285714285701</v>
      </c>
      <c r="P1685" s="7" t="str">
        <f t="shared" si="157"/>
        <v>76</v>
      </c>
      <c r="Q1685" s="11" t="str">
        <f t="shared" si="158"/>
        <v>music</v>
      </c>
      <c r="R1685" s="11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 t="str">
        <f t="shared" si="157"/>
        <v>86.4356435643564</v>
      </c>
      <c r="Q1686" s="11" t="str">
        <f t="shared" si="158"/>
        <v>music</v>
      </c>
      <c r="R1686" s="11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102.857142857143</v>
      </c>
      <c r="P1687" s="7" t="str">
        <f t="shared" si="157"/>
        <v>24</v>
      </c>
      <c r="Q1687" s="11" t="str">
        <f t="shared" si="158"/>
        <v>music</v>
      </c>
      <c r="R1687" s="11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 t="str">
        <f t="shared" si="157"/>
        <v>18</v>
      </c>
      <c r="Q1688" s="11" t="str">
        <f t="shared" si="158"/>
        <v>music</v>
      </c>
      <c r="R1688" s="11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 t="str">
        <f t="shared" si="157"/>
        <v>80.1282051282051</v>
      </c>
      <c r="Q1689" s="11" t="str">
        <f t="shared" si="158"/>
        <v>music</v>
      </c>
      <c r="R1689" s="11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 t="str">
        <f t="shared" si="157"/>
        <v>253.142857142857</v>
      </c>
      <c r="Q1690" s="11" t="str">
        <f t="shared" si="158"/>
        <v>music</v>
      </c>
      <c r="R1690" s="11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 t="str">
        <f t="shared" si="157"/>
        <v>171.428571428571</v>
      </c>
      <c r="Q1691" s="11" t="str">
        <f t="shared" si="158"/>
        <v>music</v>
      </c>
      <c r="R1691" s="1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 t="str">
        <f t="shared" si="157"/>
        <v>57.7272727272727</v>
      </c>
      <c r="Q1692" s="11" t="str">
        <f t="shared" si="158"/>
        <v>music</v>
      </c>
      <c r="R1692" s="11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33.473333333333301</v>
      </c>
      <c r="P1693" s="7" t="str">
        <f t="shared" si="157"/>
        <v>264.263157894737</v>
      </c>
      <c r="Q1693" s="11" t="str">
        <f t="shared" si="158"/>
        <v>music</v>
      </c>
      <c r="R1693" s="11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 t="str">
        <f t="shared" si="157"/>
        <v>159.333333333333</v>
      </c>
      <c r="Q1694" s="11" t="str">
        <f t="shared" si="158"/>
        <v>music</v>
      </c>
      <c r="R1694" s="11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9.3333333333333304</v>
      </c>
      <c r="P1695" s="7" t="str">
        <f t="shared" si="157"/>
        <v>35</v>
      </c>
      <c r="Q1695" s="11" t="str">
        <f t="shared" si="158"/>
        <v>music</v>
      </c>
      <c r="R1695" s="11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 t="str">
        <f t="shared" si="157"/>
        <v>5</v>
      </c>
      <c r="Q1696" s="11" t="str">
        <f t="shared" si="158"/>
        <v>music</v>
      </c>
      <c r="R1696" s="11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</v>
      </c>
      <c r="P1697" s="7" t="str">
        <f t="shared" si="157"/>
        <v>61.0869565217391</v>
      </c>
      <c r="Q1697" s="11" t="str">
        <f t="shared" si="158"/>
        <v>music</v>
      </c>
      <c r="R1697" s="11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#NUM!</v>
      </c>
      <c r="Q1698" s="11" t="str">
        <f t="shared" si="158"/>
        <v>music</v>
      </c>
      <c r="R1698" s="11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 t="str">
        <f t="shared" si="157"/>
        <v>114.818181818182</v>
      </c>
      <c r="Q1699" s="11" t="str">
        <f t="shared" si="158"/>
        <v>music</v>
      </c>
      <c r="R1699" s="11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#NUM!</v>
      </c>
      <c r="Q1700" s="11" t="str">
        <f t="shared" si="158"/>
        <v>music</v>
      </c>
      <c r="R1700" s="11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4.2311459353574898</v>
      </c>
      <c r="P1701" s="7" t="str">
        <f t="shared" si="157"/>
        <v>54</v>
      </c>
      <c r="Q1701" s="11" t="str">
        <f t="shared" si="158"/>
        <v>music</v>
      </c>
      <c r="R1701" s="1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 t="str">
        <f t="shared" si="157"/>
        <v>65.9746835443038</v>
      </c>
      <c r="Q1702" s="11" t="str">
        <f t="shared" si="158"/>
        <v>music</v>
      </c>
      <c r="R1702" s="11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0.19801980198019797</v>
      </c>
      <c r="P1703" s="7" t="str">
        <f t="shared" si="157"/>
        <v>5</v>
      </c>
      <c r="Q1703" s="11" t="str">
        <f t="shared" si="158"/>
        <v>music</v>
      </c>
      <c r="R1703" s="11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6.0606060606060597E-3</v>
      </c>
      <c r="P1704" s="7" t="str">
        <f t="shared" si="157"/>
        <v>1</v>
      </c>
      <c r="Q1704" s="11" t="str">
        <f t="shared" si="158"/>
        <v>music</v>
      </c>
      <c r="R1704" s="11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 t="str">
        <f t="shared" si="157"/>
        <v>25.5</v>
      </c>
      <c r="Q1705" s="11" t="str">
        <f t="shared" si="158"/>
        <v>music</v>
      </c>
      <c r="R1705" s="11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 t="str">
        <f t="shared" si="157"/>
        <v>118.363636363636</v>
      </c>
      <c r="Q1706" s="11" t="str">
        <f t="shared" si="158"/>
        <v>music</v>
      </c>
      <c r="R1706" s="11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#NUM!</v>
      </c>
      <c r="Q1707" s="11" t="str">
        <f t="shared" si="158"/>
        <v>music</v>
      </c>
      <c r="R1707" s="11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#NUM!</v>
      </c>
      <c r="Q1708" s="11" t="str">
        <f t="shared" si="158"/>
        <v>music</v>
      </c>
      <c r="R1708" s="11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 t="str">
        <f t="shared" si="157"/>
        <v>54.1111111111111</v>
      </c>
      <c r="Q1709" s="11" t="str">
        <f t="shared" si="158"/>
        <v>music</v>
      </c>
      <c r="R1709" s="11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#NUM!</v>
      </c>
      <c r="Q1710" s="11" t="str">
        <f t="shared" si="158"/>
        <v>music</v>
      </c>
      <c r="R1710" s="11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4.8571428571428594</v>
      </c>
      <c r="P1711" s="7" t="str">
        <f t="shared" si="157"/>
        <v>21.25</v>
      </c>
      <c r="Q1711" s="11" t="str">
        <f t="shared" si="158"/>
        <v>music</v>
      </c>
      <c r="R1711" s="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 t="str">
        <f t="shared" si="157"/>
        <v>34</v>
      </c>
      <c r="Q1712" s="11" t="str">
        <f t="shared" si="158"/>
        <v>music</v>
      </c>
      <c r="R1712" s="11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 t="str">
        <f t="shared" si="157"/>
        <v>525</v>
      </c>
      <c r="Q1713" s="11" t="str">
        <f t="shared" si="158"/>
        <v>music</v>
      </c>
      <c r="R1713" s="11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#NUM!</v>
      </c>
      <c r="Q1714" s="11" t="str">
        <f t="shared" si="158"/>
        <v>music</v>
      </c>
      <c r="R1714" s="11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1.6666666666666701</v>
      </c>
      <c r="P1715" s="7" t="str">
        <f t="shared" si="157"/>
        <v>50</v>
      </c>
      <c r="Q1715" s="11" t="str">
        <f t="shared" si="158"/>
        <v>music</v>
      </c>
      <c r="R1715" s="11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 t="str">
        <f t="shared" si="157"/>
        <v>115.705882352941</v>
      </c>
      <c r="Q1716" s="11" t="str">
        <f t="shared" si="158"/>
        <v>music</v>
      </c>
      <c r="R1716" s="11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 t="str">
        <f t="shared" si="157"/>
        <v>5.5</v>
      </c>
      <c r="Q1717" s="11" t="str">
        <f t="shared" si="158"/>
        <v>music</v>
      </c>
      <c r="R1717" s="11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 t="str">
        <f t="shared" si="157"/>
        <v>50</v>
      </c>
      <c r="Q1718" s="11" t="str">
        <f t="shared" si="158"/>
        <v>music</v>
      </c>
      <c r="R1718" s="11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42.725880551301699</v>
      </c>
      <c r="P1719" s="7" t="str">
        <f t="shared" si="157"/>
        <v>34.0243902439024</v>
      </c>
      <c r="Q1719" s="11" t="str">
        <f t="shared" si="158"/>
        <v>music</v>
      </c>
      <c r="R1719" s="11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</v>
      </c>
      <c r="P1720" s="7" t="str">
        <f t="shared" si="157"/>
        <v>37.5</v>
      </c>
      <c r="Q1720" s="11" t="str">
        <f t="shared" si="158"/>
        <v>music</v>
      </c>
      <c r="R1720" s="11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 t="str">
        <f t="shared" si="157"/>
        <v>11.6666666666667</v>
      </c>
      <c r="Q1721" s="11" t="str">
        <f t="shared" si="158"/>
        <v>music</v>
      </c>
      <c r="R1721" s="1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 t="str">
        <f t="shared" si="157"/>
        <v>28.125</v>
      </c>
      <c r="Q1722" s="11" t="str">
        <f t="shared" si="158"/>
        <v>music</v>
      </c>
      <c r="R1722" s="11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#NUM!</v>
      </c>
      <c r="Q1723" s="11" t="str">
        <f t="shared" si="158"/>
        <v>music</v>
      </c>
      <c r="R1723" s="11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3.4722222222222203E-2</v>
      </c>
      <c r="P1724" s="7" t="str">
        <f t="shared" si="157"/>
        <v>1</v>
      </c>
      <c r="Q1724" s="11" t="str">
        <f t="shared" si="158"/>
        <v>music</v>
      </c>
      <c r="R1724" s="11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 t="str">
        <f t="shared" si="157"/>
        <v>216.666666666667</v>
      </c>
      <c r="Q1725" s="11" t="str">
        <f t="shared" si="158"/>
        <v>music</v>
      </c>
      <c r="R1725" s="11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0.58333333333333304</v>
      </c>
      <c r="P1726" s="7" t="str">
        <f t="shared" si="157"/>
        <v>8.75</v>
      </c>
      <c r="Q1726" s="11" t="str">
        <f t="shared" si="158"/>
        <v>music</v>
      </c>
      <c r="R1726" s="11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10.181818181818199</v>
      </c>
      <c r="P1727" s="7" t="str">
        <f t="shared" si="157"/>
        <v>62.2222222222222</v>
      </c>
      <c r="Q1727" s="11" t="str">
        <f t="shared" si="158"/>
        <v>music</v>
      </c>
      <c r="R1727" s="11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33.7846153846154</v>
      </c>
      <c r="P1728" s="7" t="str">
        <f t="shared" si="157"/>
        <v>137.25</v>
      </c>
      <c r="Q1728" s="11" t="str">
        <f t="shared" si="158"/>
        <v>music</v>
      </c>
      <c r="R1728" s="11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3.3333333333333298E-2</v>
      </c>
      <c r="P1729" s="7" t="str">
        <f t="shared" si="157"/>
        <v>1</v>
      </c>
      <c r="Q1729" s="11" t="str">
        <f t="shared" si="158"/>
        <v>music</v>
      </c>
      <c r="R1729" s="11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 t="str">
        <f t="shared" si="157"/>
        <v>122.142857142857</v>
      </c>
      <c r="Q1730" s="11" t="str">
        <f t="shared" si="158"/>
        <v>music</v>
      </c>
      <c r="R1730" s="11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IMDIV($E1731,$D1731)*100</f>
        <v>0</v>
      </c>
      <c r="P1731" s="7" t="e">
        <f t="shared" ref="P1731:P1794" si="163">IMDIV($E1731,$L1731)</f>
        <v>#NUM!</v>
      </c>
      <c r="Q1731" s="11" t="str">
        <f t="shared" ref="Q1731:Q1794" si="164">LEFT($N1731,SEARCH("/",$N1731)-1)</f>
        <v>music</v>
      </c>
      <c r="R1731" s="11" t="str">
        <f t="shared" ref="R1731:R1794" si="165">RIGHT($N1731,LEN($N1731)-SEARCH("/",$N1731))</f>
        <v>faith</v>
      </c>
      <c r="S1731" s="12">
        <f t="shared" ref="S1731:S1794" si="166">((($J1731/60)/60)/24)+DATE(1970,1,1)</f>
        <v>42471.052152777775</v>
      </c>
      <c r="T1731" s="12">
        <f t="shared" ref="T1731:T1794" si="167">((($I1731/60)/60)/24)+DATE(1970,1,1)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#NUM!</v>
      </c>
      <c r="Q1732" s="11" t="str">
        <f t="shared" si="164"/>
        <v>music</v>
      </c>
      <c r="R1732" s="11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#NUM!</v>
      </c>
      <c r="Q1733" s="11" t="str">
        <f t="shared" si="164"/>
        <v>music</v>
      </c>
      <c r="R1733" s="11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#NUM!</v>
      </c>
      <c r="Q1734" s="11" t="str">
        <f t="shared" si="164"/>
        <v>music</v>
      </c>
      <c r="R1734" s="11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#NUM!</v>
      </c>
      <c r="Q1735" s="11" t="str">
        <f t="shared" si="164"/>
        <v>music</v>
      </c>
      <c r="R1735" s="11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2.2222222222222199E-2</v>
      </c>
      <c r="P1736" s="7" t="str">
        <f t="shared" si="163"/>
        <v>1</v>
      </c>
      <c r="Q1736" s="11" t="str">
        <f t="shared" si="164"/>
        <v>music</v>
      </c>
      <c r="R1736" s="11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 t="str">
        <f t="shared" si="163"/>
        <v>55</v>
      </c>
      <c r="Q1737" s="11" t="str">
        <f t="shared" si="164"/>
        <v>music</v>
      </c>
      <c r="R1737" s="11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0.73333333333333295</v>
      </c>
      <c r="P1738" s="7" t="str">
        <f t="shared" si="163"/>
        <v>22</v>
      </c>
      <c r="Q1738" s="11" t="str">
        <f t="shared" si="164"/>
        <v>music</v>
      </c>
      <c r="R1738" s="11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 t="str">
        <f t="shared" si="163"/>
        <v>56.6666666666667</v>
      </c>
      <c r="Q1739" s="11" t="str">
        <f t="shared" si="164"/>
        <v>music</v>
      </c>
      <c r="R1739" s="11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 t="str">
        <f t="shared" si="163"/>
        <v>20</v>
      </c>
      <c r="Q1740" s="11" t="str">
        <f t="shared" si="164"/>
        <v>music</v>
      </c>
      <c r="R1740" s="11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 t="str">
        <f t="shared" si="163"/>
        <v>1</v>
      </c>
      <c r="Q1741" s="11" t="str">
        <f t="shared" si="164"/>
        <v>music</v>
      </c>
      <c r="R1741" s="1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#NUM!</v>
      </c>
      <c r="Q1742" s="11" t="str">
        <f t="shared" si="164"/>
        <v>music</v>
      </c>
      <c r="R1742" s="11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</v>
      </c>
      <c r="P1743" s="7" t="str">
        <f t="shared" si="163"/>
        <v>25.5769230769231</v>
      </c>
      <c r="Q1743" s="11" t="str">
        <f t="shared" si="164"/>
        <v>photography</v>
      </c>
      <c r="R1743" s="11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 t="str">
        <f t="shared" si="163"/>
        <v>63.9705882352941</v>
      </c>
      <c r="Q1744" s="11" t="str">
        <f t="shared" si="164"/>
        <v>photography</v>
      </c>
      <c r="R1744" s="11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100.416666666667</v>
      </c>
      <c r="P1745" s="7" t="str">
        <f t="shared" si="163"/>
        <v>89.9253731343284</v>
      </c>
      <c r="Q1745" s="11" t="str">
        <f t="shared" si="164"/>
        <v>photography</v>
      </c>
      <c r="R1745" s="11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118.45454545454498</v>
      </c>
      <c r="P1746" s="7" t="str">
        <f t="shared" si="163"/>
        <v>93.0714285714286</v>
      </c>
      <c r="Q1746" s="11" t="str">
        <f t="shared" si="164"/>
        <v>photography</v>
      </c>
      <c r="R1746" s="11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114.014285714286</v>
      </c>
      <c r="P1747" s="7" t="str">
        <f t="shared" si="163"/>
        <v>89.6741573033708</v>
      </c>
      <c r="Q1747" s="11" t="str">
        <f t="shared" si="164"/>
        <v>photography</v>
      </c>
      <c r="R1747" s="11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 t="str">
        <f t="shared" si="163"/>
        <v>207.616822429907</v>
      </c>
      <c r="Q1748" s="11" t="str">
        <f t="shared" si="164"/>
        <v>photography</v>
      </c>
      <c r="R1748" s="11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104.955555555556</v>
      </c>
      <c r="P1749" s="7" t="str">
        <f t="shared" si="163"/>
        <v>59.4088050314465</v>
      </c>
      <c r="Q1749" s="11" t="str">
        <f t="shared" si="164"/>
        <v>photography</v>
      </c>
      <c r="R1749" s="11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 t="str">
        <f t="shared" si="163"/>
        <v>358.972375690608</v>
      </c>
      <c r="Q1750" s="11" t="str">
        <f t="shared" si="164"/>
        <v>photography</v>
      </c>
      <c r="R1750" s="11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123.48756218905498</v>
      </c>
      <c r="P1751" s="7" t="str">
        <f t="shared" si="163"/>
        <v>94.736641221374</v>
      </c>
      <c r="Q1751" s="11" t="str">
        <f t="shared" si="164"/>
        <v>photography</v>
      </c>
      <c r="R1751" s="1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 t="str">
        <f t="shared" si="163"/>
        <v>80.648</v>
      </c>
      <c r="Q1752" s="11" t="str">
        <f t="shared" si="164"/>
        <v>photography</v>
      </c>
      <c r="R1752" s="11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 t="str">
        <f t="shared" si="163"/>
        <v>168.688524590164</v>
      </c>
      <c r="Q1753" s="11" t="str">
        <f t="shared" si="164"/>
        <v>photography</v>
      </c>
      <c r="R1753" s="11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260.16666666666703</v>
      </c>
      <c r="P1754" s="7" t="str">
        <f t="shared" si="163"/>
        <v>34.6888888888889</v>
      </c>
      <c r="Q1754" s="11" t="str">
        <f t="shared" si="164"/>
        <v>photography</v>
      </c>
      <c r="R1754" s="11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 t="str">
        <f t="shared" si="163"/>
        <v>462.857142857143</v>
      </c>
      <c r="Q1755" s="11" t="str">
        <f t="shared" si="164"/>
        <v>photography</v>
      </c>
      <c r="R1755" s="11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110.52941176470601</v>
      </c>
      <c r="P1756" s="7" t="str">
        <f t="shared" si="163"/>
        <v>104.388888888889</v>
      </c>
      <c r="Q1756" s="11" t="str">
        <f t="shared" si="164"/>
        <v>photography</v>
      </c>
      <c r="R1756" s="11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 t="str">
        <f t="shared" si="163"/>
        <v>7.5</v>
      </c>
      <c r="Q1757" s="11" t="str">
        <f t="shared" si="164"/>
        <v>photography</v>
      </c>
      <c r="R1757" s="11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102.82909090909101</v>
      </c>
      <c r="P1758" s="7" t="str">
        <f t="shared" si="163"/>
        <v>47.13</v>
      </c>
      <c r="Q1758" s="11" t="str">
        <f t="shared" si="164"/>
        <v>photography</v>
      </c>
      <c r="R1758" s="11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 t="str">
        <f t="shared" si="163"/>
        <v>414.285714285714</v>
      </c>
      <c r="Q1759" s="11" t="str">
        <f t="shared" si="164"/>
        <v>photography</v>
      </c>
      <c r="R1759" s="11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 t="str">
        <f t="shared" si="163"/>
        <v>42.4814814814815</v>
      </c>
      <c r="Q1760" s="11" t="str">
        <f t="shared" si="164"/>
        <v>photography</v>
      </c>
      <c r="R1760" s="11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 t="str">
        <f t="shared" si="163"/>
        <v>108.775510204082</v>
      </c>
      <c r="Q1761" s="11" t="str">
        <f t="shared" si="164"/>
        <v>photography</v>
      </c>
      <c r="R1761" s="1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 t="str">
        <f t="shared" si="163"/>
        <v>81.0980392156863</v>
      </c>
      <c r="Q1762" s="11" t="str">
        <f t="shared" si="164"/>
        <v>photography</v>
      </c>
      <c r="R1762" s="11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 t="str">
        <f t="shared" si="163"/>
        <v>51.6666666666667</v>
      </c>
      <c r="Q1763" s="11" t="str">
        <f t="shared" si="164"/>
        <v>photography</v>
      </c>
      <c r="R1763" s="11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 t="str">
        <f t="shared" si="163"/>
        <v>35.4</v>
      </c>
      <c r="Q1764" s="11" t="str">
        <f t="shared" si="164"/>
        <v>photography</v>
      </c>
      <c r="R1764" s="11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</v>
      </c>
      <c r="P1765" s="7" t="str">
        <f t="shared" si="163"/>
        <v>103.635593220339</v>
      </c>
      <c r="Q1765" s="11" t="str">
        <f t="shared" si="164"/>
        <v>photography</v>
      </c>
      <c r="R1765" s="11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 t="str">
        <f t="shared" si="163"/>
        <v>55.2820512820513</v>
      </c>
      <c r="Q1766" s="11" t="str">
        <f t="shared" si="164"/>
        <v>photography</v>
      </c>
      <c r="R1766" s="11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59.467840000000002</v>
      </c>
      <c r="P1767" s="7" t="str">
        <f t="shared" si="163"/>
        <v>72.1697087378641</v>
      </c>
      <c r="Q1767" s="11" t="str">
        <f t="shared" si="164"/>
        <v>photography</v>
      </c>
      <c r="R1767" s="11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#NUM!</v>
      </c>
      <c r="Q1768" s="11" t="str">
        <f t="shared" si="164"/>
        <v>photography</v>
      </c>
      <c r="R1768" s="11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 t="str">
        <f t="shared" si="163"/>
        <v>58.6153846153846</v>
      </c>
      <c r="Q1769" s="11" t="str">
        <f t="shared" si="164"/>
        <v>photography</v>
      </c>
      <c r="R1769" s="11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 t="str">
        <f t="shared" si="163"/>
        <v>12.4666666666667</v>
      </c>
      <c r="Q1770" s="11" t="str">
        <f t="shared" si="164"/>
        <v>photography</v>
      </c>
      <c r="R1770" s="11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 t="str">
        <f t="shared" si="163"/>
        <v>49.1363636363636</v>
      </c>
      <c r="Q1771" s="11" t="str">
        <f t="shared" si="164"/>
        <v>photography</v>
      </c>
      <c r="R1771" s="1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56.514285714285691</v>
      </c>
      <c r="P1772" s="7" t="str">
        <f t="shared" si="163"/>
        <v>150.5</v>
      </c>
      <c r="Q1772" s="11" t="str">
        <f t="shared" si="164"/>
        <v>photography</v>
      </c>
      <c r="R1772" s="11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</v>
      </c>
      <c r="P1773" s="7" t="str">
        <f t="shared" si="163"/>
        <v>35.8</v>
      </c>
      <c r="Q1773" s="11" t="str">
        <f t="shared" si="164"/>
        <v>photography</v>
      </c>
      <c r="R1773" s="11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 t="str">
        <f t="shared" si="163"/>
        <v>45.1578947368421</v>
      </c>
      <c r="Q1774" s="11" t="str">
        <f t="shared" si="164"/>
        <v>photography</v>
      </c>
      <c r="R1774" s="11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6.2566666666666704</v>
      </c>
      <c r="P1775" s="7" t="str">
        <f t="shared" si="163"/>
        <v>98.7894736842105</v>
      </c>
      <c r="Q1775" s="11" t="str">
        <f t="shared" si="164"/>
        <v>photography</v>
      </c>
      <c r="R1775" s="11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 t="str">
        <f t="shared" si="163"/>
        <v>88.3076923076923</v>
      </c>
      <c r="Q1776" s="11" t="str">
        <f t="shared" si="164"/>
        <v>photography</v>
      </c>
      <c r="R1776" s="11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65.101538461538496</v>
      </c>
      <c r="P1777" s="7" t="str">
        <f t="shared" si="163"/>
        <v>170.629032258065</v>
      </c>
      <c r="Q1777" s="11" t="str">
        <f t="shared" si="164"/>
        <v>photography</v>
      </c>
      <c r="R1777" s="11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 t="str">
        <f t="shared" si="163"/>
        <v>83.75</v>
      </c>
      <c r="Q1778" s="11" t="str">
        <f t="shared" si="164"/>
        <v>photography</v>
      </c>
      <c r="R1778" s="11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 t="str">
        <f t="shared" si="163"/>
        <v>65.1</v>
      </c>
      <c r="Q1779" s="11" t="str">
        <f t="shared" si="164"/>
        <v>photography</v>
      </c>
      <c r="R1779" s="11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 t="str">
        <f t="shared" si="163"/>
        <v>66.3333333333333</v>
      </c>
      <c r="Q1780" s="11" t="str">
        <f t="shared" si="164"/>
        <v>photography</v>
      </c>
      <c r="R1780" s="11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36.236363636363599</v>
      </c>
      <c r="P1781" s="7" t="str">
        <f t="shared" si="163"/>
        <v>104.894736842105</v>
      </c>
      <c r="Q1781" s="11" t="str">
        <f t="shared" si="164"/>
        <v>photography</v>
      </c>
      <c r="R1781" s="1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39.743333333333304</v>
      </c>
      <c r="P1782" s="7" t="str">
        <f t="shared" si="163"/>
        <v>78.4407894736842</v>
      </c>
      <c r="Q1782" s="11" t="str">
        <f t="shared" si="164"/>
        <v>photography</v>
      </c>
      <c r="R1782" s="11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25.763636363636401</v>
      </c>
      <c r="P1783" s="7" t="str">
        <f t="shared" si="163"/>
        <v>59.0416666666667</v>
      </c>
      <c r="Q1783" s="11" t="str">
        <f t="shared" si="164"/>
        <v>photography</v>
      </c>
      <c r="R1783" s="11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15.4914285714286</v>
      </c>
      <c r="P1784" s="7" t="str">
        <f t="shared" si="163"/>
        <v>71.3421052631579</v>
      </c>
      <c r="Q1784" s="11" t="str">
        <f t="shared" si="164"/>
        <v>photography</v>
      </c>
      <c r="R1784" s="11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 t="str">
        <f t="shared" si="163"/>
        <v>51.227027027027</v>
      </c>
      <c r="Q1785" s="11" t="str">
        <f t="shared" si="164"/>
        <v>photography</v>
      </c>
      <c r="R1785" s="11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 t="str">
        <f t="shared" si="163"/>
        <v>60.2424242424242</v>
      </c>
      <c r="Q1786" s="11" t="str">
        <f t="shared" si="164"/>
        <v>photography</v>
      </c>
      <c r="R1786" s="11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20.220833333333299</v>
      </c>
      <c r="P1787" s="7" t="str">
        <f t="shared" si="163"/>
        <v>44.9351851851852</v>
      </c>
      <c r="Q1787" s="11" t="str">
        <f t="shared" si="164"/>
        <v>photography</v>
      </c>
      <c r="R1787" s="11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47.631578947368403</v>
      </c>
      <c r="P1788" s="7" t="str">
        <f t="shared" si="163"/>
        <v>31.2068965517241</v>
      </c>
      <c r="Q1788" s="11" t="str">
        <f t="shared" si="164"/>
        <v>photography</v>
      </c>
      <c r="R1788" s="11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 t="str">
        <f t="shared" si="163"/>
        <v>63.875</v>
      </c>
      <c r="Q1789" s="11" t="str">
        <f t="shared" si="164"/>
        <v>photography</v>
      </c>
      <c r="R1789" s="11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1.3818181818181801</v>
      </c>
      <c r="P1790" s="7" t="str">
        <f t="shared" si="163"/>
        <v>19</v>
      </c>
      <c r="Q1790" s="11" t="str">
        <f t="shared" si="164"/>
        <v>photography</v>
      </c>
      <c r="R1790" s="11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 t="str">
        <f t="shared" si="163"/>
        <v>10</v>
      </c>
      <c r="Q1791" s="11" t="str">
        <f t="shared" si="164"/>
        <v>photography</v>
      </c>
      <c r="R1791" s="1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4.9575757575757597</v>
      </c>
      <c r="P1792" s="7" t="str">
        <f t="shared" si="163"/>
        <v>109.066666666667</v>
      </c>
      <c r="Q1792" s="11" t="str">
        <f t="shared" si="164"/>
        <v>photography</v>
      </c>
      <c r="R1792" s="11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3.56666666666667</v>
      </c>
      <c r="P1793" s="7" t="str">
        <f t="shared" si="163"/>
        <v>26.75</v>
      </c>
      <c r="Q1793" s="11" t="str">
        <f t="shared" si="164"/>
        <v>photography</v>
      </c>
      <c r="R1793" s="11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 t="str">
        <f t="shared" si="163"/>
        <v>109.935251798561</v>
      </c>
      <c r="Q1794" s="11" t="str">
        <f t="shared" si="164"/>
        <v>photography</v>
      </c>
      <c r="R1794" s="11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IMDIV($E1795,$D1795)*100</f>
        <v>1.3333333333333299</v>
      </c>
      <c r="P1795" s="7" t="str">
        <f t="shared" ref="P1795:P1858" si="169">IMDIV($E1795,$L1795)</f>
        <v>20</v>
      </c>
      <c r="Q1795" s="11" t="str">
        <f t="shared" ref="Q1795:Q1858" si="170">LEFT($N1795,SEARCH("/",$N1795)-1)</f>
        <v>photography</v>
      </c>
      <c r="R1795" s="11" t="str">
        <f t="shared" ref="R1795:R1858" si="171">RIGHT($N1795,LEN($N1795)-SEARCH("/",$N1795))</f>
        <v>photobooks</v>
      </c>
      <c r="S1795" s="12">
        <f t="shared" ref="S1795:S1858" si="172">((($J1795/60)/60)/24)+DATE(1970,1,1)</f>
        <v>41940.89166666667</v>
      </c>
      <c r="T1795" s="12">
        <f t="shared" ref="T1795:T1858" si="173">((($I1795/60)/60)/24)+DATE(1970,1,1)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11.077777777777801</v>
      </c>
      <c r="P1796" s="7" t="str">
        <f t="shared" si="169"/>
        <v>55.3888888888889</v>
      </c>
      <c r="Q1796" s="11" t="str">
        <f t="shared" si="170"/>
        <v>photography</v>
      </c>
      <c r="R1796" s="11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38.735714285714302</v>
      </c>
      <c r="P1797" s="7" t="str">
        <f t="shared" si="169"/>
        <v>133.901234567901</v>
      </c>
      <c r="Q1797" s="11" t="str">
        <f t="shared" si="170"/>
        <v>photography</v>
      </c>
      <c r="R1797" s="11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22.052631578947398</v>
      </c>
      <c r="P1798" s="7" t="str">
        <f t="shared" si="169"/>
        <v>48.7209302325581</v>
      </c>
      <c r="Q1798" s="11" t="str">
        <f t="shared" si="170"/>
        <v>photography</v>
      </c>
      <c r="R1798" s="11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 t="str">
        <f t="shared" si="169"/>
        <v>48.25</v>
      </c>
      <c r="Q1799" s="11" t="str">
        <f t="shared" si="170"/>
        <v>photography</v>
      </c>
      <c r="R1799" s="11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 t="str">
        <f t="shared" si="169"/>
        <v>58.972972972973</v>
      </c>
      <c r="Q1800" s="11" t="str">
        <f t="shared" si="170"/>
        <v>photography</v>
      </c>
      <c r="R1800" s="11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 t="str">
        <f t="shared" si="169"/>
        <v>11.6383333333333</v>
      </c>
      <c r="Q1801" s="11" t="str">
        <f t="shared" si="170"/>
        <v>photography</v>
      </c>
      <c r="R1801" s="1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20.449632511889302</v>
      </c>
      <c r="P1802" s="7" t="str">
        <f t="shared" si="169"/>
        <v>83.716814159292</v>
      </c>
      <c r="Q1802" s="11" t="str">
        <f t="shared" si="170"/>
        <v>photography</v>
      </c>
      <c r="R1802" s="11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13.852941176470601</v>
      </c>
      <c r="P1803" s="7" t="str">
        <f t="shared" si="169"/>
        <v>63.6486486486486</v>
      </c>
      <c r="Q1803" s="11" t="str">
        <f t="shared" si="170"/>
        <v>photography</v>
      </c>
      <c r="R1803" s="11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48.485714285714302</v>
      </c>
      <c r="P1804" s="7" t="str">
        <f t="shared" si="169"/>
        <v>94.2777777777778</v>
      </c>
      <c r="Q1804" s="11" t="str">
        <f t="shared" si="170"/>
        <v>photography</v>
      </c>
      <c r="R1804" s="11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 t="str">
        <f t="shared" si="169"/>
        <v>71.8666666666667</v>
      </c>
      <c r="Q1805" s="11" t="str">
        <f t="shared" si="170"/>
        <v>photography</v>
      </c>
      <c r="R1805" s="11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35.174193548387102</v>
      </c>
      <c r="P1806" s="7" t="str">
        <f t="shared" si="169"/>
        <v>104.846153846154</v>
      </c>
      <c r="Q1806" s="11" t="str">
        <f t="shared" si="170"/>
        <v>photography</v>
      </c>
      <c r="R1806" s="11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36.404444444444401</v>
      </c>
      <c r="P1807" s="7" t="str">
        <f t="shared" si="169"/>
        <v>67.1393442622951</v>
      </c>
      <c r="Q1807" s="11" t="str">
        <f t="shared" si="170"/>
        <v>photography</v>
      </c>
      <c r="R1807" s="11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 t="str">
        <f t="shared" si="169"/>
        <v>73.875</v>
      </c>
      <c r="Q1808" s="11" t="str">
        <f t="shared" si="170"/>
        <v>photography</v>
      </c>
      <c r="R1808" s="11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 t="str">
        <f t="shared" si="169"/>
        <v>69.125</v>
      </c>
      <c r="Q1809" s="11" t="str">
        <f t="shared" si="170"/>
        <v>photography</v>
      </c>
      <c r="R1809" s="11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41.407142857142901</v>
      </c>
      <c r="P1810" s="7" t="str">
        <f t="shared" si="169"/>
        <v>120.770833333333</v>
      </c>
      <c r="Q1810" s="11" t="str">
        <f t="shared" si="170"/>
        <v>photography</v>
      </c>
      <c r="R1810" s="11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10.8571428571429</v>
      </c>
      <c r="P1811" s="7" t="str">
        <f t="shared" si="169"/>
        <v>42.2222222222222</v>
      </c>
      <c r="Q1811" s="11" t="str">
        <f t="shared" si="170"/>
        <v>photography</v>
      </c>
      <c r="R1811" s="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3.3333333333333299</v>
      </c>
      <c r="P1812" s="7" t="str">
        <f t="shared" si="169"/>
        <v>7.5</v>
      </c>
      <c r="Q1812" s="11" t="str">
        <f t="shared" si="170"/>
        <v>photography</v>
      </c>
      <c r="R1812" s="11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7.4074074074074098E-2</v>
      </c>
      <c r="P1813" s="7" t="str">
        <f t="shared" si="169"/>
        <v>1.53846153846154</v>
      </c>
      <c r="Q1813" s="11" t="str">
        <f t="shared" si="170"/>
        <v>photography</v>
      </c>
      <c r="R1813" s="11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13.307692307692301</v>
      </c>
      <c r="P1814" s="7" t="str">
        <f t="shared" si="169"/>
        <v>37.6086956521739</v>
      </c>
      <c r="Q1814" s="11" t="str">
        <f t="shared" si="170"/>
        <v>photography</v>
      </c>
      <c r="R1814" s="11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#NUM!</v>
      </c>
      <c r="Q1815" s="11" t="str">
        <f t="shared" si="170"/>
        <v>photography</v>
      </c>
      <c r="R1815" s="11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49.183333333333302</v>
      </c>
      <c r="P1816" s="7" t="str">
        <f t="shared" si="169"/>
        <v>42.1571428571429</v>
      </c>
      <c r="Q1816" s="11" t="str">
        <f t="shared" si="170"/>
        <v>photography</v>
      </c>
      <c r="R1816" s="11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#NUM!</v>
      </c>
      <c r="Q1817" s="11" t="str">
        <f t="shared" si="170"/>
        <v>photography</v>
      </c>
      <c r="R1817" s="11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 t="str">
        <f t="shared" si="169"/>
        <v>84.8333333333333</v>
      </c>
      <c r="Q1818" s="11" t="str">
        <f t="shared" si="170"/>
        <v>photography</v>
      </c>
      <c r="R1818" s="11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52.327777777777797</v>
      </c>
      <c r="P1819" s="7" t="str">
        <f t="shared" si="169"/>
        <v>94.19</v>
      </c>
      <c r="Q1819" s="11" t="str">
        <f t="shared" si="170"/>
        <v>photography</v>
      </c>
      <c r="R1819" s="11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#NUM!</v>
      </c>
      <c r="Q1820" s="11" t="str">
        <f t="shared" si="170"/>
        <v>photography</v>
      </c>
      <c r="R1820" s="11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2.0833333333333299</v>
      </c>
      <c r="P1821" s="7" t="str">
        <f t="shared" si="169"/>
        <v>6.25</v>
      </c>
      <c r="Q1821" s="11" t="str">
        <f t="shared" si="170"/>
        <v>photography</v>
      </c>
      <c r="R1821" s="1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6.5653846153846205</v>
      </c>
      <c r="P1822" s="7" t="str">
        <f t="shared" si="169"/>
        <v>213.375</v>
      </c>
      <c r="Q1822" s="11" t="str">
        <f t="shared" si="170"/>
        <v>photography</v>
      </c>
      <c r="R1822" s="11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 t="str">
        <f t="shared" si="169"/>
        <v>59.1622807017544</v>
      </c>
      <c r="Q1823" s="11" t="str">
        <f t="shared" si="170"/>
        <v>music</v>
      </c>
      <c r="R1823" s="11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 t="str">
        <f t="shared" si="169"/>
        <v>27.2727272727273</v>
      </c>
      <c r="Q1824" s="11" t="str">
        <f t="shared" si="170"/>
        <v>music</v>
      </c>
      <c r="R1824" s="11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115.85714285714299</v>
      </c>
      <c r="P1825" s="7" t="str">
        <f t="shared" si="169"/>
        <v>24.5757575757576</v>
      </c>
      <c r="Q1825" s="11" t="str">
        <f t="shared" si="170"/>
        <v>music</v>
      </c>
      <c r="R1825" s="11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100.06666666666699</v>
      </c>
      <c r="P1826" s="7" t="str">
        <f t="shared" si="169"/>
        <v>75.05</v>
      </c>
      <c r="Q1826" s="11" t="str">
        <f t="shared" si="170"/>
        <v>music</v>
      </c>
      <c r="R1826" s="11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 t="str">
        <f t="shared" si="169"/>
        <v>42.02</v>
      </c>
      <c r="Q1827" s="11" t="str">
        <f t="shared" si="170"/>
        <v>music</v>
      </c>
      <c r="R1827" s="11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 t="str">
        <f t="shared" si="169"/>
        <v>53.1578947368421</v>
      </c>
      <c r="Q1828" s="11" t="str">
        <f t="shared" si="170"/>
        <v>music</v>
      </c>
      <c r="R1828" s="11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 t="str">
        <f t="shared" si="169"/>
        <v>83.8854166666667</v>
      </c>
      <c r="Q1829" s="11" t="str">
        <f t="shared" si="170"/>
        <v>music</v>
      </c>
      <c r="R1829" s="11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 t="str">
        <f t="shared" si="169"/>
        <v>417.333333333333</v>
      </c>
      <c r="Q1830" s="11" t="str">
        <f t="shared" si="170"/>
        <v>music</v>
      </c>
      <c r="R1830" s="11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</v>
      </c>
      <c r="P1831" s="7" t="str">
        <f t="shared" si="169"/>
        <v>75.7651515151515</v>
      </c>
      <c r="Q1831" s="11" t="str">
        <f t="shared" si="170"/>
        <v>music</v>
      </c>
      <c r="R1831" s="1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</v>
      </c>
      <c r="P1832" s="7" t="str">
        <f t="shared" si="169"/>
        <v>67.3893805309735</v>
      </c>
      <c r="Q1832" s="11" t="str">
        <f t="shared" si="170"/>
        <v>music</v>
      </c>
      <c r="R1832" s="11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 t="str">
        <f t="shared" si="169"/>
        <v>73.5714285714286</v>
      </c>
      <c r="Q1833" s="11" t="str">
        <f t="shared" si="170"/>
        <v>music</v>
      </c>
      <c r="R1833" s="11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142.857142857143</v>
      </c>
      <c r="P1834" s="7" t="str">
        <f t="shared" si="169"/>
        <v>25</v>
      </c>
      <c r="Q1834" s="11" t="str">
        <f t="shared" si="170"/>
        <v>music</v>
      </c>
      <c r="R1834" s="11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 t="str">
        <f t="shared" si="169"/>
        <v>42</v>
      </c>
      <c r="Q1835" s="11" t="str">
        <f t="shared" si="170"/>
        <v>music</v>
      </c>
      <c r="R1835" s="11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 t="str">
        <f t="shared" si="169"/>
        <v>131.166666666667</v>
      </c>
      <c r="Q1836" s="11" t="str">
        <f t="shared" si="170"/>
        <v>music</v>
      </c>
      <c r="R1836" s="11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 t="str">
        <f t="shared" si="169"/>
        <v>47.2727272727273</v>
      </c>
      <c r="Q1837" s="11" t="str">
        <f t="shared" si="170"/>
        <v>music</v>
      </c>
      <c r="R1837" s="11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 t="str">
        <f t="shared" si="169"/>
        <v>182.127272727273</v>
      </c>
      <c r="Q1838" s="11" t="str">
        <f t="shared" si="170"/>
        <v>music</v>
      </c>
      <c r="R1838" s="11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306.83333333333297</v>
      </c>
      <c r="P1839" s="7" t="str">
        <f t="shared" si="169"/>
        <v>61.3666666666667</v>
      </c>
      <c r="Q1839" s="11" t="str">
        <f t="shared" si="170"/>
        <v>music</v>
      </c>
      <c r="R1839" s="11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 t="str">
        <f t="shared" si="169"/>
        <v>35.7675</v>
      </c>
      <c r="Q1840" s="11" t="str">
        <f t="shared" si="170"/>
        <v>music</v>
      </c>
      <c r="R1840" s="11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 t="str">
        <f t="shared" si="169"/>
        <v>45.6222222222222</v>
      </c>
      <c r="Q1841" s="11" t="str">
        <f t="shared" si="170"/>
        <v>music</v>
      </c>
      <c r="R1841" s="1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108.88888888888899</v>
      </c>
      <c r="P1842" s="7" t="str">
        <f t="shared" si="169"/>
        <v>75.3846153846154</v>
      </c>
      <c r="Q1842" s="11" t="str">
        <f t="shared" si="170"/>
        <v>music</v>
      </c>
      <c r="R1842" s="11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 t="str">
        <f t="shared" si="169"/>
        <v>50.875</v>
      </c>
      <c r="Q1843" s="11" t="str">
        <f t="shared" si="170"/>
        <v>music</v>
      </c>
      <c r="R1843" s="11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 t="str">
        <f t="shared" si="169"/>
        <v>119.285714285714</v>
      </c>
      <c r="Q1844" s="11" t="str">
        <f t="shared" si="170"/>
        <v>music</v>
      </c>
      <c r="R1844" s="11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 t="str">
        <f t="shared" si="169"/>
        <v>92.5418656716418</v>
      </c>
      <c r="Q1845" s="11" t="str">
        <f t="shared" si="170"/>
        <v>music</v>
      </c>
      <c r="R1845" s="11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 t="str">
        <f t="shared" si="169"/>
        <v>76.05</v>
      </c>
      <c r="Q1846" s="11" t="str">
        <f t="shared" si="170"/>
        <v>music</v>
      </c>
      <c r="R1846" s="11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 t="str">
        <f t="shared" si="169"/>
        <v>52.6315789473684</v>
      </c>
      <c r="Q1847" s="11" t="str">
        <f t="shared" si="170"/>
        <v>music</v>
      </c>
      <c r="R1847" s="11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137.92666666666699</v>
      </c>
      <c r="P1848" s="7" t="str">
        <f t="shared" si="169"/>
        <v>98.9904306220096</v>
      </c>
      <c r="Q1848" s="11" t="str">
        <f t="shared" si="170"/>
        <v>music</v>
      </c>
      <c r="R1848" s="11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 t="str">
        <f t="shared" si="169"/>
        <v>79.5263157894737</v>
      </c>
      <c r="Q1849" s="11" t="str">
        <f t="shared" si="170"/>
        <v>music</v>
      </c>
      <c r="R1849" s="11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107.36666666666702</v>
      </c>
      <c r="P1850" s="7" t="str">
        <f t="shared" si="169"/>
        <v>134.208333333333</v>
      </c>
      <c r="Q1850" s="11" t="str">
        <f t="shared" si="170"/>
        <v>music</v>
      </c>
      <c r="R1850" s="11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</v>
      </c>
      <c r="P1851" s="7" t="str">
        <f t="shared" si="169"/>
        <v>37.625</v>
      </c>
      <c r="Q1851" s="11" t="str">
        <f t="shared" si="170"/>
        <v>music</v>
      </c>
      <c r="R1851" s="1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</v>
      </c>
      <c r="P1852" s="7" t="str">
        <f t="shared" si="169"/>
        <v>51.0446927374302</v>
      </c>
      <c r="Q1852" s="11" t="str">
        <f t="shared" si="170"/>
        <v>music</v>
      </c>
      <c r="R1852" s="11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100.07692307692299</v>
      </c>
      <c r="P1853" s="7" t="str">
        <f t="shared" si="169"/>
        <v>50.0384615384615</v>
      </c>
      <c r="Q1853" s="11" t="str">
        <f t="shared" si="170"/>
        <v>music</v>
      </c>
      <c r="R1853" s="11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116.966666666667</v>
      </c>
      <c r="P1854" s="7" t="str">
        <f t="shared" si="169"/>
        <v>133.931297709924</v>
      </c>
      <c r="Q1854" s="11" t="str">
        <f t="shared" si="170"/>
        <v>music</v>
      </c>
      <c r="R1854" s="11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 t="str">
        <f t="shared" si="169"/>
        <v>58.2142857142857</v>
      </c>
      <c r="Q1855" s="11" t="str">
        <f t="shared" si="170"/>
        <v>music</v>
      </c>
      <c r="R1855" s="11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102.12366666666699</v>
      </c>
      <c r="P1856" s="7" t="str">
        <f t="shared" si="169"/>
        <v>88.0376436781609</v>
      </c>
      <c r="Q1856" s="11" t="str">
        <f t="shared" si="170"/>
        <v>music</v>
      </c>
      <c r="R1856" s="11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</v>
      </c>
      <c r="P1857" s="7" t="str">
        <f t="shared" si="169"/>
        <v>70.5767539267016</v>
      </c>
      <c r="Q1857" s="11" t="str">
        <f t="shared" si="170"/>
        <v>music</v>
      </c>
      <c r="R1857" s="11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 t="str">
        <f t="shared" si="169"/>
        <v>53.2894736842105</v>
      </c>
      <c r="Q1858" s="11" t="str">
        <f t="shared" si="170"/>
        <v>music</v>
      </c>
      <c r="R1858" s="11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IMDIV($E1859,$D1859)*100</f>
        <v>100</v>
      </c>
      <c r="P1859" s="7" t="str">
        <f t="shared" ref="P1859:P1922" si="175">IMDIV($E1859,$L1859)</f>
        <v>136.363636363636</v>
      </c>
      <c r="Q1859" s="11" t="str">
        <f t="shared" ref="Q1859:Q1922" si="176">LEFT($N1859,SEARCH("/",$N1859)-1)</f>
        <v>music</v>
      </c>
      <c r="R1859" s="11" t="str">
        <f t="shared" ref="R1859:R1922" si="177">RIGHT($N1859,LEN($N1859)-SEARCH("/",$N1859))</f>
        <v>rock</v>
      </c>
      <c r="S1859" s="12">
        <f t="shared" ref="S1859:S1922" si="178">((($J1859/60)/60)/24)+DATE(1970,1,1)</f>
        <v>41864.76866898148</v>
      </c>
      <c r="T1859" s="12">
        <f t="shared" ref="T1859:T1922" si="179">((($I1859/60)/60)/24)+DATE(1970,1,1)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108.748008748009</v>
      </c>
      <c r="P1860" s="7" t="str">
        <f t="shared" si="175"/>
        <v>40.5473154362416</v>
      </c>
      <c r="Q1860" s="11" t="str">
        <f t="shared" si="176"/>
        <v>music</v>
      </c>
      <c r="R1860" s="11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</v>
      </c>
      <c r="P1861" s="7" t="str">
        <f t="shared" si="175"/>
        <v>70.625</v>
      </c>
      <c r="Q1861" s="11" t="str">
        <f t="shared" si="176"/>
        <v>music</v>
      </c>
      <c r="R1861" s="1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133.46666666666701</v>
      </c>
      <c r="P1862" s="7" t="str">
        <f t="shared" si="175"/>
        <v>52.6842105263158</v>
      </c>
      <c r="Q1862" s="11" t="str">
        <f t="shared" si="176"/>
        <v>music</v>
      </c>
      <c r="R1862" s="11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#NUM!</v>
      </c>
      <c r="Q1863" s="11" t="str">
        <f t="shared" si="176"/>
        <v>games</v>
      </c>
      <c r="R1863" s="11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8.0833333333333304</v>
      </c>
      <c r="P1864" s="7" t="str">
        <f t="shared" si="175"/>
        <v>90.9375</v>
      </c>
      <c r="Q1864" s="11" t="str">
        <f t="shared" si="176"/>
        <v>games</v>
      </c>
      <c r="R1864" s="11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 t="str">
        <f t="shared" si="175"/>
        <v>5</v>
      </c>
      <c r="Q1865" s="11" t="str">
        <f t="shared" si="176"/>
        <v>games</v>
      </c>
      <c r="R1865" s="11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42.892307692307703</v>
      </c>
      <c r="P1866" s="7" t="str">
        <f t="shared" si="175"/>
        <v>58.0833333333333</v>
      </c>
      <c r="Q1866" s="11" t="str">
        <f t="shared" si="176"/>
        <v>games</v>
      </c>
      <c r="R1866" s="11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3.6363636363636398E-3</v>
      </c>
      <c r="P1867" s="7" t="str">
        <f t="shared" si="175"/>
        <v>2</v>
      </c>
      <c r="Q1867" s="11" t="str">
        <f t="shared" si="176"/>
        <v>games</v>
      </c>
      <c r="R1867" s="11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 t="str">
        <f t="shared" si="175"/>
        <v>62.5</v>
      </c>
      <c r="Q1868" s="11" t="str">
        <f t="shared" si="176"/>
        <v>games</v>
      </c>
      <c r="R1868" s="11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 t="str">
        <f t="shared" si="175"/>
        <v>10</v>
      </c>
      <c r="Q1869" s="11" t="str">
        <f t="shared" si="176"/>
        <v>games</v>
      </c>
      <c r="R1869" s="11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 t="str">
        <f t="shared" si="175"/>
        <v>71.5882352941177</v>
      </c>
      <c r="Q1870" s="11" t="str">
        <f t="shared" si="176"/>
        <v>games</v>
      </c>
      <c r="R1870" s="11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#NUM!</v>
      </c>
      <c r="Q1871" s="11" t="str">
        <f t="shared" si="176"/>
        <v>games</v>
      </c>
      <c r="R1871" s="1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10.314285714285699</v>
      </c>
      <c r="P1872" s="7" t="str">
        <f t="shared" si="175"/>
        <v>32.8181818181818</v>
      </c>
      <c r="Q1872" s="11" t="str">
        <f t="shared" si="176"/>
        <v>games</v>
      </c>
      <c r="R1872" s="11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71.784615384615407</v>
      </c>
      <c r="P1873" s="7" t="str">
        <f t="shared" si="175"/>
        <v>49.1157894736842</v>
      </c>
      <c r="Q1873" s="11" t="str">
        <f t="shared" si="176"/>
        <v>games</v>
      </c>
      <c r="R1873" s="11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 t="str">
        <f t="shared" si="175"/>
        <v>16.3076923076923</v>
      </c>
      <c r="Q1874" s="11" t="str">
        <f t="shared" si="176"/>
        <v>games</v>
      </c>
      <c r="R1874" s="11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 t="str">
        <f t="shared" si="175"/>
        <v>18</v>
      </c>
      <c r="Q1875" s="11" t="str">
        <f t="shared" si="176"/>
        <v>games</v>
      </c>
      <c r="R1875" s="11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 t="str">
        <f t="shared" si="175"/>
        <v>13</v>
      </c>
      <c r="Q1876" s="11" t="str">
        <f t="shared" si="176"/>
        <v>games</v>
      </c>
      <c r="R1876" s="11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 t="str">
        <f t="shared" si="175"/>
        <v>17</v>
      </c>
      <c r="Q1877" s="11" t="str">
        <f t="shared" si="176"/>
        <v>games</v>
      </c>
      <c r="R1877" s="11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#NUM!</v>
      </c>
      <c r="Q1878" s="11" t="str">
        <f t="shared" si="176"/>
        <v>games</v>
      </c>
      <c r="R1878" s="11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#NUM!</v>
      </c>
      <c r="Q1879" s="11" t="str">
        <f t="shared" si="176"/>
        <v>games</v>
      </c>
      <c r="R1879" s="11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#NUM!</v>
      </c>
      <c r="Q1880" s="11" t="str">
        <f t="shared" si="176"/>
        <v>games</v>
      </c>
      <c r="R1880" s="11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 t="str">
        <f t="shared" si="175"/>
        <v>3</v>
      </c>
      <c r="Q1881" s="11" t="str">
        <f t="shared" si="176"/>
        <v>games</v>
      </c>
      <c r="R1881" s="1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 t="str">
        <f t="shared" si="175"/>
        <v>41.8333333333333</v>
      </c>
      <c r="Q1882" s="11" t="str">
        <f t="shared" si="176"/>
        <v>games</v>
      </c>
      <c r="R1882" s="11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 t="str">
        <f t="shared" si="175"/>
        <v>49.3384285714286</v>
      </c>
      <c r="Q1883" s="11" t="str">
        <f t="shared" si="176"/>
        <v>music</v>
      </c>
      <c r="R1883" s="11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100.89552238806002</v>
      </c>
      <c r="P1884" s="7" t="str">
        <f t="shared" si="175"/>
        <v>41.7283950617284</v>
      </c>
      <c r="Q1884" s="11" t="str">
        <f t="shared" si="176"/>
        <v>music</v>
      </c>
      <c r="R1884" s="11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104.804804804805</v>
      </c>
      <c r="P1885" s="7" t="str">
        <f t="shared" si="175"/>
        <v>32.71875</v>
      </c>
      <c r="Q1885" s="11" t="str">
        <f t="shared" si="176"/>
        <v>music</v>
      </c>
      <c r="R1885" s="11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 t="str">
        <f t="shared" si="175"/>
        <v>51.9615384615385</v>
      </c>
      <c r="Q1886" s="11" t="str">
        <f t="shared" si="176"/>
        <v>music</v>
      </c>
      <c r="R1886" s="11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116.32786885245901</v>
      </c>
      <c r="P1887" s="7" t="str">
        <f t="shared" si="175"/>
        <v>50.6857142857143</v>
      </c>
      <c r="Q1887" s="11" t="str">
        <f t="shared" si="176"/>
        <v>music</v>
      </c>
      <c r="R1887" s="11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102.08333333333299</v>
      </c>
      <c r="P1888" s="7" t="str">
        <f t="shared" si="175"/>
        <v>42.2413793103448</v>
      </c>
      <c r="Q1888" s="11" t="str">
        <f t="shared" si="176"/>
        <v>music</v>
      </c>
      <c r="R1888" s="11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111.166666666667</v>
      </c>
      <c r="P1889" s="7" t="str">
        <f t="shared" si="175"/>
        <v>416.875</v>
      </c>
      <c r="Q1889" s="11" t="str">
        <f t="shared" si="176"/>
        <v>music</v>
      </c>
      <c r="R1889" s="11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 t="str">
        <f t="shared" si="175"/>
        <v>46.6516853932584</v>
      </c>
      <c r="Q1890" s="11" t="str">
        <f t="shared" si="176"/>
        <v>music</v>
      </c>
      <c r="R1890" s="11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 t="str">
        <f t="shared" si="175"/>
        <v>48.4545454545455</v>
      </c>
      <c r="Q1891" s="11" t="str">
        <f t="shared" si="176"/>
        <v>music</v>
      </c>
      <c r="R1891" s="1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144.58441666666698</v>
      </c>
      <c r="P1892" s="7" t="str">
        <f t="shared" si="175"/>
        <v>70.5289837398374</v>
      </c>
      <c r="Q1892" s="11" t="str">
        <f t="shared" si="176"/>
        <v>music</v>
      </c>
      <c r="R1892" s="11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 t="str">
        <f t="shared" si="175"/>
        <v>87.9583333333333</v>
      </c>
      <c r="Q1893" s="11" t="str">
        <f t="shared" si="176"/>
        <v>music</v>
      </c>
      <c r="R1893" s="11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 t="str">
        <f t="shared" si="175"/>
        <v>26.2692307692308</v>
      </c>
      <c r="Q1894" s="11" t="str">
        <f t="shared" si="176"/>
        <v>music</v>
      </c>
      <c r="R1894" s="11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 t="str">
        <f t="shared" si="175"/>
        <v>57.7777777777778</v>
      </c>
      <c r="Q1895" s="11" t="str">
        <f t="shared" si="176"/>
        <v>music</v>
      </c>
      <c r="R1895" s="11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 t="str">
        <f t="shared" si="175"/>
        <v>57.25</v>
      </c>
      <c r="Q1896" s="11" t="str">
        <f t="shared" si="176"/>
        <v>music</v>
      </c>
      <c r="R1896" s="11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101.71957671957701</v>
      </c>
      <c r="P1897" s="7" t="str">
        <f t="shared" si="175"/>
        <v>196.340425531915</v>
      </c>
      <c r="Q1897" s="11" t="str">
        <f t="shared" si="176"/>
        <v>music</v>
      </c>
      <c r="R1897" s="11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123.946784922395</v>
      </c>
      <c r="P1898" s="7" t="str">
        <f t="shared" si="175"/>
        <v>43</v>
      </c>
      <c r="Q1898" s="11" t="str">
        <f t="shared" si="176"/>
        <v>music</v>
      </c>
      <c r="R1898" s="11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102.45669291338599</v>
      </c>
      <c r="P1899" s="7" t="str">
        <f t="shared" si="175"/>
        <v>35.551912568306</v>
      </c>
      <c r="Q1899" s="11" t="str">
        <f t="shared" si="176"/>
        <v>music</v>
      </c>
      <c r="R1899" s="11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 t="str">
        <f t="shared" si="175"/>
        <v>68.8095238095238</v>
      </c>
      <c r="Q1900" s="11" t="str">
        <f t="shared" si="176"/>
        <v>music</v>
      </c>
      <c r="R1900" s="11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</v>
      </c>
      <c r="P1901" s="7" t="str">
        <f t="shared" si="175"/>
        <v>28.5714285714286</v>
      </c>
      <c r="Q1901" s="11" t="str">
        <f t="shared" si="176"/>
        <v>music</v>
      </c>
      <c r="R1901" s="1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 t="str">
        <f t="shared" si="175"/>
        <v>50.6316666666667</v>
      </c>
      <c r="Q1902" s="11" t="str">
        <f t="shared" si="176"/>
        <v>music</v>
      </c>
      <c r="R1902" s="11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2.6969696969696999</v>
      </c>
      <c r="P1903" s="7" t="str">
        <f t="shared" si="175"/>
        <v>106.8</v>
      </c>
      <c r="Q1903" s="11" t="str">
        <f t="shared" si="176"/>
        <v>technology</v>
      </c>
      <c r="R1903" s="11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 t="str">
        <f t="shared" si="175"/>
        <v>4</v>
      </c>
      <c r="Q1904" s="11" t="str">
        <f t="shared" si="176"/>
        <v>technology</v>
      </c>
      <c r="R1904" s="11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 t="str">
        <f t="shared" si="175"/>
        <v>34.0975609756098</v>
      </c>
      <c r="Q1905" s="11" t="str">
        <f t="shared" si="176"/>
        <v>technology</v>
      </c>
      <c r="R1905" s="11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 t="str">
        <f t="shared" si="175"/>
        <v>25</v>
      </c>
      <c r="Q1906" s="11" t="str">
        <f t="shared" si="176"/>
        <v>technology</v>
      </c>
      <c r="R1906" s="11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 t="str">
        <f t="shared" si="175"/>
        <v>10.5</v>
      </c>
      <c r="Q1907" s="11" t="str">
        <f t="shared" si="176"/>
        <v>technology</v>
      </c>
      <c r="R1907" s="11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 t="str">
        <f t="shared" si="175"/>
        <v>215.959595959596</v>
      </c>
      <c r="Q1908" s="11" t="str">
        <f t="shared" si="176"/>
        <v>technology</v>
      </c>
      <c r="R1908" s="11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0.28333333333333299</v>
      </c>
      <c r="P1909" s="7" t="str">
        <f t="shared" si="175"/>
        <v>21.25</v>
      </c>
      <c r="Q1909" s="11" t="str">
        <f t="shared" si="176"/>
        <v>technology</v>
      </c>
      <c r="R1909" s="11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 t="str">
        <f t="shared" si="175"/>
        <v>108.25</v>
      </c>
      <c r="Q1910" s="11" t="str">
        <f t="shared" si="176"/>
        <v>technology</v>
      </c>
      <c r="R1910" s="11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14.111428571428601</v>
      </c>
      <c r="P1911" s="7" t="str">
        <f t="shared" si="175"/>
        <v>129.973684210526</v>
      </c>
      <c r="Q1911" s="11" t="str">
        <f t="shared" si="176"/>
        <v>technology</v>
      </c>
      <c r="R1911" s="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39.395294117647097</v>
      </c>
      <c r="P1912" s="7" t="str">
        <f t="shared" si="175"/>
        <v>117.494736842105</v>
      </c>
      <c r="Q1912" s="11" t="str">
        <f t="shared" si="176"/>
        <v>technology</v>
      </c>
      <c r="R1912" s="11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2.3529411764705899E-2</v>
      </c>
      <c r="P1913" s="7" t="str">
        <f t="shared" si="175"/>
        <v>10</v>
      </c>
      <c r="Q1913" s="11" t="str">
        <f t="shared" si="176"/>
        <v>technology</v>
      </c>
      <c r="R1913" s="11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 t="str">
        <f t="shared" si="175"/>
        <v>70.5952380952381</v>
      </c>
      <c r="Q1914" s="11" t="str">
        <f t="shared" si="176"/>
        <v>technology</v>
      </c>
      <c r="R1914" s="11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1.3270833333333298</v>
      </c>
      <c r="P1915" s="7" t="str">
        <f t="shared" si="175"/>
        <v>24.5</v>
      </c>
      <c r="Q1915" s="11" t="str">
        <f t="shared" si="176"/>
        <v>technology</v>
      </c>
      <c r="R1915" s="11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 t="str">
        <f t="shared" si="175"/>
        <v>30</v>
      </c>
      <c r="Q1916" s="11" t="str">
        <f t="shared" si="176"/>
        <v>technology</v>
      </c>
      <c r="R1916" s="11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 t="str">
        <f t="shared" si="175"/>
        <v>2</v>
      </c>
      <c r="Q1917" s="11" t="str">
        <f t="shared" si="176"/>
        <v>technology</v>
      </c>
      <c r="R1917" s="11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 t="str">
        <f t="shared" si="175"/>
        <v>17</v>
      </c>
      <c r="Q1918" s="11" t="str">
        <f t="shared" si="176"/>
        <v>technology</v>
      </c>
      <c r="R1918" s="11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52.570512820512803</v>
      </c>
      <c r="P1919" s="7" t="str">
        <f t="shared" si="175"/>
        <v>2928.92857142857</v>
      </c>
      <c r="Q1919" s="11" t="str">
        <f t="shared" si="176"/>
        <v>technology</v>
      </c>
      <c r="R1919" s="11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 t="str">
        <f t="shared" si="175"/>
        <v>28.8888888888889</v>
      </c>
      <c r="Q1920" s="11" t="str">
        <f t="shared" si="176"/>
        <v>technology</v>
      </c>
      <c r="R1920" s="11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 t="str">
        <f t="shared" si="175"/>
        <v>29.625</v>
      </c>
      <c r="Q1921" s="11" t="str">
        <f t="shared" si="176"/>
        <v>technology</v>
      </c>
      <c r="R1921" s="1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 t="str">
        <f t="shared" si="175"/>
        <v>40.9809523809524</v>
      </c>
      <c r="Q1922" s="11" t="str">
        <f t="shared" si="176"/>
        <v>technology</v>
      </c>
      <c r="R1922" s="11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IMDIV($E1923,$D1923)*100</f>
        <v>136.80000000000001</v>
      </c>
      <c r="P1923" s="7" t="str">
        <f t="shared" ref="P1923:P1986" si="181">IMDIV($E1923,$L1923)</f>
        <v>54</v>
      </c>
      <c r="Q1923" s="11" t="str">
        <f t="shared" ref="Q1923:Q1986" si="182">LEFT($N1923,SEARCH("/",$N1923)-1)</f>
        <v>music</v>
      </c>
      <c r="R1923" s="11" t="str">
        <f t="shared" ref="R1923:R1986" si="183">RIGHT($N1923,LEN($N1923)-SEARCH("/",$N1923))</f>
        <v>indie rock</v>
      </c>
      <c r="S1923" s="12">
        <f t="shared" ref="S1923:S1986" si="184">((($J1923/60)/60)/24)+DATE(1970,1,1)</f>
        <v>41074.221562500003</v>
      </c>
      <c r="T1923" s="12">
        <f t="shared" ref="T1923:T1986" si="185">((($I1923/60)/60)/24)+DATE(1970,1,1)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 t="str">
        <f t="shared" si="181"/>
        <v>36.109375</v>
      </c>
      <c r="Q1924" s="11" t="str">
        <f t="shared" si="182"/>
        <v>music</v>
      </c>
      <c r="R1924" s="11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 t="str">
        <f t="shared" si="181"/>
        <v>23.1538461538462</v>
      </c>
      <c r="Q1925" s="11" t="str">
        <f t="shared" si="182"/>
        <v>music</v>
      </c>
      <c r="R1925" s="11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 t="str">
        <f t="shared" si="181"/>
        <v>104</v>
      </c>
      <c r="Q1926" s="11" t="str">
        <f t="shared" si="182"/>
        <v>music</v>
      </c>
      <c r="R1926" s="11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</v>
      </c>
      <c r="P1927" s="7" t="str">
        <f t="shared" si="181"/>
        <v>31.8269230769231</v>
      </c>
      <c r="Q1927" s="11" t="str">
        <f t="shared" si="182"/>
        <v>music</v>
      </c>
      <c r="R1927" s="11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195.37933333333299</v>
      </c>
      <c r="P1928" s="7" t="str">
        <f t="shared" si="181"/>
        <v>27.3896261682243</v>
      </c>
      <c r="Q1928" s="11" t="str">
        <f t="shared" si="182"/>
        <v>music</v>
      </c>
      <c r="R1928" s="11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103.33333333333302</v>
      </c>
      <c r="P1929" s="7" t="str">
        <f t="shared" si="181"/>
        <v>56.3636363636364</v>
      </c>
      <c r="Q1929" s="11" t="str">
        <f t="shared" si="182"/>
        <v>music</v>
      </c>
      <c r="R1929" s="11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103.137254901961</v>
      </c>
      <c r="P1930" s="7" t="str">
        <f t="shared" si="181"/>
        <v>77.3529411764706</v>
      </c>
      <c r="Q1930" s="11" t="str">
        <f t="shared" si="182"/>
        <v>music</v>
      </c>
      <c r="R1930" s="11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 t="str">
        <f t="shared" si="181"/>
        <v>42.8</v>
      </c>
      <c r="Q1931" s="11" t="str">
        <f t="shared" si="182"/>
        <v>music</v>
      </c>
      <c r="R1931" s="1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 t="str">
        <f t="shared" si="181"/>
        <v>48.8461538461538</v>
      </c>
      <c r="Q1932" s="11" t="str">
        <f t="shared" si="182"/>
        <v>music</v>
      </c>
      <c r="R1932" s="11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 t="str">
        <f t="shared" si="181"/>
        <v>48.2404</v>
      </c>
      <c r="Q1933" s="11" t="str">
        <f t="shared" si="182"/>
        <v>music</v>
      </c>
      <c r="R1933" s="11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106.99047619047599</v>
      </c>
      <c r="P1934" s="7" t="str">
        <f t="shared" si="181"/>
        <v>70.2125</v>
      </c>
      <c r="Q1934" s="11" t="str">
        <f t="shared" si="182"/>
        <v>music</v>
      </c>
      <c r="R1934" s="11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</v>
      </c>
      <c r="P1935" s="7" t="str">
        <f t="shared" si="181"/>
        <v>94.0545454545454</v>
      </c>
      <c r="Q1935" s="11" t="str">
        <f t="shared" si="182"/>
        <v>music</v>
      </c>
      <c r="R1935" s="11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 t="str">
        <f t="shared" si="181"/>
        <v>80.2727272727273</v>
      </c>
      <c r="Q1936" s="11" t="str">
        <f t="shared" si="182"/>
        <v>music</v>
      </c>
      <c r="R1936" s="11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 t="str">
        <f t="shared" si="181"/>
        <v>54.2</v>
      </c>
      <c r="Q1937" s="11" t="str">
        <f t="shared" si="182"/>
        <v>music</v>
      </c>
      <c r="R1937" s="11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116.52013333333299</v>
      </c>
      <c r="P1938" s="7" t="str">
        <f t="shared" si="181"/>
        <v>60.2690344827586</v>
      </c>
      <c r="Q1938" s="11" t="str">
        <f t="shared" si="182"/>
        <v>music</v>
      </c>
      <c r="R1938" s="11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 t="str">
        <f t="shared" si="181"/>
        <v>38.7403448275862</v>
      </c>
      <c r="Q1939" s="11" t="str">
        <f t="shared" si="182"/>
        <v>music</v>
      </c>
      <c r="R1939" s="11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</v>
      </c>
      <c r="P1940" s="7" t="str">
        <f t="shared" si="181"/>
        <v>152.543859649123</v>
      </c>
      <c r="Q1940" s="11" t="str">
        <f t="shared" si="182"/>
        <v>music</v>
      </c>
      <c r="R1940" s="11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 t="str">
        <f t="shared" si="181"/>
        <v>115.3125</v>
      </c>
      <c r="Q1941" s="11" t="str">
        <f t="shared" si="182"/>
        <v>music</v>
      </c>
      <c r="R1941" s="1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170.92307692307699</v>
      </c>
      <c r="P1942" s="7" t="str">
        <f t="shared" si="181"/>
        <v>35.8387096774194</v>
      </c>
      <c r="Q1942" s="11" t="str">
        <f t="shared" si="182"/>
        <v>music</v>
      </c>
      <c r="R1942" s="11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 t="str">
        <f t="shared" si="181"/>
        <v>64.5701187794389</v>
      </c>
      <c r="Q1943" s="11" t="str">
        <f t="shared" si="182"/>
        <v>technology</v>
      </c>
      <c r="R1943" s="11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</v>
      </c>
      <c r="P1944" s="7" t="str">
        <f t="shared" si="181"/>
        <v>87.436</v>
      </c>
      <c r="Q1944" s="11" t="str">
        <f t="shared" si="182"/>
        <v>technology</v>
      </c>
      <c r="R1944" s="11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 t="str">
        <f t="shared" si="181"/>
        <v>68.8155770782889</v>
      </c>
      <c r="Q1945" s="11" t="str">
        <f t="shared" si="182"/>
        <v>technology</v>
      </c>
      <c r="R1945" s="11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 t="str">
        <f t="shared" si="181"/>
        <v>176.200223588597</v>
      </c>
      <c r="Q1946" s="11" t="str">
        <f t="shared" si="182"/>
        <v>technology</v>
      </c>
      <c r="R1946" s="11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 t="str">
        <f t="shared" si="181"/>
        <v>511.791176470588</v>
      </c>
      <c r="Q1947" s="11" t="str">
        <f t="shared" si="182"/>
        <v>technology</v>
      </c>
      <c r="R1947" s="11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149.74666666666701</v>
      </c>
      <c r="P1948" s="7" t="str">
        <f t="shared" si="181"/>
        <v>160.442857142857</v>
      </c>
      <c r="Q1948" s="11" t="str">
        <f t="shared" si="182"/>
        <v>technology</v>
      </c>
      <c r="R1948" s="11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 t="str">
        <f t="shared" si="181"/>
        <v>35.0030434782609</v>
      </c>
      <c r="Q1949" s="11" t="str">
        <f t="shared" si="182"/>
        <v>technology</v>
      </c>
      <c r="R1949" s="11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 t="str">
        <f t="shared" si="181"/>
        <v>188.506713780919</v>
      </c>
      <c r="Q1950" s="11" t="str">
        <f t="shared" si="182"/>
        <v>technology</v>
      </c>
      <c r="R1950" s="11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106.00259999999999</v>
      </c>
      <c r="P1951" s="7" t="str">
        <f t="shared" si="181"/>
        <v>56.2049840933192</v>
      </c>
      <c r="Q1951" s="11" t="str">
        <f t="shared" si="182"/>
        <v>technology</v>
      </c>
      <c r="R1951" s="1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200.518666666667</v>
      </c>
      <c r="P1952" s="7" t="str">
        <f t="shared" si="181"/>
        <v>51.3054157782516</v>
      </c>
      <c r="Q1952" s="11" t="str">
        <f t="shared" si="182"/>
        <v>technology</v>
      </c>
      <c r="R1952" s="11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 t="str">
        <f t="shared" si="181"/>
        <v>127.364508393285</v>
      </c>
      <c r="Q1953" s="11" t="str">
        <f t="shared" si="182"/>
        <v>technology</v>
      </c>
      <c r="R1953" s="11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198.47237142857099</v>
      </c>
      <c r="P1954" s="7" t="str">
        <f t="shared" si="181"/>
        <v>101.855322580645</v>
      </c>
      <c r="Q1954" s="11" t="str">
        <f t="shared" si="182"/>
        <v>technology</v>
      </c>
      <c r="R1954" s="11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225.946666666667</v>
      </c>
      <c r="P1955" s="7" t="str">
        <f t="shared" si="181"/>
        <v>230.557823129252</v>
      </c>
      <c r="Q1955" s="11" t="str">
        <f t="shared" si="182"/>
        <v>technology</v>
      </c>
      <c r="R1955" s="11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 t="str">
        <f t="shared" si="181"/>
        <v>842.106024096386</v>
      </c>
      <c r="Q1956" s="11" t="str">
        <f t="shared" si="182"/>
        <v>technology</v>
      </c>
      <c r="R1956" s="11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398.59528571428598</v>
      </c>
      <c r="P1957" s="7" t="str">
        <f t="shared" si="181"/>
        <v>577.275931034483</v>
      </c>
      <c r="Q1957" s="11" t="str">
        <f t="shared" si="182"/>
        <v>technology</v>
      </c>
      <c r="R1957" s="11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294.03333333333302</v>
      </c>
      <c r="P1958" s="7" t="str">
        <f t="shared" si="181"/>
        <v>483.342465753425</v>
      </c>
      <c r="Q1958" s="11" t="str">
        <f t="shared" si="182"/>
        <v>technology</v>
      </c>
      <c r="R1958" s="11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167.50469999999999</v>
      </c>
      <c r="P1959" s="7" t="str">
        <f t="shared" si="181"/>
        <v>76.1385</v>
      </c>
      <c r="Q1959" s="11" t="str">
        <f t="shared" si="182"/>
        <v>technology</v>
      </c>
      <c r="R1959" s="11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</v>
      </c>
      <c r="P1960" s="7" t="str">
        <f t="shared" si="181"/>
        <v>74.1076843657817</v>
      </c>
      <c r="Q1960" s="11" t="str">
        <f t="shared" si="182"/>
        <v>technology</v>
      </c>
      <c r="R1960" s="11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 t="str">
        <f t="shared" si="181"/>
        <v>36.9656603773585</v>
      </c>
      <c r="Q1961" s="11" t="str">
        <f t="shared" si="182"/>
        <v>technology</v>
      </c>
      <c r="R1961" s="1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</v>
      </c>
      <c r="P1962" s="7" t="str">
        <f t="shared" si="181"/>
        <v>2500.9696969697</v>
      </c>
      <c r="Q1962" s="11" t="str">
        <f t="shared" si="182"/>
        <v>technology</v>
      </c>
      <c r="R1962" s="11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1105.3812</v>
      </c>
      <c r="P1963" s="7" t="str">
        <f t="shared" si="181"/>
        <v>67.690214329455</v>
      </c>
      <c r="Q1963" s="11" t="str">
        <f t="shared" si="182"/>
        <v>technology</v>
      </c>
      <c r="R1963" s="11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 t="str">
        <f t="shared" si="181"/>
        <v>63.047385620915</v>
      </c>
      <c r="Q1964" s="11" t="str">
        <f t="shared" si="182"/>
        <v>technology</v>
      </c>
      <c r="R1964" s="11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126.884210526316</v>
      </c>
      <c r="P1965" s="7" t="str">
        <f t="shared" si="181"/>
        <v>117.6</v>
      </c>
      <c r="Q1965" s="11" t="str">
        <f t="shared" si="182"/>
        <v>technology</v>
      </c>
      <c r="R1965" s="11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259.57748878923803</v>
      </c>
      <c r="P1966" s="7" t="str">
        <f t="shared" si="181"/>
        <v>180.751850117096</v>
      </c>
      <c r="Q1966" s="11" t="str">
        <f t="shared" si="182"/>
        <v>technology</v>
      </c>
      <c r="R1966" s="11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 t="str">
        <f t="shared" si="181"/>
        <v>127.320388349515</v>
      </c>
      <c r="Q1967" s="11" t="str">
        <f t="shared" si="182"/>
        <v>technology</v>
      </c>
      <c r="R1967" s="11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 t="str">
        <f t="shared" si="181"/>
        <v>136.644474553867</v>
      </c>
      <c r="Q1968" s="11" t="str">
        <f t="shared" si="182"/>
        <v>technology</v>
      </c>
      <c r="R1968" s="11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 t="str">
        <f t="shared" si="181"/>
        <v>182.78024691358</v>
      </c>
      <c r="Q1969" s="11" t="str">
        <f t="shared" si="182"/>
        <v>technology</v>
      </c>
      <c r="R1969" s="11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 t="str">
        <f t="shared" si="181"/>
        <v>279.378431372549</v>
      </c>
      <c r="Q1970" s="11" t="str">
        <f t="shared" si="182"/>
        <v>technology</v>
      </c>
      <c r="R1970" s="11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 t="str">
        <f t="shared" si="181"/>
        <v>61.3757286698463</v>
      </c>
      <c r="Q1971" s="11" t="str">
        <f t="shared" si="182"/>
        <v>technology</v>
      </c>
      <c r="R1971" s="1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 t="str">
        <f t="shared" si="181"/>
        <v>80.7275320970043</v>
      </c>
      <c r="Q1972" s="11" t="str">
        <f t="shared" si="182"/>
        <v>technology</v>
      </c>
      <c r="R1972" s="11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263.02771749999999</v>
      </c>
      <c r="P1973" s="7" t="str">
        <f t="shared" si="181"/>
        <v>272.355907325913</v>
      </c>
      <c r="Q1973" s="11" t="str">
        <f t="shared" si="182"/>
        <v>technology</v>
      </c>
      <c r="R1973" s="11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 t="str">
        <f t="shared" si="181"/>
        <v>70.8487394957983</v>
      </c>
      <c r="Q1974" s="11" t="str">
        <f t="shared" si="182"/>
        <v>technology</v>
      </c>
      <c r="R1974" s="11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256.83081313131299</v>
      </c>
      <c r="P1975" s="7" t="str">
        <f t="shared" si="181"/>
        <v>247.940034129693</v>
      </c>
      <c r="Q1975" s="11" t="str">
        <f t="shared" si="182"/>
        <v>technology</v>
      </c>
      <c r="R1975" s="11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 t="str">
        <f t="shared" si="181"/>
        <v>186.813930348259</v>
      </c>
      <c r="Q1976" s="11" t="str">
        <f t="shared" si="182"/>
        <v>technology</v>
      </c>
      <c r="R1976" s="11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208.70837500000002</v>
      </c>
      <c r="P1977" s="7" t="str">
        <f t="shared" si="181"/>
        <v>131.989486166008</v>
      </c>
      <c r="Q1977" s="11" t="str">
        <f t="shared" si="182"/>
        <v>technology</v>
      </c>
      <c r="R1977" s="11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 t="str">
        <f t="shared" si="181"/>
        <v>29.3107822410148</v>
      </c>
      <c r="Q1978" s="11" t="str">
        <f t="shared" si="182"/>
        <v>technology</v>
      </c>
      <c r="R1978" s="11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 t="str">
        <f t="shared" si="181"/>
        <v>245.024360535932</v>
      </c>
      <c r="Q1979" s="11" t="str">
        <f t="shared" si="182"/>
        <v>technology</v>
      </c>
      <c r="R1979" s="11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 t="str">
        <f t="shared" si="181"/>
        <v>1323.25404639175</v>
      </c>
      <c r="Q1980" s="11" t="str">
        <f t="shared" si="182"/>
        <v>technology</v>
      </c>
      <c r="R1980" s="11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 t="str">
        <f t="shared" si="181"/>
        <v>282.659667896679</v>
      </c>
      <c r="Q1981" s="11" t="str">
        <f t="shared" si="182"/>
        <v>technology</v>
      </c>
      <c r="R1981" s="1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 t="str">
        <f t="shared" si="181"/>
        <v>91.2144010282776</v>
      </c>
      <c r="Q1982" s="11" t="str">
        <f t="shared" si="182"/>
        <v>technology</v>
      </c>
      <c r="R1982" s="11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 t="str">
        <f t="shared" si="181"/>
        <v>31.75</v>
      </c>
      <c r="Q1983" s="11" t="str">
        <f t="shared" si="182"/>
        <v>photography</v>
      </c>
      <c r="R1983" s="11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#NUM!</v>
      </c>
      <c r="Q1984" s="11" t="str">
        <f t="shared" si="182"/>
        <v>photography</v>
      </c>
      <c r="R1984" s="11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 t="str">
        <f t="shared" si="181"/>
        <v>88.6875</v>
      </c>
      <c r="Q1985" s="11" t="str">
        <f t="shared" si="182"/>
        <v>photography</v>
      </c>
      <c r="R1985" s="11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21.1466666666667</v>
      </c>
      <c r="P1986" s="7" t="str">
        <f t="shared" si="181"/>
        <v>453.142857142857</v>
      </c>
      <c r="Q1986" s="11" t="str">
        <f t="shared" si="182"/>
        <v>photography</v>
      </c>
      <c r="R1986" s="11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IMDIV($E1987,$D1987)*100</f>
        <v>3.1875</v>
      </c>
      <c r="P1987" s="7" t="str">
        <f t="shared" ref="P1987:P2050" si="187">IMDIV($E1987,$L1987)</f>
        <v>12.75</v>
      </c>
      <c r="Q1987" s="11" t="str">
        <f t="shared" ref="Q1987:Q2050" si="188">LEFT($N1987,SEARCH("/",$N1987)-1)</f>
        <v>photography</v>
      </c>
      <c r="R1987" s="11" t="str">
        <f t="shared" ref="R1987:R2050" si="189">RIGHT($N1987,LEN($N1987)-SEARCH("/",$N1987))</f>
        <v>people</v>
      </c>
      <c r="S1987" s="12">
        <f t="shared" ref="S1987:S2050" si="190">((($J1987/60)/60)/24)+DATE(1970,1,1)</f>
        <v>42555.698738425926</v>
      </c>
      <c r="T1987" s="12">
        <f t="shared" ref="T1987:T2050" si="191">((($I1987/60)/60)/24)+DATE(1970,1,1)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 t="str">
        <f t="shared" si="187"/>
        <v>1</v>
      </c>
      <c r="Q1988" s="11" t="str">
        <f t="shared" si="188"/>
        <v>photography</v>
      </c>
      <c r="R1988" s="11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42.472727272727298</v>
      </c>
      <c r="P1989" s="7" t="str">
        <f t="shared" si="187"/>
        <v>83.4285714285714</v>
      </c>
      <c r="Q1989" s="11" t="str">
        <f t="shared" si="188"/>
        <v>photography</v>
      </c>
      <c r="R1989" s="11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0.41666666666666702</v>
      </c>
      <c r="P1990" s="7" t="str">
        <f t="shared" si="187"/>
        <v>25</v>
      </c>
      <c r="Q1990" s="11" t="str">
        <f t="shared" si="188"/>
        <v>photography</v>
      </c>
      <c r="R1990" s="11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 t="str">
        <f t="shared" si="187"/>
        <v>50</v>
      </c>
      <c r="Q1991" s="11" t="str">
        <f t="shared" si="188"/>
        <v>photography</v>
      </c>
      <c r="R1991" s="1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16.966666666666701</v>
      </c>
      <c r="P1992" s="7" t="str">
        <f t="shared" si="187"/>
        <v>101.8</v>
      </c>
      <c r="Q1992" s="11" t="str">
        <f t="shared" si="188"/>
        <v>photography</v>
      </c>
      <c r="R1992" s="11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 t="str">
        <f t="shared" si="187"/>
        <v>46.6666666666667</v>
      </c>
      <c r="Q1993" s="11" t="str">
        <f t="shared" si="188"/>
        <v>photography</v>
      </c>
      <c r="R1993" s="11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</v>
      </c>
      <c r="P1994" s="7" t="str">
        <f t="shared" si="187"/>
        <v>1</v>
      </c>
      <c r="Q1994" s="11" t="str">
        <f t="shared" si="188"/>
        <v>photography</v>
      </c>
      <c r="R1994" s="11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#NUM!</v>
      </c>
      <c r="Q1995" s="11" t="str">
        <f t="shared" si="188"/>
        <v>photography</v>
      </c>
      <c r="R1995" s="11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#NUM!</v>
      </c>
      <c r="Q1996" s="11" t="str">
        <f t="shared" si="188"/>
        <v>photography</v>
      </c>
      <c r="R1996" s="11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 t="str">
        <f t="shared" si="187"/>
        <v>26</v>
      </c>
      <c r="Q1997" s="11" t="str">
        <f t="shared" si="188"/>
        <v>photography</v>
      </c>
      <c r="R1997" s="11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#NUM!</v>
      </c>
      <c r="Q1998" s="11" t="str">
        <f t="shared" si="188"/>
        <v>photography</v>
      </c>
      <c r="R1998" s="11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#NUM!</v>
      </c>
      <c r="Q1999" s="11" t="str">
        <f t="shared" si="188"/>
        <v>photography</v>
      </c>
      <c r="R1999" s="11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 t="str">
        <f t="shared" si="187"/>
        <v>218.333333333333</v>
      </c>
      <c r="Q2000" s="11" t="str">
        <f t="shared" si="188"/>
        <v>photography</v>
      </c>
      <c r="R2000" s="11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</v>
      </c>
      <c r="P2001" s="7" t="str">
        <f t="shared" si="187"/>
        <v>33.7142857142857</v>
      </c>
      <c r="Q2001" s="11" t="str">
        <f t="shared" si="188"/>
        <v>photography</v>
      </c>
      <c r="R2001" s="1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 t="str">
        <f t="shared" si="187"/>
        <v>25</v>
      </c>
      <c r="Q2002" s="11" t="str">
        <f t="shared" si="188"/>
        <v>photography</v>
      </c>
      <c r="R2002" s="11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382.12909090909102</v>
      </c>
      <c r="P2003" s="7" t="str">
        <f t="shared" si="187"/>
        <v>128.387904703726</v>
      </c>
      <c r="Q2003" s="11" t="str">
        <f t="shared" si="188"/>
        <v>technology</v>
      </c>
      <c r="R2003" s="11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 t="str">
        <f t="shared" si="187"/>
        <v>78.8342618181818</v>
      </c>
      <c r="Q2004" s="11" t="str">
        <f t="shared" si="188"/>
        <v>technology</v>
      </c>
      <c r="R2004" s="11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 t="str">
        <f t="shared" si="187"/>
        <v>91.7647058823529</v>
      </c>
      <c r="Q2005" s="11" t="str">
        <f t="shared" si="188"/>
        <v>technology</v>
      </c>
      <c r="R2005" s="11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 t="str">
        <f t="shared" si="187"/>
        <v>331.102372881356</v>
      </c>
      <c r="Q2006" s="11" t="str">
        <f t="shared" si="188"/>
        <v>technology</v>
      </c>
      <c r="R2006" s="11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 t="str">
        <f t="shared" si="187"/>
        <v>194.261937172775</v>
      </c>
      <c r="Q2007" s="11" t="str">
        <f t="shared" si="188"/>
        <v>technology</v>
      </c>
      <c r="R2007" s="11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 t="str">
        <f t="shared" si="187"/>
        <v>408.976897689769</v>
      </c>
      <c r="Q2008" s="11" t="str">
        <f t="shared" si="188"/>
        <v>technology</v>
      </c>
      <c r="R2008" s="11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 t="str">
        <f t="shared" si="187"/>
        <v>84.4592700729927</v>
      </c>
      <c r="Q2009" s="11" t="str">
        <f t="shared" si="188"/>
        <v>technology</v>
      </c>
      <c r="R2009" s="11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117.074847688106</v>
      </c>
      <c r="P2010" s="7" t="str">
        <f t="shared" si="187"/>
        <v>44.8536585365854</v>
      </c>
      <c r="Q2010" s="11" t="str">
        <f t="shared" si="188"/>
        <v>technology</v>
      </c>
      <c r="R2010" s="11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 t="str">
        <f t="shared" si="187"/>
        <v>383.36432160804</v>
      </c>
      <c r="Q2011" s="11" t="str">
        <f t="shared" si="188"/>
        <v>technology</v>
      </c>
      <c r="R2011" s="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320.053</v>
      </c>
      <c r="P2012" s="7" t="str">
        <f t="shared" si="187"/>
        <v>55.2768566493955</v>
      </c>
      <c r="Q2012" s="11" t="str">
        <f t="shared" si="188"/>
        <v>technology</v>
      </c>
      <c r="R2012" s="11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 t="str">
        <f t="shared" si="187"/>
        <v>422.020597322348</v>
      </c>
      <c r="Q2013" s="11" t="str">
        <f t="shared" si="188"/>
        <v>technology</v>
      </c>
      <c r="R2013" s="11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 t="str">
        <f t="shared" si="187"/>
        <v>64.1803278688525</v>
      </c>
      <c r="Q2014" s="11" t="str">
        <f t="shared" si="188"/>
        <v>technology</v>
      </c>
      <c r="R2014" s="11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 t="str">
        <f t="shared" si="187"/>
        <v>173.577816747041</v>
      </c>
      <c r="Q2015" s="11" t="str">
        <f t="shared" si="188"/>
        <v>technology</v>
      </c>
      <c r="R2015" s="11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7813.7822333333306</v>
      </c>
      <c r="P2016" s="7" t="str">
        <f t="shared" si="187"/>
        <v>88.6016808406093</v>
      </c>
      <c r="Q2016" s="11" t="str">
        <f t="shared" si="188"/>
        <v>technology</v>
      </c>
      <c r="R2016" s="11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113.000138888889</v>
      </c>
      <c r="P2017" s="7" t="str">
        <f t="shared" si="187"/>
        <v>50.2222839506173</v>
      </c>
      <c r="Q2017" s="11" t="str">
        <f t="shared" si="188"/>
        <v>technology</v>
      </c>
      <c r="R2017" s="11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 t="str">
        <f t="shared" si="187"/>
        <v>192.388768267223</v>
      </c>
      <c r="Q2018" s="11" t="str">
        <f t="shared" si="188"/>
        <v>technology</v>
      </c>
      <c r="R2018" s="11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 t="str">
        <f t="shared" si="187"/>
        <v>73.4169014084507</v>
      </c>
      <c r="Q2019" s="11" t="str">
        <f t="shared" si="188"/>
        <v>technology</v>
      </c>
      <c r="R2019" s="11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102.243430769231</v>
      </c>
      <c r="P2020" s="7" t="str">
        <f t="shared" si="187"/>
        <v>147.684955555556</v>
      </c>
      <c r="Q2020" s="11" t="str">
        <f t="shared" si="188"/>
        <v>technology</v>
      </c>
      <c r="R2020" s="11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 t="str">
        <f t="shared" si="187"/>
        <v>108.968483146067</v>
      </c>
      <c r="Q2021" s="11" t="str">
        <f t="shared" si="188"/>
        <v>technology</v>
      </c>
      <c r="R2021" s="1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</v>
      </c>
      <c r="P2022" s="7" t="str">
        <f t="shared" si="187"/>
        <v>23.6475409836066</v>
      </c>
      <c r="Q2022" s="11" t="str">
        <f t="shared" si="188"/>
        <v>technology</v>
      </c>
      <c r="R2022" s="11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 t="str">
        <f t="shared" si="187"/>
        <v>147.947368421053</v>
      </c>
      <c r="Q2023" s="11" t="str">
        <f t="shared" si="188"/>
        <v>technology</v>
      </c>
      <c r="R2023" s="11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 t="str">
        <f t="shared" si="187"/>
        <v>385.036923076923</v>
      </c>
      <c r="Q2024" s="11" t="str">
        <f t="shared" si="188"/>
        <v>technology</v>
      </c>
      <c r="R2024" s="11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 t="str">
        <f t="shared" si="187"/>
        <v>457.390934844193</v>
      </c>
      <c r="Q2025" s="11" t="str">
        <f t="shared" si="188"/>
        <v>technology</v>
      </c>
      <c r="R2025" s="11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 t="str">
        <f t="shared" si="187"/>
        <v>222.990476190476</v>
      </c>
      <c r="Q2026" s="11" t="str">
        <f t="shared" si="188"/>
        <v>technology</v>
      </c>
      <c r="R2026" s="11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 t="str">
        <f t="shared" si="187"/>
        <v>220.740740740741</v>
      </c>
      <c r="Q2027" s="11" t="str">
        <f t="shared" si="188"/>
        <v>technology</v>
      </c>
      <c r="R2027" s="11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133.48308</v>
      </c>
      <c r="P2028" s="7" t="str">
        <f t="shared" si="187"/>
        <v>73.5038986784141</v>
      </c>
      <c r="Q2028" s="11" t="str">
        <f t="shared" si="188"/>
        <v>technology</v>
      </c>
      <c r="R2028" s="11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 t="str">
        <f t="shared" si="187"/>
        <v>223.096474953618</v>
      </c>
      <c r="Q2029" s="11" t="str">
        <f t="shared" si="188"/>
        <v>technology</v>
      </c>
      <c r="R2029" s="11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126.166666666667</v>
      </c>
      <c r="P2030" s="7" t="str">
        <f t="shared" si="187"/>
        <v>47.9113924050633</v>
      </c>
      <c r="Q2030" s="11" t="str">
        <f t="shared" si="188"/>
        <v>technology</v>
      </c>
      <c r="R2030" s="11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 t="str">
        <f t="shared" si="187"/>
        <v>96.063829787234</v>
      </c>
      <c r="Q2031" s="11" t="str">
        <f t="shared" si="188"/>
        <v>technology</v>
      </c>
      <c r="R2031" s="1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 t="str">
        <f t="shared" si="187"/>
        <v>118.6144</v>
      </c>
      <c r="Q2032" s="11" t="str">
        <f t="shared" si="188"/>
        <v>technology</v>
      </c>
      <c r="R2032" s="11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 t="str">
        <f t="shared" si="187"/>
        <v>118.454724409449</v>
      </c>
      <c r="Q2033" s="11" t="str">
        <f t="shared" si="188"/>
        <v>technology</v>
      </c>
      <c r="R2033" s="11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 t="str">
        <f t="shared" si="187"/>
        <v>143.214689265537</v>
      </c>
      <c r="Q2034" s="11" t="str">
        <f t="shared" si="188"/>
        <v>technology</v>
      </c>
      <c r="R2034" s="11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 t="str">
        <f t="shared" si="187"/>
        <v>282.715189873418</v>
      </c>
      <c r="Q2035" s="11" t="str">
        <f t="shared" si="188"/>
        <v>technology</v>
      </c>
      <c r="R2035" s="11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386.81998717948699</v>
      </c>
      <c r="P2036" s="7" t="str">
        <f t="shared" si="187"/>
        <v>593.936200787402</v>
      </c>
      <c r="Q2036" s="11" t="str">
        <f t="shared" si="188"/>
        <v>technology</v>
      </c>
      <c r="R2036" s="11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211.03642500000001</v>
      </c>
      <c r="P2037" s="7" t="str">
        <f t="shared" si="187"/>
        <v>262.157049689441</v>
      </c>
      <c r="Q2037" s="11" t="str">
        <f t="shared" si="188"/>
        <v>technology</v>
      </c>
      <c r="R2037" s="11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131.66833333333301</v>
      </c>
      <c r="P2038" s="7" t="str">
        <f t="shared" si="187"/>
        <v>46.5807783018868</v>
      </c>
      <c r="Q2038" s="11" t="str">
        <f t="shared" si="188"/>
        <v>technology</v>
      </c>
      <c r="R2038" s="11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300.47640000000001</v>
      </c>
      <c r="P2039" s="7" t="str">
        <f t="shared" si="187"/>
        <v>70.0411188811189</v>
      </c>
      <c r="Q2039" s="11" t="str">
        <f t="shared" si="188"/>
        <v>technology</v>
      </c>
      <c r="R2039" s="11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 t="str">
        <f t="shared" si="187"/>
        <v>164.906862745098</v>
      </c>
      <c r="Q2040" s="11" t="str">
        <f t="shared" si="188"/>
        <v>technology</v>
      </c>
      <c r="R2040" s="11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 t="str">
        <f t="shared" si="187"/>
        <v>449.263852242744</v>
      </c>
      <c r="Q2041" s="11" t="str">
        <f t="shared" si="188"/>
        <v>technology</v>
      </c>
      <c r="R2041" s="1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</v>
      </c>
      <c r="P2042" s="7" t="str">
        <f t="shared" si="187"/>
        <v>27.4728413284133</v>
      </c>
      <c r="Q2042" s="11" t="str">
        <f t="shared" si="188"/>
        <v>technology</v>
      </c>
      <c r="R2042" s="11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181.86315789473699</v>
      </c>
      <c r="P2043" s="7" t="str">
        <f t="shared" si="187"/>
        <v>143.975</v>
      </c>
      <c r="Q2043" s="11" t="str">
        <f t="shared" si="188"/>
        <v>technology</v>
      </c>
      <c r="R2043" s="11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 t="str">
        <f t="shared" si="187"/>
        <v>88.2357142857143</v>
      </c>
      <c r="Q2044" s="11" t="str">
        <f t="shared" si="188"/>
        <v>technology</v>
      </c>
      <c r="R2044" s="11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506.20938628158802</v>
      </c>
      <c r="P2045" s="7" t="str">
        <f t="shared" si="187"/>
        <v>36.3264248704663</v>
      </c>
      <c r="Q2045" s="11" t="str">
        <f t="shared" si="188"/>
        <v>technology</v>
      </c>
      <c r="R2045" s="11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108.21333333333301</v>
      </c>
      <c r="P2046" s="7" t="str">
        <f t="shared" si="187"/>
        <v>90.1777777777778</v>
      </c>
      <c r="Q2046" s="11" t="str">
        <f t="shared" si="188"/>
        <v>technology</v>
      </c>
      <c r="R2046" s="11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819.18387755102003</v>
      </c>
      <c r="P2047" s="7" t="str">
        <f t="shared" si="187"/>
        <v>152.6236121673</v>
      </c>
      <c r="Q2047" s="11" t="str">
        <f t="shared" si="188"/>
        <v>technology</v>
      </c>
      <c r="R2047" s="11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 t="str">
        <f t="shared" si="187"/>
        <v>55.8064516129032</v>
      </c>
      <c r="Q2048" s="11" t="str">
        <f t="shared" si="188"/>
        <v>technology</v>
      </c>
      <c r="R2048" s="11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102.99897959183699</v>
      </c>
      <c r="P2049" s="7" t="str">
        <f t="shared" si="187"/>
        <v>227.853273137698</v>
      </c>
      <c r="Q2049" s="11" t="str">
        <f t="shared" si="188"/>
        <v>technology</v>
      </c>
      <c r="R2049" s="11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</v>
      </c>
      <c r="P2050" s="7" t="str">
        <f t="shared" si="187"/>
        <v>91.8298980335033</v>
      </c>
      <c r="Q2050" s="11" t="str">
        <f t="shared" si="188"/>
        <v>technology</v>
      </c>
      <c r="R2050" s="11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IMDIV($E2051,$D2051)*100</f>
        <v>120.19070000000001</v>
      </c>
      <c r="P2051" s="7" t="str">
        <f t="shared" ref="P2051:P2114" si="193">IMDIV($E2051,$L2051)</f>
        <v>80.991037735849</v>
      </c>
      <c r="Q2051" s="11" t="str">
        <f t="shared" ref="Q2051:Q2114" si="194">LEFT($N2051,SEARCH("/",$N2051)-1)</f>
        <v>technology</v>
      </c>
      <c r="R2051" s="11" t="str">
        <f t="shared" ref="R2051:R2114" si="195">RIGHT($N2051,LEN($N2051)-SEARCH("/",$N2051))</f>
        <v>hardware</v>
      </c>
      <c r="S2051" s="12">
        <f t="shared" ref="S2051:S2114" si="196">((($J2051/60)/60)/24)+DATE(1970,1,1)</f>
        <v>41575.527349537035</v>
      </c>
      <c r="T2051" s="12">
        <f t="shared" ref="T2051:T2114" si="197">((($I2051/60)/60)/24)+DATE(1970,1,1)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 t="str">
        <f t="shared" si="193"/>
        <v>278.394117647059</v>
      </c>
      <c r="Q2052" s="11" t="str">
        <f t="shared" si="194"/>
        <v>technology</v>
      </c>
      <c r="R2052" s="11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 t="str">
        <f t="shared" si="193"/>
        <v>43.0950413223141</v>
      </c>
      <c r="Q2053" s="11" t="str">
        <f t="shared" si="194"/>
        <v>technology</v>
      </c>
      <c r="R2053" s="11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 t="str">
        <f t="shared" si="193"/>
        <v>326.292051756007</v>
      </c>
      <c r="Q2054" s="11" t="str">
        <f t="shared" si="194"/>
        <v>technology</v>
      </c>
      <c r="R2054" s="11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 t="str">
        <f t="shared" si="193"/>
        <v>41.7438016528926</v>
      </c>
      <c r="Q2055" s="11" t="str">
        <f t="shared" si="194"/>
        <v>technology</v>
      </c>
      <c r="R2055" s="11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113.59142857142901</v>
      </c>
      <c r="P2056" s="7" t="str">
        <f t="shared" si="193"/>
        <v>64.0209339774557</v>
      </c>
      <c r="Q2056" s="11" t="str">
        <f t="shared" si="194"/>
        <v>technology</v>
      </c>
      <c r="R2056" s="11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167.416666666667</v>
      </c>
      <c r="P2057" s="7" t="str">
        <f t="shared" si="193"/>
        <v>99.4554455445545</v>
      </c>
      <c r="Q2057" s="11" t="str">
        <f t="shared" si="194"/>
        <v>technology</v>
      </c>
      <c r="R2057" s="11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 t="str">
        <f t="shared" si="193"/>
        <v>138.494584837545</v>
      </c>
      <c r="Q2058" s="11" t="str">
        <f t="shared" si="194"/>
        <v>technology</v>
      </c>
      <c r="R2058" s="11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 t="str">
        <f t="shared" si="193"/>
        <v>45.5477927927928</v>
      </c>
      <c r="Q2059" s="11" t="str">
        <f t="shared" si="194"/>
        <v>technology</v>
      </c>
      <c r="R2059" s="11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 t="str">
        <f t="shared" si="193"/>
        <v>10.5073170731707</v>
      </c>
      <c r="Q2060" s="11" t="str">
        <f t="shared" si="194"/>
        <v>technology</v>
      </c>
      <c r="R2060" s="11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143.45666666666702</v>
      </c>
      <c r="P2061" s="7" t="str">
        <f t="shared" si="193"/>
        <v>114.765333333333</v>
      </c>
      <c r="Q2061" s="11" t="str">
        <f t="shared" si="194"/>
        <v>technology</v>
      </c>
      <c r="R2061" s="1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 t="str">
        <f t="shared" si="193"/>
        <v>35.9970674486804</v>
      </c>
      <c r="Q2062" s="11" t="str">
        <f t="shared" si="194"/>
        <v>technology</v>
      </c>
      <c r="R2062" s="11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 t="str">
        <f t="shared" si="193"/>
        <v>154.171428571429</v>
      </c>
      <c r="Q2063" s="11" t="str">
        <f t="shared" si="194"/>
        <v>technology</v>
      </c>
      <c r="R2063" s="11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 t="str">
        <f t="shared" si="193"/>
        <v>566.389162561576</v>
      </c>
      <c r="Q2064" s="11" t="str">
        <f t="shared" si="194"/>
        <v>technology</v>
      </c>
      <c r="R2064" s="11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 t="str">
        <f t="shared" si="193"/>
        <v>120.857142857143</v>
      </c>
      <c r="Q2065" s="11" t="str">
        <f t="shared" si="194"/>
        <v>technology</v>
      </c>
      <c r="R2065" s="11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191.16676082790599</v>
      </c>
      <c r="P2066" s="7" t="str">
        <f t="shared" si="193"/>
        <v>86.1638454920853</v>
      </c>
      <c r="Q2066" s="11" t="str">
        <f t="shared" si="194"/>
        <v>technology</v>
      </c>
      <c r="R2066" s="11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 t="str">
        <f t="shared" si="193"/>
        <v>51.2121143958869</v>
      </c>
      <c r="Q2067" s="11" t="str">
        <f t="shared" si="194"/>
        <v>technology</v>
      </c>
      <c r="R2067" s="11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 t="str">
        <f t="shared" si="193"/>
        <v>67.2615384615385</v>
      </c>
      <c r="Q2068" s="11" t="str">
        <f t="shared" si="194"/>
        <v>technology</v>
      </c>
      <c r="R2068" s="11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126.86868686868699</v>
      </c>
      <c r="P2069" s="7" t="str">
        <f t="shared" si="193"/>
        <v>62.8</v>
      </c>
      <c r="Q2069" s="11" t="str">
        <f t="shared" si="194"/>
        <v>technology</v>
      </c>
      <c r="R2069" s="11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 t="str">
        <f t="shared" si="193"/>
        <v>346.131184210526</v>
      </c>
      <c r="Q2070" s="11" t="str">
        <f t="shared" si="194"/>
        <v>technology</v>
      </c>
      <c r="R2070" s="11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 t="str">
        <f t="shared" si="193"/>
        <v>244.119125475285</v>
      </c>
      <c r="Q2071" s="11" t="str">
        <f t="shared" si="194"/>
        <v>technology</v>
      </c>
      <c r="R2071" s="1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 t="str">
        <f t="shared" si="193"/>
        <v>259.254248366013</v>
      </c>
      <c r="Q2072" s="11" t="str">
        <f t="shared" si="194"/>
        <v>technology</v>
      </c>
      <c r="R2072" s="11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 t="str">
        <f t="shared" si="193"/>
        <v>201.964028776978</v>
      </c>
      <c r="Q2073" s="11" t="str">
        <f t="shared" si="194"/>
        <v>technology</v>
      </c>
      <c r="R2073" s="11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110.73146853146901</v>
      </c>
      <c r="P2074" s="7" t="str">
        <f t="shared" si="193"/>
        <v>226.208571428571</v>
      </c>
      <c r="Q2074" s="11" t="str">
        <f t="shared" si="194"/>
        <v>technology</v>
      </c>
      <c r="R2074" s="11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 t="str">
        <f t="shared" si="193"/>
        <v>324.69</v>
      </c>
      <c r="Q2075" s="11" t="str">
        <f t="shared" si="194"/>
        <v>technology</v>
      </c>
      <c r="R2075" s="11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 t="str">
        <f t="shared" si="193"/>
        <v>205</v>
      </c>
      <c r="Q2076" s="11" t="str">
        <f t="shared" si="194"/>
        <v>technology</v>
      </c>
      <c r="R2076" s="11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1678.3738373837402</v>
      </c>
      <c r="P2077" s="7" t="str">
        <f t="shared" si="193"/>
        <v>20.4659268292683</v>
      </c>
      <c r="Q2077" s="11" t="str">
        <f t="shared" si="194"/>
        <v>technology</v>
      </c>
      <c r="R2077" s="11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 t="str">
        <f t="shared" si="193"/>
        <v>116.353031463094</v>
      </c>
      <c r="Q2078" s="11" t="str">
        <f t="shared" si="194"/>
        <v>technology</v>
      </c>
      <c r="R2078" s="11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 t="str">
        <f t="shared" si="193"/>
        <v>307.202127659574</v>
      </c>
      <c r="Q2079" s="11" t="str">
        <f t="shared" si="194"/>
        <v>technology</v>
      </c>
      <c r="R2079" s="11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 t="str">
        <f t="shared" si="193"/>
        <v>546.6875</v>
      </c>
      <c r="Q2080" s="11" t="str">
        <f t="shared" si="194"/>
        <v>technology</v>
      </c>
      <c r="R2080" s="11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 t="str">
        <f t="shared" si="193"/>
        <v>47.4744645799012</v>
      </c>
      <c r="Q2081" s="11" t="str">
        <f t="shared" si="194"/>
        <v>technology</v>
      </c>
      <c r="R2081" s="1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 t="str">
        <f t="shared" si="193"/>
        <v>101.56</v>
      </c>
      <c r="Q2082" s="11" t="str">
        <f t="shared" si="194"/>
        <v>technology</v>
      </c>
      <c r="R2082" s="11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114.571428571429</v>
      </c>
      <c r="P2083" s="7" t="str">
        <f t="shared" si="193"/>
        <v>72.9090909090909</v>
      </c>
      <c r="Q2083" s="11" t="str">
        <f t="shared" si="194"/>
        <v>music</v>
      </c>
      <c r="R2083" s="11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110.73333333333299</v>
      </c>
      <c r="P2084" s="7" t="str">
        <f t="shared" si="193"/>
        <v>43.7105263157895</v>
      </c>
      <c r="Q2084" s="11" t="str">
        <f t="shared" si="194"/>
        <v>music</v>
      </c>
      <c r="R2084" s="11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</v>
      </c>
      <c r="P2085" s="7" t="str">
        <f t="shared" si="193"/>
        <v>34</v>
      </c>
      <c r="Q2085" s="11" t="str">
        <f t="shared" si="194"/>
        <v>music</v>
      </c>
      <c r="R2085" s="11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108.33333333333299</v>
      </c>
      <c r="P2086" s="7" t="str">
        <f t="shared" si="193"/>
        <v>70.6521739130435</v>
      </c>
      <c r="Q2086" s="11" t="str">
        <f t="shared" si="194"/>
        <v>music</v>
      </c>
      <c r="R2086" s="11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</v>
      </c>
      <c r="P2087" s="7" t="str">
        <f t="shared" si="193"/>
        <v>89.3012048192771</v>
      </c>
      <c r="Q2087" s="11" t="str">
        <f t="shared" si="194"/>
        <v>music</v>
      </c>
      <c r="R2087" s="11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 t="str">
        <f t="shared" si="193"/>
        <v>115.085714285714</v>
      </c>
      <c r="Q2088" s="11" t="str">
        <f t="shared" si="194"/>
        <v>music</v>
      </c>
      <c r="R2088" s="11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</v>
      </c>
      <c r="P2089" s="7" t="str">
        <f t="shared" si="193"/>
        <v>62.12</v>
      </c>
      <c r="Q2089" s="11" t="str">
        <f t="shared" si="194"/>
        <v>music</v>
      </c>
      <c r="R2089" s="11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115.51066666666701</v>
      </c>
      <c r="P2090" s="7" t="str">
        <f t="shared" si="193"/>
        <v>46.2042666666667</v>
      </c>
      <c r="Q2090" s="11" t="str">
        <f t="shared" si="194"/>
        <v>music</v>
      </c>
      <c r="R2090" s="11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 t="str">
        <f t="shared" si="193"/>
        <v>48.5485483870968</v>
      </c>
      <c r="Q2091" s="11" t="str">
        <f t="shared" si="194"/>
        <v>music</v>
      </c>
      <c r="R2091" s="1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 t="str">
        <f t="shared" si="193"/>
        <v>57.5201875</v>
      </c>
      <c r="Q2092" s="11" t="str">
        <f t="shared" si="194"/>
        <v>music</v>
      </c>
      <c r="R2092" s="11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120.467777777778</v>
      </c>
      <c r="P2093" s="7" t="str">
        <f t="shared" si="193"/>
        <v>88.1471544715447</v>
      </c>
      <c r="Q2093" s="11" t="str">
        <f t="shared" si="194"/>
        <v>music</v>
      </c>
      <c r="R2093" s="11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101.28333333333299</v>
      </c>
      <c r="P2094" s="7" t="str">
        <f t="shared" si="193"/>
        <v>110.490909090909</v>
      </c>
      <c r="Q2094" s="11" t="str">
        <f t="shared" si="194"/>
        <v>music</v>
      </c>
      <c r="R2094" s="11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102.466666666667</v>
      </c>
      <c r="P2095" s="7" t="str">
        <f t="shared" si="193"/>
        <v>66.8260869565217</v>
      </c>
      <c r="Q2095" s="11" t="str">
        <f t="shared" si="194"/>
        <v>music</v>
      </c>
      <c r="R2095" s="11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</v>
      </c>
      <c r="P2096" s="7" t="str">
        <f t="shared" si="193"/>
        <v>58.5972222222222</v>
      </c>
      <c r="Q2096" s="11" t="str">
        <f t="shared" si="194"/>
        <v>music</v>
      </c>
      <c r="R2096" s="11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 t="str">
        <f t="shared" si="193"/>
        <v>113.636363636364</v>
      </c>
      <c r="Q2097" s="11" t="str">
        <f t="shared" si="194"/>
        <v>music</v>
      </c>
      <c r="R2097" s="11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101.666666666667</v>
      </c>
      <c r="P2098" s="7" t="str">
        <f t="shared" si="193"/>
        <v>43.5714285714286</v>
      </c>
      <c r="Q2098" s="11" t="str">
        <f t="shared" si="194"/>
        <v>music</v>
      </c>
      <c r="R2098" s="11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 t="str">
        <f t="shared" si="193"/>
        <v>78.9473684210526</v>
      </c>
      <c r="Q2099" s="11" t="str">
        <f t="shared" si="194"/>
        <v>music</v>
      </c>
      <c r="R2099" s="11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</v>
      </c>
      <c r="P2100" s="7" t="str">
        <f t="shared" si="193"/>
        <v>188.125</v>
      </c>
      <c r="Q2100" s="11" t="str">
        <f t="shared" si="194"/>
        <v>music</v>
      </c>
      <c r="R2100" s="11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132.36666666666702</v>
      </c>
      <c r="P2101" s="7" t="str">
        <f t="shared" si="193"/>
        <v>63.031746031746</v>
      </c>
      <c r="Q2101" s="11" t="str">
        <f t="shared" si="194"/>
        <v>music</v>
      </c>
      <c r="R2101" s="1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136.666666666667</v>
      </c>
      <c r="P2102" s="7" t="str">
        <f t="shared" si="193"/>
        <v>30.3703703703704</v>
      </c>
      <c r="Q2102" s="11" t="str">
        <f t="shared" si="194"/>
        <v>music</v>
      </c>
      <c r="R2102" s="11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 t="str">
        <f t="shared" si="193"/>
        <v>51.4772727272727</v>
      </c>
      <c r="Q2103" s="11" t="str">
        <f t="shared" si="194"/>
        <v>music</v>
      </c>
      <c r="R2103" s="11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 t="str">
        <f t="shared" si="193"/>
        <v>35.7894736842105</v>
      </c>
      <c r="Q2104" s="11" t="str">
        <f t="shared" si="194"/>
        <v>music</v>
      </c>
      <c r="R2104" s="11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146.12318374694598</v>
      </c>
      <c r="P2105" s="7" t="str">
        <f t="shared" si="193"/>
        <v>98.8173913043478</v>
      </c>
      <c r="Q2105" s="11" t="str">
        <f t="shared" si="194"/>
        <v>music</v>
      </c>
      <c r="R2105" s="11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 t="str">
        <f t="shared" si="193"/>
        <v>28</v>
      </c>
      <c r="Q2106" s="11" t="str">
        <f t="shared" si="194"/>
        <v>music</v>
      </c>
      <c r="R2106" s="11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 t="str">
        <f t="shared" si="193"/>
        <v>51.3131313131313</v>
      </c>
      <c r="Q2107" s="11" t="str">
        <f t="shared" si="194"/>
        <v>music</v>
      </c>
      <c r="R2107" s="11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107.045454545455</v>
      </c>
      <c r="P2108" s="7" t="str">
        <f t="shared" si="193"/>
        <v>53.5227272727273</v>
      </c>
      <c r="Q2108" s="11" t="str">
        <f t="shared" si="194"/>
        <v>music</v>
      </c>
      <c r="R2108" s="11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 t="str">
        <f t="shared" si="193"/>
        <v>37.1493103448276</v>
      </c>
      <c r="Q2109" s="11" t="str">
        <f t="shared" si="194"/>
        <v>music</v>
      </c>
      <c r="R2109" s="11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 t="str">
        <f t="shared" si="193"/>
        <v>89.8952879581152</v>
      </c>
      <c r="Q2110" s="11" t="str">
        <f t="shared" si="194"/>
        <v>music</v>
      </c>
      <c r="R2110" s="11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 t="str">
        <f t="shared" si="193"/>
        <v>106.525</v>
      </c>
      <c r="Q2111" s="11" t="str">
        <f t="shared" si="194"/>
        <v>music</v>
      </c>
      <c r="R2111" s="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 t="str">
        <f t="shared" si="193"/>
        <v>52.8157894736842</v>
      </c>
      <c r="Q2112" s="11" t="str">
        <f t="shared" si="194"/>
        <v>music</v>
      </c>
      <c r="R2112" s="11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 t="str">
        <f t="shared" si="193"/>
        <v>54.6153846153846</v>
      </c>
      <c r="Q2113" s="11" t="str">
        <f t="shared" si="194"/>
        <v>music</v>
      </c>
      <c r="R2113" s="11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 t="str">
        <f t="shared" si="193"/>
        <v>27.2727272727273</v>
      </c>
      <c r="Q2114" s="11" t="str">
        <f t="shared" si="194"/>
        <v>music</v>
      </c>
      <c r="R2114" s="11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IMDIV($E2115,$D2115)*100</f>
        <v>104.857142857143</v>
      </c>
      <c r="P2115" s="7" t="str">
        <f t="shared" ref="P2115:P2178" si="199">IMDIV($E2115,$L2115)</f>
        <v>68.5981308411215</v>
      </c>
      <c r="Q2115" s="11" t="str">
        <f t="shared" ref="Q2115:Q2178" si="200">LEFT($N2115,SEARCH("/",$N2115)-1)</f>
        <v>music</v>
      </c>
      <c r="R2115" s="11" t="str">
        <f t="shared" ref="R2115:R2178" si="201">RIGHT($N2115,LEN($N2115)-SEARCH("/",$N2115))</f>
        <v>indie rock</v>
      </c>
      <c r="S2115" s="12">
        <f t="shared" ref="S2115:S2178" si="202">((($J2115/60)/60)/24)+DATE(1970,1,1)</f>
        <v>41870.86546296296</v>
      </c>
      <c r="T2115" s="12">
        <f t="shared" ref="T2115:T2178" si="203">((($I2115/60)/60)/24)+DATE(1970,1,1)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 t="str">
        <f t="shared" si="199"/>
        <v>35.6122448979592</v>
      </c>
      <c r="Q2116" s="11" t="str">
        <f t="shared" si="200"/>
        <v>music</v>
      </c>
      <c r="R2116" s="11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225.666666666667</v>
      </c>
      <c r="P2117" s="7" t="str">
        <f t="shared" si="199"/>
        <v>94.0277777777778</v>
      </c>
      <c r="Q2117" s="11" t="str">
        <f t="shared" si="200"/>
        <v>music</v>
      </c>
      <c r="R2117" s="11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100.904166666667</v>
      </c>
      <c r="P2118" s="7" t="str">
        <f t="shared" si="199"/>
        <v>526.45652173913</v>
      </c>
      <c r="Q2118" s="11" t="str">
        <f t="shared" si="200"/>
        <v>music</v>
      </c>
      <c r="R2118" s="11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 t="str">
        <f t="shared" si="199"/>
        <v>50.6571428571429</v>
      </c>
      <c r="Q2119" s="11" t="str">
        <f t="shared" si="200"/>
        <v>music</v>
      </c>
      <c r="R2119" s="11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 t="str">
        <f t="shared" si="199"/>
        <v>79.1829411764706</v>
      </c>
      <c r="Q2120" s="11" t="str">
        <f t="shared" si="200"/>
        <v>music</v>
      </c>
      <c r="R2120" s="11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 t="str">
        <f t="shared" si="199"/>
        <v>91.5909090909091</v>
      </c>
      <c r="Q2121" s="11" t="str">
        <f t="shared" si="200"/>
        <v>music</v>
      </c>
      <c r="R2121" s="1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 t="str">
        <f t="shared" si="199"/>
        <v>116.962753623188</v>
      </c>
      <c r="Q2122" s="11" t="str">
        <f t="shared" si="200"/>
        <v>music</v>
      </c>
      <c r="R2122" s="11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 t="str">
        <f t="shared" si="199"/>
        <v>28.4</v>
      </c>
      <c r="Q2123" s="11" t="str">
        <f t="shared" si="200"/>
        <v>games</v>
      </c>
      <c r="R2123" s="11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 t="str">
        <f t="shared" si="199"/>
        <v>103.333333333333</v>
      </c>
      <c r="Q2124" s="11" t="str">
        <f t="shared" si="200"/>
        <v>games</v>
      </c>
      <c r="R2124" s="11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 t="str">
        <f t="shared" si="199"/>
        <v>10</v>
      </c>
      <c r="Q2125" s="11" t="str">
        <f t="shared" si="200"/>
        <v>games</v>
      </c>
      <c r="R2125" s="11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10.454545454545499</v>
      </c>
      <c r="P2126" s="7" t="str">
        <f t="shared" si="199"/>
        <v>23</v>
      </c>
      <c r="Q2126" s="11" t="str">
        <f t="shared" si="200"/>
        <v>games</v>
      </c>
      <c r="R2126" s="11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 t="str">
        <f t="shared" si="199"/>
        <v>31.5555555555556</v>
      </c>
      <c r="Q2127" s="11" t="str">
        <f t="shared" si="200"/>
        <v>games</v>
      </c>
      <c r="R2127" s="11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 t="str">
        <f t="shared" si="199"/>
        <v>5</v>
      </c>
      <c r="Q2128" s="11" t="str">
        <f t="shared" si="200"/>
        <v>games</v>
      </c>
      <c r="R2128" s="11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28.842857142857099</v>
      </c>
      <c r="P2129" s="7" t="str">
        <f t="shared" si="199"/>
        <v>34.2203389830508</v>
      </c>
      <c r="Q2129" s="11" t="str">
        <f t="shared" si="200"/>
        <v>games</v>
      </c>
      <c r="R2129" s="11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0.16666666666666699</v>
      </c>
      <c r="P2130" s="7" t="str">
        <f t="shared" si="199"/>
        <v>25</v>
      </c>
      <c r="Q2130" s="11" t="str">
        <f t="shared" si="200"/>
        <v>games</v>
      </c>
      <c r="R2130" s="11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 t="str">
        <f t="shared" si="199"/>
        <v>19.6666666666667</v>
      </c>
      <c r="Q2131" s="11" t="str">
        <f t="shared" si="200"/>
        <v>games</v>
      </c>
      <c r="R2131" s="1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0.20238095238095202</v>
      </c>
      <c r="P2132" s="7" t="str">
        <f t="shared" si="199"/>
        <v>21.25</v>
      </c>
      <c r="Q2132" s="11" t="str">
        <f t="shared" si="200"/>
        <v>games</v>
      </c>
      <c r="R2132" s="11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 t="str">
        <f t="shared" si="199"/>
        <v>8.33333333333333</v>
      </c>
      <c r="Q2133" s="11" t="str">
        <f t="shared" si="200"/>
        <v>games</v>
      </c>
      <c r="R2133" s="11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2.1129899999999999</v>
      </c>
      <c r="P2134" s="7" t="str">
        <f t="shared" si="199"/>
        <v>21.3433333333333</v>
      </c>
      <c r="Q2134" s="11" t="str">
        <f t="shared" si="200"/>
        <v>games</v>
      </c>
      <c r="R2134" s="11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 t="str">
        <f t="shared" si="199"/>
        <v>5.33333333333333</v>
      </c>
      <c r="Q2135" s="11" t="str">
        <f t="shared" si="200"/>
        <v>games</v>
      </c>
      <c r="R2135" s="11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1.7333333333333301</v>
      </c>
      <c r="P2136" s="7" t="str">
        <f t="shared" si="199"/>
        <v>34.6666666666667</v>
      </c>
      <c r="Q2136" s="11" t="str">
        <f t="shared" si="200"/>
        <v>games</v>
      </c>
      <c r="R2136" s="11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 t="str">
        <f t="shared" si="199"/>
        <v>21.7272727272727</v>
      </c>
      <c r="Q2137" s="11" t="str">
        <f t="shared" si="200"/>
        <v>games</v>
      </c>
      <c r="R2137" s="11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 t="str">
        <f t="shared" si="199"/>
        <v>11.9225</v>
      </c>
      <c r="Q2138" s="11" t="str">
        <f t="shared" si="200"/>
        <v>games</v>
      </c>
      <c r="R2138" s="11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 t="str">
        <f t="shared" si="199"/>
        <v>26.5973782771536</v>
      </c>
      <c r="Q2139" s="11" t="str">
        <f t="shared" si="200"/>
        <v>games</v>
      </c>
      <c r="R2139" s="11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 t="str">
        <f t="shared" si="199"/>
        <v>10.6666666666667</v>
      </c>
      <c r="Q2140" s="11" t="str">
        <f t="shared" si="200"/>
        <v>games</v>
      </c>
      <c r="R2140" s="11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 t="str">
        <f t="shared" si="199"/>
        <v>29.0357142857143</v>
      </c>
      <c r="Q2141" s="11" t="str">
        <f t="shared" si="200"/>
        <v>games</v>
      </c>
      <c r="R2141" s="1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 t="str">
        <f t="shared" si="199"/>
        <v>50.9090909090909</v>
      </c>
      <c r="Q2142" s="11" t="str">
        <f t="shared" si="200"/>
        <v>games</v>
      </c>
      <c r="R2142" s="11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#NUM!</v>
      </c>
      <c r="Q2143" s="11" t="str">
        <f t="shared" si="200"/>
        <v>games</v>
      </c>
      <c r="R2143" s="11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5.7238095238095195</v>
      </c>
      <c r="P2144" s="7" t="str">
        <f t="shared" si="199"/>
        <v>50.0833333333333</v>
      </c>
      <c r="Q2144" s="11" t="str">
        <f t="shared" si="200"/>
        <v>games</v>
      </c>
      <c r="R2144" s="11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 t="str">
        <f t="shared" si="199"/>
        <v>45</v>
      </c>
      <c r="Q2145" s="11" t="str">
        <f t="shared" si="200"/>
        <v>games</v>
      </c>
      <c r="R2145" s="11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1.7098591549295801</v>
      </c>
      <c r="P2146" s="7" t="str">
        <f t="shared" si="199"/>
        <v>25.2916666666667</v>
      </c>
      <c r="Q2146" s="11" t="str">
        <f t="shared" si="200"/>
        <v>games</v>
      </c>
      <c r="R2146" s="11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30.433333333333302</v>
      </c>
      <c r="P2147" s="7" t="str">
        <f t="shared" si="199"/>
        <v>51.2921348314607</v>
      </c>
      <c r="Q2147" s="11" t="str">
        <f t="shared" si="200"/>
        <v>games</v>
      </c>
      <c r="R2147" s="11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 t="str">
        <f t="shared" si="199"/>
        <v>1</v>
      </c>
      <c r="Q2148" s="11" t="str">
        <f t="shared" si="200"/>
        <v>games</v>
      </c>
      <c r="R2148" s="11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</v>
      </c>
      <c r="P2149" s="7" t="str">
        <f t="shared" si="199"/>
        <v>49.3818181818182</v>
      </c>
      <c r="Q2149" s="11" t="str">
        <f t="shared" si="200"/>
        <v>games</v>
      </c>
      <c r="R2149" s="11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 t="str">
        <f t="shared" si="199"/>
        <v>1</v>
      </c>
      <c r="Q2150" s="11" t="str">
        <f t="shared" si="200"/>
        <v>games</v>
      </c>
      <c r="R2150" s="11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#NUM!</v>
      </c>
      <c r="Q2151" s="11" t="str">
        <f t="shared" si="200"/>
        <v>games</v>
      </c>
      <c r="R2151" s="1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 t="str">
        <f t="shared" si="199"/>
        <v>101.25</v>
      </c>
      <c r="Q2152" s="11" t="str">
        <f t="shared" si="200"/>
        <v>games</v>
      </c>
      <c r="R2152" s="11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0.26222222222222197</v>
      </c>
      <c r="P2153" s="7" t="str">
        <f t="shared" si="199"/>
        <v>19.6666666666667</v>
      </c>
      <c r="Q2153" s="11" t="str">
        <f t="shared" si="200"/>
        <v>games</v>
      </c>
      <c r="R2153" s="11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0.16666666666666699</v>
      </c>
      <c r="P2154" s="7" t="str">
        <f t="shared" si="199"/>
        <v>12.5</v>
      </c>
      <c r="Q2154" s="11" t="str">
        <f t="shared" si="200"/>
        <v>games</v>
      </c>
      <c r="R2154" s="11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9.1244548809124495E-3</v>
      </c>
      <c r="P2155" s="7" t="str">
        <f t="shared" si="199"/>
        <v>8.5</v>
      </c>
      <c r="Q2155" s="11" t="str">
        <f t="shared" si="200"/>
        <v>games</v>
      </c>
      <c r="R2155" s="11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 t="str">
        <f t="shared" si="199"/>
        <v>1</v>
      </c>
      <c r="Q2156" s="11" t="str">
        <f t="shared" si="200"/>
        <v>games</v>
      </c>
      <c r="R2156" s="11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 t="str">
        <f t="shared" si="199"/>
        <v>23</v>
      </c>
      <c r="Q2157" s="11" t="str">
        <f t="shared" si="200"/>
        <v>games</v>
      </c>
      <c r="R2157" s="11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2.66607142857143</v>
      </c>
      <c r="P2158" s="7" t="str">
        <f t="shared" si="199"/>
        <v>17.9879518072289</v>
      </c>
      <c r="Q2158" s="11" t="str">
        <f t="shared" si="200"/>
        <v>games</v>
      </c>
      <c r="R2158" s="11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 t="str">
        <f t="shared" si="199"/>
        <v>370.947368421053</v>
      </c>
      <c r="Q2159" s="11" t="str">
        <f t="shared" si="200"/>
        <v>games</v>
      </c>
      <c r="R2159" s="11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6.5900366666666699</v>
      </c>
      <c r="P2160" s="7" t="str">
        <f t="shared" si="199"/>
        <v>63.5694855305466</v>
      </c>
      <c r="Q2160" s="11" t="str">
        <f t="shared" si="200"/>
        <v>games</v>
      </c>
      <c r="R2160" s="11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0.72222222222222199</v>
      </c>
      <c r="P2161" s="7" t="str">
        <f t="shared" si="199"/>
        <v>13</v>
      </c>
      <c r="Q2161" s="11" t="str">
        <f t="shared" si="200"/>
        <v>games</v>
      </c>
      <c r="R2161" s="1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 t="str">
        <f t="shared" si="199"/>
        <v>5.3125</v>
      </c>
      <c r="Q2162" s="11" t="str">
        <f t="shared" si="200"/>
        <v>games</v>
      </c>
      <c r="R2162" s="11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 t="str">
        <f t="shared" si="199"/>
        <v>35.6153846153846</v>
      </c>
      <c r="Q2163" s="11" t="str">
        <f t="shared" si="200"/>
        <v>music</v>
      </c>
      <c r="R2163" s="11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112.26666666666701</v>
      </c>
      <c r="P2164" s="7" t="str">
        <f t="shared" si="199"/>
        <v>87.1034482758621</v>
      </c>
      <c r="Q2164" s="11" t="str">
        <f t="shared" si="200"/>
        <v>music</v>
      </c>
      <c r="R2164" s="11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 t="str">
        <f t="shared" si="199"/>
        <v>75.1136363636364</v>
      </c>
      <c r="Q2165" s="11" t="str">
        <f t="shared" si="200"/>
        <v>music</v>
      </c>
      <c r="R2165" s="11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102.636363636364</v>
      </c>
      <c r="P2166" s="7" t="str">
        <f t="shared" si="199"/>
        <v>68.0120481927711</v>
      </c>
      <c r="Q2166" s="11" t="str">
        <f t="shared" si="200"/>
        <v>music</v>
      </c>
      <c r="R2166" s="11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 t="str">
        <f t="shared" si="199"/>
        <v>29.6239316239316</v>
      </c>
      <c r="Q2167" s="11" t="str">
        <f t="shared" si="200"/>
        <v>music</v>
      </c>
      <c r="R2167" s="11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 t="str">
        <f t="shared" si="199"/>
        <v>91.625</v>
      </c>
      <c r="Q2168" s="11" t="str">
        <f t="shared" si="200"/>
        <v>music</v>
      </c>
      <c r="R2168" s="11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 t="str">
        <f t="shared" si="199"/>
        <v>22.5</v>
      </c>
      <c r="Q2169" s="11" t="str">
        <f t="shared" si="200"/>
        <v>music</v>
      </c>
      <c r="R2169" s="11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121.58161111111102</v>
      </c>
      <c r="P2170" s="7" t="str">
        <f t="shared" si="199"/>
        <v>64.3667352941176</v>
      </c>
      <c r="Q2170" s="11" t="str">
        <f t="shared" si="200"/>
        <v>music</v>
      </c>
      <c r="R2170" s="11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 t="str">
        <f t="shared" si="199"/>
        <v>21.8571428571429</v>
      </c>
      <c r="Q2171" s="11" t="str">
        <f t="shared" si="200"/>
        <v>music</v>
      </c>
      <c r="R2171" s="1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180.857142857143</v>
      </c>
      <c r="P2172" s="7" t="str">
        <f t="shared" si="199"/>
        <v>33.3157894736842</v>
      </c>
      <c r="Q2172" s="11" t="str">
        <f t="shared" si="200"/>
        <v>music</v>
      </c>
      <c r="R2172" s="11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 t="str">
        <f t="shared" si="199"/>
        <v>90.2765957446808</v>
      </c>
      <c r="Q2173" s="11" t="str">
        <f t="shared" si="200"/>
        <v>music</v>
      </c>
      <c r="R2173" s="11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 t="str">
        <f t="shared" si="199"/>
        <v>76.9230769230769</v>
      </c>
      <c r="Q2174" s="11" t="str">
        <f t="shared" si="200"/>
        <v>music</v>
      </c>
      <c r="R2174" s="11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126.92857142857099</v>
      </c>
      <c r="P2175" s="7" t="str">
        <f t="shared" si="199"/>
        <v>59.2333333333333</v>
      </c>
      <c r="Q2175" s="11" t="str">
        <f t="shared" si="200"/>
        <v>music</v>
      </c>
      <c r="R2175" s="11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 t="str">
        <f t="shared" si="199"/>
        <v>65.3809523809524</v>
      </c>
      <c r="Q2176" s="11" t="str">
        <f t="shared" si="200"/>
        <v>music</v>
      </c>
      <c r="R2176" s="11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 t="str">
        <f t="shared" si="199"/>
        <v>67.3076923076923</v>
      </c>
      <c r="Q2177" s="11" t="str">
        <f t="shared" si="200"/>
        <v>music</v>
      </c>
      <c r="R2177" s="11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 t="str">
        <f t="shared" si="199"/>
        <v>88.7464788732394</v>
      </c>
      <c r="Q2178" s="11" t="str">
        <f t="shared" si="200"/>
        <v>music</v>
      </c>
      <c r="R2178" s="11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IMDIV($E2179,$D2179)*100</f>
        <v>100.12</v>
      </c>
      <c r="P2179" s="7" t="str">
        <f t="shared" ref="P2179:P2242" si="205">IMDIV($E2179,$L2179)</f>
        <v>65.8684210526316</v>
      </c>
      <c r="Q2179" s="11" t="str">
        <f t="shared" ref="Q2179:Q2242" si="206">LEFT($N2179,SEARCH("/",$N2179)-1)</f>
        <v>music</v>
      </c>
      <c r="R2179" s="11" t="str">
        <f t="shared" ref="R2179:R2242" si="207">RIGHT($N2179,LEN($N2179)-SEARCH("/",$N2179))</f>
        <v>rock</v>
      </c>
      <c r="S2179" s="12">
        <f t="shared" ref="S2179:S2242" si="208">((($J2179/60)/60)/24)+DATE(1970,1,1)</f>
        <v>42502.250775462962</v>
      </c>
      <c r="T2179" s="12">
        <f t="shared" ref="T2179:T2242" si="209">((($I2179/60)/60)/24)+DATE(1970,1,1)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 t="str">
        <f t="shared" si="205"/>
        <v>40.34924330617</v>
      </c>
      <c r="Q2180" s="11" t="str">
        <f t="shared" si="206"/>
        <v>music</v>
      </c>
      <c r="R2180" s="11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 t="str">
        <f t="shared" si="205"/>
        <v>76.8571428571429</v>
      </c>
      <c r="Q2181" s="11" t="str">
        <f t="shared" si="206"/>
        <v>music</v>
      </c>
      <c r="R2181" s="1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 t="str">
        <f t="shared" si="205"/>
        <v>68.7078205128205</v>
      </c>
      <c r="Q2182" s="11" t="str">
        <f t="shared" si="206"/>
        <v>music</v>
      </c>
      <c r="R2182" s="11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 t="str">
        <f t="shared" si="205"/>
        <v>57.7735849056604</v>
      </c>
      <c r="Q2183" s="11" t="str">
        <f t="shared" si="206"/>
        <v>games</v>
      </c>
      <c r="R2183" s="11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524.16666666666697</v>
      </c>
      <c r="P2184" s="7" t="str">
        <f t="shared" si="205"/>
        <v>44.1713483146067</v>
      </c>
      <c r="Q2184" s="11" t="str">
        <f t="shared" si="206"/>
        <v>games</v>
      </c>
      <c r="R2184" s="11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489.27777777777794</v>
      </c>
      <c r="P2185" s="7" t="str">
        <f t="shared" si="205"/>
        <v>31.5663082437276</v>
      </c>
      <c r="Q2185" s="11" t="str">
        <f t="shared" si="206"/>
        <v>games</v>
      </c>
      <c r="R2185" s="11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 t="str">
        <f t="shared" si="205"/>
        <v>107.045112781955</v>
      </c>
      <c r="Q2186" s="11" t="str">
        <f t="shared" si="206"/>
        <v>games</v>
      </c>
      <c r="R2186" s="11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 t="str">
        <f t="shared" si="205"/>
        <v>149.034510433387</v>
      </c>
      <c r="Q2187" s="11" t="str">
        <f t="shared" si="206"/>
        <v>games</v>
      </c>
      <c r="R2187" s="11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 t="str">
        <f t="shared" si="205"/>
        <v>55.9566326530612</v>
      </c>
      <c r="Q2188" s="11" t="str">
        <f t="shared" si="206"/>
        <v>games</v>
      </c>
      <c r="R2188" s="11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 t="str">
        <f t="shared" si="205"/>
        <v>56.970381807973</v>
      </c>
      <c r="Q2189" s="11" t="str">
        <f t="shared" si="206"/>
        <v>games</v>
      </c>
      <c r="R2189" s="11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412.17692027666499</v>
      </c>
      <c r="P2190" s="7" t="str">
        <f t="shared" si="205"/>
        <v>44.056420233463</v>
      </c>
      <c r="Q2190" s="11" t="str">
        <f t="shared" si="206"/>
        <v>games</v>
      </c>
      <c r="R2190" s="11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 t="str">
        <f t="shared" si="205"/>
        <v>68.625</v>
      </c>
      <c r="Q2191" s="11" t="str">
        <f t="shared" si="206"/>
        <v>games</v>
      </c>
      <c r="R2191" s="1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</v>
      </c>
      <c r="P2192" s="7" t="str">
        <f t="shared" si="205"/>
        <v>65.3184357541899</v>
      </c>
      <c r="Q2192" s="11" t="str">
        <f t="shared" si="206"/>
        <v>games</v>
      </c>
      <c r="R2192" s="11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119.73333333333301</v>
      </c>
      <c r="P2193" s="7" t="str">
        <f t="shared" si="205"/>
        <v>35.92</v>
      </c>
      <c r="Q2193" s="11" t="str">
        <f t="shared" si="206"/>
        <v>games</v>
      </c>
      <c r="R2193" s="11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1081.2401666666699</v>
      </c>
      <c r="P2194" s="7" t="str">
        <f t="shared" si="205"/>
        <v>40.0706670784435</v>
      </c>
      <c r="Q2194" s="11" t="str">
        <f t="shared" si="206"/>
        <v>games</v>
      </c>
      <c r="R2194" s="11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452.37333333333299</v>
      </c>
      <c r="P2195" s="7" t="str">
        <f t="shared" si="205"/>
        <v>75.6477146042363</v>
      </c>
      <c r="Q2195" s="11" t="str">
        <f t="shared" si="206"/>
        <v>games</v>
      </c>
      <c r="R2195" s="11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 t="str">
        <f t="shared" si="205"/>
        <v>61.2038724373576</v>
      </c>
      <c r="Q2196" s="11" t="str">
        <f t="shared" si="206"/>
        <v>games</v>
      </c>
      <c r="R2196" s="11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120.326086956522</v>
      </c>
      <c r="P2197" s="7" t="str">
        <f t="shared" si="205"/>
        <v>48.1304347826087</v>
      </c>
      <c r="Q2197" s="11" t="str">
        <f t="shared" si="206"/>
        <v>games</v>
      </c>
      <c r="R2197" s="11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113.83571428571399</v>
      </c>
      <c r="P2198" s="7" t="str">
        <f t="shared" si="205"/>
        <v>68.1068376068376</v>
      </c>
      <c r="Q2198" s="11" t="str">
        <f t="shared" si="206"/>
        <v>games</v>
      </c>
      <c r="R2198" s="11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 t="str">
        <f t="shared" si="205"/>
        <v>65.8913002309469</v>
      </c>
      <c r="Q2199" s="11" t="str">
        <f t="shared" si="206"/>
        <v>games</v>
      </c>
      <c r="R2199" s="11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 t="str">
        <f t="shared" si="205"/>
        <v>81.6543778801843</v>
      </c>
      <c r="Q2200" s="11" t="str">
        <f t="shared" si="206"/>
        <v>games</v>
      </c>
      <c r="R2200" s="11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146.97777777777802</v>
      </c>
      <c r="P2201" s="7" t="str">
        <f t="shared" si="205"/>
        <v>52.7011952191235</v>
      </c>
      <c r="Q2201" s="11" t="str">
        <f t="shared" si="206"/>
        <v>games</v>
      </c>
      <c r="R2201" s="1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 t="str">
        <f t="shared" si="205"/>
        <v>41.2281368821293</v>
      </c>
      <c r="Q2202" s="11" t="str">
        <f t="shared" si="206"/>
        <v>games</v>
      </c>
      <c r="R2202" s="11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382.71818181818202</v>
      </c>
      <c r="P2203" s="7" t="str">
        <f t="shared" si="205"/>
        <v>15.0353571428571</v>
      </c>
      <c r="Q2203" s="11" t="str">
        <f t="shared" si="206"/>
        <v>music</v>
      </c>
      <c r="R2203" s="11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 t="str">
        <f t="shared" si="205"/>
        <v>39.0669209431345</v>
      </c>
      <c r="Q2204" s="11" t="str">
        <f t="shared" si="206"/>
        <v>music</v>
      </c>
      <c r="R2204" s="11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 t="str">
        <f t="shared" si="205"/>
        <v>43.82</v>
      </c>
      <c r="Q2205" s="11" t="str">
        <f t="shared" si="206"/>
        <v>music</v>
      </c>
      <c r="R2205" s="11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132.86666666666699</v>
      </c>
      <c r="P2206" s="7" t="str">
        <f t="shared" si="205"/>
        <v>27.3013698630137</v>
      </c>
      <c r="Q2206" s="11" t="str">
        <f t="shared" si="206"/>
        <v>music</v>
      </c>
      <c r="R2206" s="11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 t="str">
        <f t="shared" si="205"/>
        <v>42.2222222222222</v>
      </c>
      <c r="Q2207" s="11" t="str">
        <f t="shared" si="206"/>
        <v>music</v>
      </c>
      <c r="R2207" s="11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102.727272727273</v>
      </c>
      <c r="P2208" s="7" t="str">
        <f t="shared" si="205"/>
        <v>33.2352941176471</v>
      </c>
      <c r="Q2208" s="11" t="str">
        <f t="shared" si="206"/>
        <v>music</v>
      </c>
      <c r="R2208" s="11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 t="str">
        <f t="shared" si="205"/>
        <v>285.714285714286</v>
      </c>
      <c r="Q2209" s="11" t="str">
        <f t="shared" si="206"/>
        <v>music</v>
      </c>
      <c r="R2209" s="11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 t="str">
        <f t="shared" si="205"/>
        <v>42.3333333333333</v>
      </c>
      <c r="Q2210" s="11" t="str">
        <f t="shared" si="206"/>
        <v>music</v>
      </c>
      <c r="R2210" s="11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 t="str">
        <f t="shared" si="205"/>
        <v>50.2666666666667</v>
      </c>
      <c r="Q2211" s="11" t="str">
        <f t="shared" si="206"/>
        <v>music</v>
      </c>
      <c r="R2211" s="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 t="str">
        <f t="shared" si="205"/>
        <v>61.9027777777778</v>
      </c>
      <c r="Q2212" s="11" t="str">
        <f t="shared" si="206"/>
        <v>music</v>
      </c>
      <c r="R2212" s="11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 t="str">
        <f t="shared" si="205"/>
        <v>40.75</v>
      </c>
      <c r="Q2213" s="11" t="str">
        <f t="shared" si="206"/>
        <v>music</v>
      </c>
      <c r="R2213" s="11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</v>
      </c>
      <c r="P2214" s="7" t="str">
        <f t="shared" si="205"/>
        <v>55.7967479674797</v>
      </c>
      <c r="Q2214" s="11" t="str">
        <f t="shared" si="206"/>
        <v>music</v>
      </c>
      <c r="R2214" s="11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 t="str">
        <f t="shared" si="205"/>
        <v>10</v>
      </c>
      <c r="Q2215" s="11" t="str">
        <f t="shared" si="206"/>
        <v>music</v>
      </c>
      <c r="R2215" s="11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292.50166666666701</v>
      </c>
      <c r="P2216" s="7" t="str">
        <f t="shared" si="205"/>
        <v>73.1254166666667</v>
      </c>
      <c r="Q2216" s="11" t="str">
        <f t="shared" si="206"/>
        <v>music</v>
      </c>
      <c r="R2216" s="11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</v>
      </c>
      <c r="P2217" s="7" t="str">
        <f t="shared" si="205"/>
        <v>26.0606060606061</v>
      </c>
      <c r="Q2217" s="11" t="str">
        <f t="shared" si="206"/>
        <v>music</v>
      </c>
      <c r="R2217" s="11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105.666666666667</v>
      </c>
      <c r="P2218" s="7" t="str">
        <f t="shared" si="205"/>
        <v>22.6428571428571</v>
      </c>
      <c r="Q2218" s="11" t="str">
        <f t="shared" si="206"/>
        <v>music</v>
      </c>
      <c r="R2218" s="11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101.19047619047601</v>
      </c>
      <c r="P2219" s="7" t="str">
        <f t="shared" si="205"/>
        <v>47.2222222222222</v>
      </c>
      <c r="Q2219" s="11" t="str">
        <f t="shared" si="206"/>
        <v>music</v>
      </c>
      <c r="R2219" s="11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 t="str">
        <f t="shared" si="205"/>
        <v>32.3244736842105</v>
      </c>
      <c r="Q2220" s="11" t="str">
        <f t="shared" si="206"/>
        <v>music</v>
      </c>
      <c r="R2220" s="11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 t="str">
        <f t="shared" si="205"/>
        <v>53.4210526315789</v>
      </c>
      <c r="Q2221" s="11" t="str">
        <f t="shared" si="206"/>
        <v>music</v>
      </c>
      <c r="R2221" s="1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</v>
      </c>
      <c r="P2222" s="7" t="str">
        <f t="shared" si="205"/>
        <v>51.304347826087</v>
      </c>
      <c r="Q2222" s="11" t="str">
        <f t="shared" si="206"/>
        <v>music</v>
      </c>
      <c r="R2222" s="11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 t="str">
        <f t="shared" si="205"/>
        <v>37.197247706422</v>
      </c>
      <c r="Q2223" s="11" t="str">
        <f t="shared" si="206"/>
        <v>games</v>
      </c>
      <c r="R2223" s="11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 t="str">
        <f t="shared" si="205"/>
        <v>27.1</v>
      </c>
      <c r="Q2224" s="11" t="str">
        <f t="shared" si="206"/>
        <v>games</v>
      </c>
      <c r="R2224" s="11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 t="str">
        <f t="shared" si="205"/>
        <v>206.31</v>
      </c>
      <c r="Q2225" s="11" t="str">
        <f t="shared" si="206"/>
        <v>games</v>
      </c>
      <c r="R2225" s="11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 t="str">
        <f t="shared" si="205"/>
        <v>82.1452702702703</v>
      </c>
      <c r="Q2226" s="11" t="str">
        <f t="shared" si="206"/>
        <v>games</v>
      </c>
      <c r="R2226" s="11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 t="str">
        <f t="shared" si="205"/>
        <v>164.796519933555</v>
      </c>
      <c r="Q2227" s="11" t="str">
        <f t="shared" si="206"/>
        <v>games</v>
      </c>
      <c r="R2227" s="11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108.46283333333299</v>
      </c>
      <c r="P2228" s="7" t="str">
        <f t="shared" si="205"/>
        <v>60.8202803738318</v>
      </c>
      <c r="Q2228" s="11" t="str">
        <f t="shared" si="206"/>
        <v>games</v>
      </c>
      <c r="R2228" s="11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157.37692307692299</v>
      </c>
      <c r="P2229" s="7" t="str">
        <f t="shared" si="205"/>
        <v>67.9700996677741</v>
      </c>
      <c r="Q2229" s="11" t="str">
        <f t="shared" si="206"/>
        <v>games</v>
      </c>
      <c r="R2229" s="11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 t="str">
        <f t="shared" si="205"/>
        <v>81.5618055555556</v>
      </c>
      <c r="Q2230" s="11" t="str">
        <f t="shared" si="206"/>
        <v>games</v>
      </c>
      <c r="R2230" s="11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171.04755366949601</v>
      </c>
      <c r="P2231" s="7" t="str">
        <f t="shared" si="205"/>
        <v>25.4254730983302</v>
      </c>
      <c r="Q2231" s="11" t="str">
        <f t="shared" si="206"/>
        <v>games</v>
      </c>
      <c r="R2231" s="1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125.952941176471</v>
      </c>
      <c r="P2232" s="7" t="str">
        <f t="shared" si="205"/>
        <v>21.4979919678715</v>
      </c>
      <c r="Q2232" s="11" t="str">
        <f t="shared" si="206"/>
        <v>games</v>
      </c>
      <c r="R2232" s="11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</v>
      </c>
      <c r="P2233" s="7" t="str">
        <f t="shared" si="205"/>
        <v>27.2266307277628</v>
      </c>
      <c r="Q2233" s="11" t="str">
        <f t="shared" si="206"/>
        <v>games</v>
      </c>
      <c r="R2233" s="11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 t="str">
        <f t="shared" si="205"/>
        <v>25.0910931174089</v>
      </c>
      <c r="Q2234" s="11" t="str">
        <f t="shared" si="206"/>
        <v>games</v>
      </c>
      <c r="R2234" s="11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 t="str">
        <f t="shared" si="205"/>
        <v>21.230179028133</v>
      </c>
      <c r="Q2235" s="11" t="str">
        <f t="shared" si="206"/>
        <v>games</v>
      </c>
      <c r="R2235" s="11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 t="str">
        <f t="shared" si="205"/>
        <v>41.6071428571429</v>
      </c>
      <c r="Q2236" s="11" t="str">
        <f t="shared" si="206"/>
        <v>games</v>
      </c>
      <c r="R2236" s="11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153.315384615385</v>
      </c>
      <c r="P2237" s="7" t="str">
        <f t="shared" si="205"/>
        <v>135.585034013605</v>
      </c>
      <c r="Q2237" s="11" t="str">
        <f t="shared" si="206"/>
        <v>games</v>
      </c>
      <c r="R2237" s="11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537.107142857143</v>
      </c>
      <c r="P2238" s="7" t="str">
        <f t="shared" si="205"/>
        <v>22.1161764705882</v>
      </c>
      <c r="Q2238" s="11" t="str">
        <f t="shared" si="206"/>
        <v>games</v>
      </c>
      <c r="R2238" s="11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352.92777777777798</v>
      </c>
      <c r="P2239" s="7" t="str">
        <f t="shared" si="205"/>
        <v>64.6256358087487</v>
      </c>
      <c r="Q2239" s="11" t="str">
        <f t="shared" si="206"/>
        <v>games</v>
      </c>
      <c r="R2239" s="11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 t="str">
        <f t="shared" si="205"/>
        <v>69.5696202531646</v>
      </c>
      <c r="Q2240" s="11" t="str">
        <f t="shared" si="206"/>
        <v>games</v>
      </c>
      <c r="R2240" s="11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 t="str">
        <f t="shared" si="205"/>
        <v>75.1330281690141</v>
      </c>
      <c r="Q2241" s="11" t="str">
        <f t="shared" si="206"/>
        <v>games</v>
      </c>
      <c r="R2241" s="1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 t="str">
        <f t="shared" si="205"/>
        <v>140.979166666667</v>
      </c>
      <c r="Q2242" s="11" t="str">
        <f t="shared" si="206"/>
        <v>games</v>
      </c>
      <c r="R2242" s="11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IMDIV($E2243,$D2243)*100</f>
        <v>806.4</v>
      </c>
      <c r="P2243" s="7" t="str">
        <f t="shared" ref="P2243:P2306" si="211">IMDIV($E2243,$L2243)</f>
        <v>49.4723926380368</v>
      </c>
      <c r="Q2243" s="11" t="str">
        <f t="shared" ref="Q2243:Q2306" si="212">LEFT($N2243,SEARCH("/",$N2243)-1)</f>
        <v>games</v>
      </c>
      <c r="R2243" s="11" t="str">
        <f t="shared" ref="R2243:R2306" si="213">RIGHT($N2243,LEN($N2243)-SEARCH("/",$N2243))</f>
        <v>tabletop games</v>
      </c>
      <c r="S2243" s="12">
        <f t="shared" ref="S2243:S2306" si="214">((($J2243/60)/60)/24)+DATE(1970,1,1)</f>
        <v>42766.827546296292</v>
      </c>
      <c r="T2243" s="12">
        <f t="shared" ref="T2243:T2306" si="215">((($I2243/60)/60)/24)+DATE(1970,1,1)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1360.0975999999998</v>
      </c>
      <c r="P2244" s="7" t="str">
        <f t="shared" si="211"/>
        <v>53.8652514851485</v>
      </c>
      <c r="Q2244" s="11" t="str">
        <f t="shared" si="212"/>
        <v>games</v>
      </c>
      <c r="R2244" s="11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 t="str">
        <f t="shared" si="211"/>
        <v>4.57125307125307</v>
      </c>
      <c r="Q2245" s="11" t="str">
        <f t="shared" si="212"/>
        <v>games</v>
      </c>
      <c r="R2245" s="11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 t="str">
        <f t="shared" si="211"/>
        <v>65.0034482758621</v>
      </c>
      <c r="Q2246" s="11" t="str">
        <f t="shared" si="212"/>
        <v>games</v>
      </c>
      <c r="R2246" s="11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 t="str">
        <f t="shared" si="211"/>
        <v>53.4752525252525</v>
      </c>
      <c r="Q2247" s="11" t="str">
        <f t="shared" si="212"/>
        <v>games</v>
      </c>
      <c r="R2247" s="11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 t="str">
        <f t="shared" si="211"/>
        <v>43.9122807017544</v>
      </c>
      <c r="Q2248" s="11" t="str">
        <f t="shared" si="212"/>
        <v>games</v>
      </c>
      <c r="R2248" s="11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104.45405405405398</v>
      </c>
      <c r="P2249" s="7" t="str">
        <f t="shared" si="211"/>
        <v>50.8526315789474</v>
      </c>
      <c r="Q2249" s="11" t="str">
        <f t="shared" si="212"/>
        <v>games</v>
      </c>
      <c r="R2249" s="11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107.21428571428599</v>
      </c>
      <c r="P2250" s="7" t="str">
        <f t="shared" si="211"/>
        <v>58.6328125</v>
      </c>
      <c r="Q2250" s="11" t="str">
        <f t="shared" si="212"/>
        <v>games</v>
      </c>
      <c r="R2250" s="11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168.771428571429</v>
      </c>
      <c r="P2251" s="7" t="str">
        <f t="shared" si="211"/>
        <v>32.8166666666667</v>
      </c>
      <c r="Q2251" s="11" t="str">
        <f t="shared" si="212"/>
        <v>games</v>
      </c>
      <c r="R2251" s="1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 t="str">
        <f t="shared" si="211"/>
        <v>426.931698774081</v>
      </c>
      <c r="Q2252" s="11" t="str">
        <f t="shared" si="212"/>
        <v>games</v>
      </c>
      <c r="R2252" s="11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134.44929411764699</v>
      </c>
      <c r="P2253" s="7" t="str">
        <f t="shared" si="211"/>
        <v>23.8087291666667</v>
      </c>
      <c r="Q2253" s="11" t="str">
        <f t="shared" si="212"/>
        <v>games</v>
      </c>
      <c r="R2253" s="11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272.277777777778</v>
      </c>
      <c r="P2254" s="7" t="str">
        <f t="shared" si="211"/>
        <v>98.4136546184739</v>
      </c>
      <c r="Q2254" s="11" t="str">
        <f t="shared" si="212"/>
        <v>games</v>
      </c>
      <c r="R2254" s="11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 t="str">
        <f t="shared" si="211"/>
        <v>107.321428571429</v>
      </c>
      <c r="Q2255" s="11" t="str">
        <f t="shared" si="212"/>
        <v>games</v>
      </c>
      <c r="R2255" s="11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 t="str">
        <f t="shared" si="211"/>
        <v>11.6700507614213</v>
      </c>
      <c r="Q2256" s="11" t="str">
        <f t="shared" si="212"/>
        <v>games</v>
      </c>
      <c r="R2256" s="11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286.65822784810098</v>
      </c>
      <c r="P2257" s="7" t="str">
        <f t="shared" si="211"/>
        <v>41.7822878228782</v>
      </c>
      <c r="Q2257" s="11" t="str">
        <f t="shared" si="212"/>
        <v>games</v>
      </c>
      <c r="R2257" s="11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222.70833333333303</v>
      </c>
      <c r="P2258" s="7" t="str">
        <f t="shared" si="211"/>
        <v>21.38</v>
      </c>
      <c r="Q2258" s="11" t="str">
        <f t="shared" si="212"/>
        <v>games</v>
      </c>
      <c r="R2258" s="11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 t="str">
        <f t="shared" si="211"/>
        <v>94.103550295858</v>
      </c>
      <c r="Q2259" s="11" t="str">
        <f t="shared" si="212"/>
        <v>games</v>
      </c>
      <c r="R2259" s="11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 t="str">
        <f t="shared" si="211"/>
        <v>15.7219512195122</v>
      </c>
      <c r="Q2260" s="11" t="str">
        <f t="shared" si="212"/>
        <v>games</v>
      </c>
      <c r="R2260" s="11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 t="str">
        <f t="shared" si="211"/>
        <v>90.6359223300971</v>
      </c>
      <c r="Q2261" s="11" t="str">
        <f t="shared" si="212"/>
        <v>games</v>
      </c>
      <c r="R2261" s="1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 t="str">
        <f t="shared" si="211"/>
        <v>97.2976190476191</v>
      </c>
      <c r="Q2262" s="11" t="str">
        <f t="shared" si="212"/>
        <v>games</v>
      </c>
      <c r="R2262" s="11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 t="str">
        <f t="shared" si="211"/>
        <v>37.1190476190476</v>
      </c>
      <c r="Q2263" s="11" t="str">
        <f t="shared" si="212"/>
        <v>games</v>
      </c>
      <c r="R2263" s="11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154.15151515151499</v>
      </c>
      <c r="P2264" s="7" t="str">
        <f t="shared" si="211"/>
        <v>28.1049723756906</v>
      </c>
      <c r="Q2264" s="11" t="str">
        <f t="shared" si="212"/>
        <v>games</v>
      </c>
      <c r="R2264" s="11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115.54666666666699</v>
      </c>
      <c r="P2265" s="7" t="str">
        <f t="shared" si="211"/>
        <v>144.433333333333</v>
      </c>
      <c r="Q2265" s="11" t="str">
        <f t="shared" si="212"/>
        <v>games</v>
      </c>
      <c r="R2265" s="11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180.03333333333299</v>
      </c>
      <c r="P2266" s="7" t="str">
        <f t="shared" si="211"/>
        <v>24.2741573033708</v>
      </c>
      <c r="Q2266" s="11" t="str">
        <f t="shared" si="212"/>
        <v>games</v>
      </c>
      <c r="R2266" s="11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 t="str">
        <f t="shared" si="211"/>
        <v>35.1176470588235</v>
      </c>
      <c r="Q2267" s="11" t="str">
        <f t="shared" si="212"/>
        <v>games</v>
      </c>
      <c r="R2267" s="11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320.26666666666699</v>
      </c>
      <c r="P2268" s="7" t="str">
        <f t="shared" si="211"/>
        <v>24.7628865979381</v>
      </c>
      <c r="Q2268" s="11" t="str">
        <f t="shared" si="212"/>
        <v>games</v>
      </c>
      <c r="R2268" s="11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 t="str">
        <f t="shared" si="211"/>
        <v>188.378712871287</v>
      </c>
      <c r="Q2269" s="11" t="str">
        <f t="shared" si="212"/>
        <v>games</v>
      </c>
      <c r="R2269" s="11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 t="str">
        <f t="shared" si="211"/>
        <v>148.082474226804</v>
      </c>
      <c r="Q2270" s="11" t="str">
        <f t="shared" si="212"/>
        <v>games</v>
      </c>
      <c r="R2270" s="11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 t="str">
        <f t="shared" si="211"/>
        <v>49.9345898004435</v>
      </c>
      <c r="Q2271" s="11" t="str">
        <f t="shared" si="212"/>
        <v>games</v>
      </c>
      <c r="R2271" s="1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 t="str">
        <f t="shared" si="211"/>
        <v>107.821556886228</v>
      </c>
      <c r="Q2272" s="11" t="str">
        <f t="shared" si="212"/>
        <v>games</v>
      </c>
      <c r="R2272" s="11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 t="str">
        <f t="shared" si="211"/>
        <v>42.6340361445783</v>
      </c>
      <c r="Q2273" s="11" t="str">
        <f t="shared" si="212"/>
        <v>games</v>
      </c>
      <c r="R2273" s="11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 t="str">
        <f t="shared" si="211"/>
        <v>14.3707627118644</v>
      </c>
      <c r="Q2274" s="11" t="str">
        <f t="shared" si="212"/>
        <v>games</v>
      </c>
      <c r="R2274" s="11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 t="str">
        <f t="shared" si="211"/>
        <v>37.4761904761905</v>
      </c>
      <c r="Q2275" s="11" t="str">
        <f t="shared" si="212"/>
        <v>games</v>
      </c>
      <c r="R2275" s="11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 t="str">
        <f t="shared" si="211"/>
        <v>30.2020202020202</v>
      </c>
      <c r="Q2276" s="11" t="str">
        <f t="shared" si="212"/>
        <v>games</v>
      </c>
      <c r="R2276" s="11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407.76923076923094</v>
      </c>
      <c r="P2277" s="7" t="str">
        <f t="shared" si="211"/>
        <v>33.5506329113924</v>
      </c>
      <c r="Q2277" s="11" t="str">
        <f t="shared" si="212"/>
        <v>games</v>
      </c>
      <c r="R2277" s="11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105.81826105905401</v>
      </c>
      <c r="P2278" s="7" t="str">
        <f t="shared" si="211"/>
        <v>64.7466666666667</v>
      </c>
      <c r="Q2278" s="11" t="str">
        <f t="shared" si="212"/>
        <v>games</v>
      </c>
      <c r="R2278" s="11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</v>
      </c>
      <c r="P2279" s="7" t="str">
        <f t="shared" si="211"/>
        <v>57.9323671497585</v>
      </c>
      <c r="Q2279" s="11" t="str">
        <f t="shared" si="212"/>
        <v>games</v>
      </c>
      <c r="R2279" s="11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 t="str">
        <f t="shared" si="211"/>
        <v>53.078431372549</v>
      </c>
      <c r="Q2280" s="11" t="str">
        <f t="shared" si="212"/>
        <v>games</v>
      </c>
      <c r="R2280" s="11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 t="str">
        <f t="shared" si="211"/>
        <v>48.0625</v>
      </c>
      <c r="Q2281" s="11" t="str">
        <f t="shared" si="212"/>
        <v>games</v>
      </c>
      <c r="R2281" s="1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403.57653061224494</v>
      </c>
      <c r="P2282" s="7" t="str">
        <f t="shared" si="211"/>
        <v>82.396875</v>
      </c>
      <c r="Q2282" s="11" t="str">
        <f t="shared" si="212"/>
        <v>games</v>
      </c>
      <c r="R2282" s="11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 t="str">
        <f t="shared" si="211"/>
        <v>50.4545454545455</v>
      </c>
      <c r="Q2283" s="11" t="str">
        <f t="shared" si="212"/>
        <v>music</v>
      </c>
      <c r="R2283" s="11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</v>
      </c>
      <c r="P2284" s="7" t="str">
        <f t="shared" si="211"/>
        <v>115.833333333333</v>
      </c>
      <c r="Q2284" s="11" t="str">
        <f t="shared" si="212"/>
        <v>music</v>
      </c>
      <c r="R2284" s="11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100.85533333333301</v>
      </c>
      <c r="P2285" s="7" t="str">
        <f t="shared" si="211"/>
        <v>63.0345833333333</v>
      </c>
      <c r="Q2285" s="11" t="str">
        <f t="shared" si="212"/>
        <v>music</v>
      </c>
      <c r="R2285" s="11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106.22116666666702</v>
      </c>
      <c r="P2286" s="7" t="str">
        <f t="shared" si="211"/>
        <v>108.021525423729</v>
      </c>
      <c r="Q2286" s="11" t="str">
        <f t="shared" si="212"/>
        <v>music</v>
      </c>
      <c r="R2286" s="11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121.366666666667</v>
      </c>
      <c r="P2287" s="7" t="str">
        <f t="shared" si="211"/>
        <v>46.0886075949367</v>
      </c>
      <c r="Q2287" s="11" t="str">
        <f t="shared" si="212"/>
        <v>music</v>
      </c>
      <c r="R2287" s="11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100.06666666666699</v>
      </c>
      <c r="P2288" s="7" t="str">
        <f t="shared" si="211"/>
        <v>107.214285714286</v>
      </c>
      <c r="Q2288" s="11" t="str">
        <f t="shared" si="212"/>
        <v>music</v>
      </c>
      <c r="R2288" s="11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119.97755555555601</v>
      </c>
      <c r="P2289" s="7" t="str">
        <f t="shared" si="211"/>
        <v>50.9338679245283</v>
      </c>
      <c r="Q2289" s="11" t="str">
        <f t="shared" si="212"/>
        <v>music</v>
      </c>
      <c r="R2289" s="11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 t="str">
        <f t="shared" si="211"/>
        <v>40.04</v>
      </c>
      <c r="Q2290" s="11" t="str">
        <f t="shared" si="212"/>
        <v>music</v>
      </c>
      <c r="R2290" s="11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 t="str">
        <f t="shared" si="211"/>
        <v>64.44</v>
      </c>
      <c r="Q2291" s="11" t="str">
        <f t="shared" si="212"/>
        <v>music</v>
      </c>
      <c r="R2291" s="1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104.06666666666699</v>
      </c>
      <c r="P2292" s="7" t="str">
        <f t="shared" si="211"/>
        <v>53.8275862068966</v>
      </c>
      <c r="Q2292" s="11" t="str">
        <f t="shared" si="212"/>
        <v>music</v>
      </c>
      <c r="R2292" s="11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 t="str">
        <f t="shared" si="211"/>
        <v>100.46511627907</v>
      </c>
      <c r="Q2293" s="11" t="str">
        <f t="shared" si="212"/>
        <v>music</v>
      </c>
      <c r="R2293" s="11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 t="str">
        <f t="shared" si="211"/>
        <v>46.630652173913</v>
      </c>
      <c r="Q2294" s="11" t="str">
        <f t="shared" si="212"/>
        <v>music</v>
      </c>
      <c r="R2294" s="11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</v>
      </c>
      <c r="P2295" s="7" t="str">
        <f t="shared" si="211"/>
        <v>34.0740740740741</v>
      </c>
      <c r="Q2295" s="11" t="str">
        <f t="shared" si="212"/>
        <v>music</v>
      </c>
      <c r="R2295" s="11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146.08080000000001</v>
      </c>
      <c r="P2296" s="7" t="str">
        <f t="shared" si="211"/>
        <v>65.2146428571429</v>
      </c>
      <c r="Q2296" s="11" t="str">
        <f t="shared" si="212"/>
        <v>music</v>
      </c>
      <c r="R2296" s="11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 t="str">
        <f t="shared" si="211"/>
        <v>44.2058823529412</v>
      </c>
      <c r="Q2297" s="11" t="str">
        <f t="shared" si="212"/>
        <v>music</v>
      </c>
      <c r="R2297" s="11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149.07142857142901</v>
      </c>
      <c r="P2298" s="7" t="str">
        <f t="shared" si="211"/>
        <v>71.9655172413793</v>
      </c>
      <c r="Q2298" s="11" t="str">
        <f t="shared" si="212"/>
        <v>music</v>
      </c>
      <c r="R2298" s="11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 t="str">
        <f t="shared" si="211"/>
        <v>52.9473684210526</v>
      </c>
      <c r="Q2299" s="11" t="str">
        <f t="shared" si="212"/>
        <v>music</v>
      </c>
      <c r="R2299" s="11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</v>
      </c>
      <c r="P2300" s="7" t="str">
        <f t="shared" si="211"/>
        <v>109.451388888889</v>
      </c>
      <c r="Q2300" s="11" t="str">
        <f t="shared" si="212"/>
        <v>music</v>
      </c>
      <c r="R2300" s="11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350.16666666666703</v>
      </c>
      <c r="P2301" s="7" t="str">
        <f t="shared" si="211"/>
        <v>75.0357142857143</v>
      </c>
      <c r="Q2301" s="11" t="str">
        <f t="shared" si="212"/>
        <v>music</v>
      </c>
      <c r="R2301" s="1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 t="str">
        <f t="shared" si="211"/>
        <v>115.714285714286</v>
      </c>
      <c r="Q2302" s="11" t="str">
        <f t="shared" si="212"/>
        <v>music</v>
      </c>
      <c r="R2302" s="11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 t="str">
        <f t="shared" si="211"/>
        <v>31.6598104265403</v>
      </c>
      <c r="Q2303" s="11" t="str">
        <f t="shared" si="212"/>
        <v>music</v>
      </c>
      <c r="R2303" s="11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170.65217391304299</v>
      </c>
      <c r="P2304" s="7" t="str">
        <f t="shared" si="211"/>
        <v>46.1764705882353</v>
      </c>
      <c r="Q2304" s="11" t="str">
        <f t="shared" si="212"/>
        <v>music</v>
      </c>
      <c r="R2304" s="11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109.35829457364299</v>
      </c>
      <c r="P2305" s="7" t="str">
        <f t="shared" si="211"/>
        <v>68.4816504854369</v>
      </c>
      <c r="Q2305" s="11" t="str">
        <f t="shared" si="212"/>
        <v>music</v>
      </c>
      <c r="R2305" s="11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100.70033333333299</v>
      </c>
      <c r="P2306" s="7" t="str">
        <f t="shared" si="211"/>
        <v>53.469203539823</v>
      </c>
      <c r="Q2306" s="11" t="str">
        <f t="shared" si="212"/>
        <v>music</v>
      </c>
      <c r="R2306" s="11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IMDIV($E2307,$D2307)*100</f>
        <v>101.227777777778</v>
      </c>
      <c r="P2307" s="7" t="str">
        <f t="shared" ref="P2307:P2370" si="217">IMDIV($E2307,$L2307)</f>
        <v>109.107784431138</v>
      </c>
      <c r="Q2307" s="11" t="str">
        <f t="shared" ref="Q2307:Q2370" si="218">LEFT($N2307,SEARCH("/",$N2307)-1)</f>
        <v>music</v>
      </c>
      <c r="R2307" s="11" t="str">
        <f t="shared" ref="R2307:R2370" si="219">RIGHT($N2307,LEN($N2307)-SEARCH("/",$N2307))</f>
        <v>indie rock</v>
      </c>
      <c r="S2307" s="12">
        <f t="shared" ref="S2307:S2370" si="220">((($J2307/60)/60)/24)+DATE(1970,1,1)</f>
        <v>41834.695277777777</v>
      </c>
      <c r="T2307" s="12">
        <f t="shared" ref="T2307:T2370" si="221">((($I2307/60)/60)/24)+DATE(1970,1,1)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106.75857142857099</v>
      </c>
      <c r="P2308" s="7" t="str">
        <f t="shared" si="217"/>
        <v>51.1856164383562</v>
      </c>
      <c r="Q2308" s="11" t="str">
        <f t="shared" si="218"/>
        <v>music</v>
      </c>
      <c r="R2308" s="11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106.657775379619</v>
      </c>
      <c r="P2309" s="7" t="str">
        <f t="shared" si="217"/>
        <v>27.9368</v>
      </c>
      <c r="Q2309" s="11" t="str">
        <f t="shared" si="218"/>
        <v>music</v>
      </c>
      <c r="R2309" s="11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 t="str">
        <f t="shared" si="217"/>
        <v>82.4969218241042</v>
      </c>
      <c r="Q2310" s="11" t="str">
        <f t="shared" si="218"/>
        <v>music</v>
      </c>
      <c r="R2310" s="11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 t="str">
        <f t="shared" si="217"/>
        <v>59.817476635514</v>
      </c>
      <c r="Q2311" s="11" t="str">
        <f t="shared" si="218"/>
        <v>music</v>
      </c>
      <c r="R2311" s="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428.83978378378396</v>
      </c>
      <c r="P2312" s="7" t="str">
        <f t="shared" si="217"/>
        <v>64.8164705882353</v>
      </c>
      <c r="Q2312" s="11" t="str">
        <f t="shared" si="218"/>
        <v>music</v>
      </c>
      <c r="R2312" s="11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</v>
      </c>
      <c r="P2313" s="7" t="str">
        <f t="shared" si="217"/>
        <v>90.0961538461538</v>
      </c>
      <c r="Q2313" s="11" t="str">
        <f t="shared" si="218"/>
        <v>music</v>
      </c>
      <c r="R2313" s="11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107.866666666667</v>
      </c>
      <c r="P2314" s="7" t="str">
        <f t="shared" si="217"/>
        <v>40.9620253164557</v>
      </c>
      <c r="Q2314" s="11" t="str">
        <f t="shared" si="218"/>
        <v>music</v>
      </c>
      <c r="R2314" s="11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 t="str">
        <f t="shared" si="217"/>
        <v>56.000127388535</v>
      </c>
      <c r="Q2315" s="11" t="str">
        <f t="shared" si="218"/>
        <v>music</v>
      </c>
      <c r="R2315" s="11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 t="str">
        <f t="shared" si="217"/>
        <v>37.6728</v>
      </c>
      <c r="Q2316" s="11" t="str">
        <f t="shared" si="218"/>
        <v>music</v>
      </c>
      <c r="R2316" s="11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 t="str">
        <f t="shared" si="217"/>
        <v>40.078125</v>
      </c>
      <c r="Q2317" s="11" t="str">
        <f t="shared" si="218"/>
        <v>music</v>
      </c>
      <c r="R2317" s="11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104.04266666666699</v>
      </c>
      <c r="P2318" s="7" t="str">
        <f t="shared" si="217"/>
        <v>78.032</v>
      </c>
      <c r="Q2318" s="11" t="str">
        <f t="shared" si="218"/>
        <v>music</v>
      </c>
      <c r="R2318" s="11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 t="str">
        <f t="shared" si="217"/>
        <v>18.9090909090909</v>
      </c>
      <c r="Q2319" s="11" t="str">
        <f t="shared" si="218"/>
        <v>music</v>
      </c>
      <c r="R2319" s="11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 t="str">
        <f t="shared" si="217"/>
        <v>37.1349693251534</v>
      </c>
      <c r="Q2320" s="11" t="str">
        <f t="shared" si="218"/>
        <v>music</v>
      </c>
      <c r="R2320" s="11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 t="str">
        <f t="shared" si="217"/>
        <v>41.961038961039</v>
      </c>
      <c r="Q2321" s="11" t="str">
        <f t="shared" si="218"/>
        <v>music</v>
      </c>
      <c r="R2321" s="1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 t="str">
        <f t="shared" si="217"/>
        <v>61.0449438202247</v>
      </c>
      <c r="Q2322" s="11" t="str">
        <f t="shared" si="218"/>
        <v>music</v>
      </c>
      <c r="R2322" s="11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39.120962394619703</v>
      </c>
      <c r="P2323" s="7" t="str">
        <f t="shared" si="217"/>
        <v>64.53125</v>
      </c>
      <c r="Q2323" s="11" t="str">
        <f t="shared" si="218"/>
        <v>food</v>
      </c>
      <c r="R2323" s="11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3.1481481481481497</v>
      </c>
      <c r="P2324" s="7" t="str">
        <f t="shared" si="217"/>
        <v>21.25</v>
      </c>
      <c r="Q2324" s="11" t="str">
        <f t="shared" si="218"/>
        <v>food</v>
      </c>
      <c r="R2324" s="11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 t="str">
        <f t="shared" si="217"/>
        <v>30</v>
      </c>
      <c r="Q2325" s="11" t="str">
        <f t="shared" si="218"/>
        <v>food</v>
      </c>
      <c r="R2325" s="11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20.733333333333302</v>
      </c>
      <c r="P2326" s="7" t="str">
        <f t="shared" si="217"/>
        <v>25.4918032786885</v>
      </c>
      <c r="Q2326" s="11" t="str">
        <f t="shared" si="218"/>
        <v>food</v>
      </c>
      <c r="R2326" s="11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 t="str">
        <f t="shared" si="217"/>
        <v>11.4285714285714</v>
      </c>
      <c r="Q2327" s="11" t="str">
        <f t="shared" si="218"/>
        <v>food</v>
      </c>
      <c r="R2327" s="11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 t="str">
        <f t="shared" si="217"/>
        <v>108</v>
      </c>
      <c r="Q2328" s="11" t="str">
        <f t="shared" si="218"/>
        <v>food</v>
      </c>
      <c r="R2328" s="11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526.09431428571395</v>
      </c>
      <c r="P2329" s="7" t="str">
        <f t="shared" si="217"/>
        <v>54.8831624441133</v>
      </c>
      <c r="Q2329" s="11" t="str">
        <f t="shared" si="218"/>
        <v>food</v>
      </c>
      <c r="R2329" s="11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 t="str">
        <f t="shared" si="217"/>
        <v>47.3836126629423</v>
      </c>
      <c r="Q2330" s="11" t="str">
        <f t="shared" si="218"/>
        <v>food</v>
      </c>
      <c r="R2330" s="11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 t="str">
        <f t="shared" si="217"/>
        <v>211.84</v>
      </c>
      <c r="Q2331" s="11" t="str">
        <f t="shared" si="218"/>
        <v>food</v>
      </c>
      <c r="R2331" s="1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</v>
      </c>
      <c r="P2332" s="7" t="str">
        <f t="shared" si="217"/>
        <v>219.926380368098</v>
      </c>
      <c r="Q2332" s="11" t="str">
        <f t="shared" si="218"/>
        <v>food</v>
      </c>
      <c r="R2332" s="11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 t="str">
        <f t="shared" si="217"/>
        <v>40.795406360424</v>
      </c>
      <c r="Q2333" s="11" t="str">
        <f t="shared" si="218"/>
        <v>food</v>
      </c>
      <c r="R2333" s="11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 t="str">
        <f t="shared" si="217"/>
        <v>75.5028409090909</v>
      </c>
      <c r="Q2334" s="11" t="str">
        <f t="shared" si="218"/>
        <v>food</v>
      </c>
      <c r="R2334" s="11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212.16666666666703</v>
      </c>
      <c r="P2335" s="7" t="str">
        <f t="shared" si="217"/>
        <v>13.5425531914894</v>
      </c>
      <c r="Q2335" s="11" t="str">
        <f t="shared" si="218"/>
        <v>food</v>
      </c>
      <c r="R2335" s="11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 t="str">
        <f t="shared" si="217"/>
        <v>60.865671641791</v>
      </c>
      <c r="Q2336" s="11" t="str">
        <f t="shared" si="218"/>
        <v>food</v>
      </c>
      <c r="R2336" s="11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 t="str">
        <f t="shared" si="217"/>
        <v>115.692307692308</v>
      </c>
      <c r="Q2337" s="11" t="str">
        <f t="shared" si="218"/>
        <v>food</v>
      </c>
      <c r="R2337" s="11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 t="str">
        <f t="shared" si="217"/>
        <v>48.104623556582</v>
      </c>
      <c r="Q2338" s="11" t="str">
        <f t="shared" si="218"/>
        <v>food</v>
      </c>
      <c r="R2338" s="11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110.65833333333299</v>
      </c>
      <c r="P2339" s="7" t="str">
        <f t="shared" si="217"/>
        <v>74.1843575418994</v>
      </c>
      <c r="Q2339" s="11" t="str">
        <f t="shared" si="218"/>
        <v>food</v>
      </c>
      <c r="R2339" s="11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</v>
      </c>
      <c r="P2340" s="7" t="str">
        <f t="shared" si="217"/>
        <v>123.345528455285</v>
      </c>
      <c r="Q2340" s="11" t="str">
        <f t="shared" si="218"/>
        <v>food</v>
      </c>
      <c r="R2340" s="11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 t="str">
        <f t="shared" si="217"/>
        <v>66.6231884057971</v>
      </c>
      <c r="Q2341" s="11" t="str">
        <f t="shared" si="218"/>
        <v>food</v>
      </c>
      <c r="R2341" s="1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 t="str">
        <f t="shared" si="217"/>
        <v>104.990074441687</v>
      </c>
      <c r="Q2342" s="11" t="str">
        <f t="shared" si="218"/>
        <v>food</v>
      </c>
      <c r="R2342" s="11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#NUM!</v>
      </c>
      <c r="Q2343" s="11" t="str">
        <f t="shared" si="218"/>
        <v>technology</v>
      </c>
      <c r="R2343" s="11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#NUM!</v>
      </c>
      <c r="Q2344" s="11" t="str">
        <f t="shared" si="218"/>
        <v>technology</v>
      </c>
      <c r="R2344" s="11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 t="str">
        <f t="shared" si="217"/>
        <v>300</v>
      </c>
      <c r="Q2345" s="11" t="str">
        <f t="shared" si="218"/>
        <v>technology</v>
      </c>
      <c r="R2345" s="11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 t="str">
        <f t="shared" si="217"/>
        <v>1</v>
      </c>
      <c r="Q2346" s="11" t="str">
        <f t="shared" si="218"/>
        <v>technology</v>
      </c>
      <c r="R2346" s="11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#NUM!</v>
      </c>
      <c r="Q2347" s="11" t="str">
        <f t="shared" si="218"/>
        <v>technology</v>
      </c>
      <c r="R2347" s="11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 t="str">
        <f t="shared" si="217"/>
        <v>13</v>
      </c>
      <c r="Q2348" s="11" t="str">
        <f t="shared" si="218"/>
        <v>technology</v>
      </c>
      <c r="R2348" s="11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 t="str">
        <f t="shared" si="217"/>
        <v>15</v>
      </c>
      <c r="Q2349" s="11" t="str">
        <f t="shared" si="218"/>
        <v>technology</v>
      </c>
      <c r="R2349" s="11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0.38571428571428601</v>
      </c>
      <c r="P2350" s="7" t="str">
        <f t="shared" si="217"/>
        <v>54</v>
      </c>
      <c r="Q2350" s="11" t="str">
        <f t="shared" si="218"/>
        <v>technology</v>
      </c>
      <c r="R2350" s="11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#NUM!</v>
      </c>
      <c r="Q2351" s="11" t="str">
        <f t="shared" si="218"/>
        <v>technology</v>
      </c>
      <c r="R2351" s="1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#NUM!</v>
      </c>
      <c r="Q2352" s="11" t="str">
        <f t="shared" si="218"/>
        <v>technology</v>
      </c>
      <c r="R2352" s="11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0.57142857142857095</v>
      </c>
      <c r="P2353" s="7" t="str">
        <f t="shared" si="217"/>
        <v>15.4285714285714</v>
      </c>
      <c r="Q2353" s="11" t="str">
        <f t="shared" si="218"/>
        <v>technology</v>
      </c>
      <c r="R2353" s="11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#NUM!</v>
      </c>
      <c r="Q2354" s="11" t="str">
        <f t="shared" si="218"/>
        <v>technology</v>
      </c>
      <c r="R2354" s="11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#NUM!</v>
      </c>
      <c r="Q2355" s="11" t="str">
        <f t="shared" si="218"/>
        <v>technology</v>
      </c>
      <c r="R2355" s="11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7.1428571428571397E-2</v>
      </c>
      <c r="P2356" s="7" t="str">
        <f t="shared" si="217"/>
        <v>25</v>
      </c>
      <c r="Q2356" s="11" t="str">
        <f t="shared" si="218"/>
        <v>technology</v>
      </c>
      <c r="R2356" s="11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 t="str">
        <f t="shared" si="217"/>
        <v>27.5</v>
      </c>
      <c r="Q2357" s="11" t="str">
        <f t="shared" si="218"/>
        <v>technology</v>
      </c>
      <c r="R2357" s="11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#NUM!</v>
      </c>
      <c r="Q2358" s="11" t="str">
        <f t="shared" si="218"/>
        <v>technology</v>
      </c>
      <c r="R2358" s="11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#NUM!</v>
      </c>
      <c r="Q2359" s="11" t="str">
        <f t="shared" si="218"/>
        <v>technology</v>
      </c>
      <c r="R2359" s="11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#NUM!</v>
      </c>
      <c r="Q2360" s="11" t="str">
        <f t="shared" si="218"/>
        <v>technology</v>
      </c>
      <c r="R2360" s="11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 t="str">
        <f t="shared" si="217"/>
        <v>367</v>
      </c>
      <c r="Q2361" s="11" t="str">
        <f t="shared" si="218"/>
        <v>technology</v>
      </c>
      <c r="R2361" s="1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 t="str">
        <f t="shared" si="217"/>
        <v>2</v>
      </c>
      <c r="Q2362" s="11" t="str">
        <f t="shared" si="218"/>
        <v>technology</v>
      </c>
      <c r="R2362" s="11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#NUM!</v>
      </c>
      <c r="Q2363" s="11" t="str">
        <f t="shared" si="218"/>
        <v>technology</v>
      </c>
      <c r="R2363" s="11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28.571428571428598</v>
      </c>
      <c r="P2364" s="7" t="str">
        <f t="shared" si="217"/>
        <v>60</v>
      </c>
      <c r="Q2364" s="11" t="str">
        <f t="shared" si="218"/>
        <v>technology</v>
      </c>
      <c r="R2364" s="11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#NUM!</v>
      </c>
      <c r="Q2365" s="11" t="str">
        <f t="shared" si="218"/>
        <v>technology</v>
      </c>
      <c r="R2365" s="11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#NUM!</v>
      </c>
      <c r="Q2366" s="11" t="str">
        <f t="shared" si="218"/>
        <v>technology</v>
      </c>
      <c r="R2366" s="11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#NUM!</v>
      </c>
      <c r="Q2367" s="11" t="str">
        <f t="shared" si="218"/>
        <v>technology</v>
      </c>
      <c r="R2367" s="11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 t="str">
        <f t="shared" si="217"/>
        <v>97.4074074074074</v>
      </c>
      <c r="Q2368" s="11" t="str">
        <f t="shared" si="218"/>
        <v>technology</v>
      </c>
      <c r="R2368" s="11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 t="str">
        <f t="shared" si="217"/>
        <v>47.8571428571429</v>
      </c>
      <c r="Q2369" s="11" t="str">
        <f t="shared" si="218"/>
        <v>technology</v>
      </c>
      <c r="R2369" s="11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 t="str">
        <f t="shared" si="217"/>
        <v>50</v>
      </c>
      <c r="Q2370" s="11" t="str">
        <f t="shared" si="218"/>
        <v>technology</v>
      </c>
      <c r="R2370" s="11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IMDIV($E2371,$D2371)*100</f>
        <v>0</v>
      </c>
      <c r="P2371" s="7" t="e">
        <f t="shared" ref="P2371:P2434" si="223">IMDIV($E2371,$L2371)</f>
        <v>#NUM!</v>
      </c>
      <c r="Q2371" s="11" t="str">
        <f t="shared" ref="Q2371:Q2434" si="224">LEFT($N2371,SEARCH("/",$N2371)-1)</f>
        <v>technology</v>
      </c>
      <c r="R2371" s="11" t="str">
        <f t="shared" ref="R2371:R2434" si="225">RIGHT($N2371,LEN($N2371)-SEARCH("/",$N2371))</f>
        <v>web</v>
      </c>
      <c r="S2371" s="12">
        <f t="shared" ref="S2371:S2434" si="226">((($J2371/60)/60)/24)+DATE(1970,1,1)</f>
        <v>42380.812627314815</v>
      </c>
      <c r="T2371" s="12">
        <f t="shared" ref="T2371:T2434" si="227">((($I2371/60)/60)/24)+DATE(1970,1,1)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 t="str">
        <f t="shared" si="223"/>
        <v>20.5</v>
      </c>
      <c r="Q2372" s="11" t="str">
        <f t="shared" si="224"/>
        <v>technology</v>
      </c>
      <c r="R2372" s="11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#NUM!</v>
      </c>
      <c r="Q2373" s="11" t="str">
        <f t="shared" si="224"/>
        <v>technology</v>
      </c>
      <c r="R2373" s="11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3.2727272727272703</v>
      </c>
      <c r="P2374" s="7" t="str">
        <f t="shared" si="223"/>
        <v>30</v>
      </c>
      <c r="Q2374" s="11" t="str">
        <f t="shared" si="224"/>
        <v>technology</v>
      </c>
      <c r="R2374" s="11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 t="str">
        <f t="shared" si="223"/>
        <v>50</v>
      </c>
      <c r="Q2375" s="11" t="str">
        <f t="shared" si="224"/>
        <v>technology</v>
      </c>
      <c r="R2375" s="11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4.5454545454545497E-2</v>
      </c>
      <c r="P2376" s="7" t="str">
        <f t="shared" si="223"/>
        <v>10</v>
      </c>
      <c r="Q2376" s="11" t="str">
        <f t="shared" si="224"/>
        <v>technology</v>
      </c>
      <c r="R2376" s="11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#NUM!</v>
      </c>
      <c r="Q2377" s="11" t="str">
        <f t="shared" si="224"/>
        <v>technology</v>
      </c>
      <c r="R2377" s="11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10.8776666666667</v>
      </c>
      <c r="P2378" s="7" t="str">
        <f t="shared" si="223"/>
        <v>81.5825</v>
      </c>
      <c r="Q2378" s="11" t="str">
        <f t="shared" si="224"/>
        <v>technology</v>
      </c>
      <c r="R2378" s="11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#NUM!</v>
      </c>
      <c r="Q2379" s="11" t="str">
        <f t="shared" si="224"/>
        <v>technology</v>
      </c>
      <c r="R2379" s="11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#NUM!</v>
      </c>
      <c r="Q2380" s="11" t="str">
        <f t="shared" si="224"/>
        <v>technology</v>
      </c>
      <c r="R2380" s="11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#NUM!</v>
      </c>
      <c r="Q2381" s="11" t="str">
        <f t="shared" si="224"/>
        <v>technology</v>
      </c>
      <c r="R2381" s="1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0.36666666666666703</v>
      </c>
      <c r="P2382" s="7" t="str">
        <f t="shared" si="223"/>
        <v>18.3333333333333</v>
      </c>
      <c r="Q2382" s="11" t="str">
        <f t="shared" si="224"/>
        <v>technology</v>
      </c>
      <c r="R2382" s="11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1.81933989577302</v>
      </c>
      <c r="P2383" s="7" t="str">
        <f t="shared" si="223"/>
        <v>224.428571428571</v>
      </c>
      <c r="Q2383" s="11" t="str">
        <f t="shared" si="224"/>
        <v>technology</v>
      </c>
      <c r="R2383" s="11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 t="str">
        <f t="shared" si="223"/>
        <v>37.5</v>
      </c>
      <c r="Q2384" s="11" t="str">
        <f t="shared" si="224"/>
        <v>technology</v>
      </c>
      <c r="R2384" s="11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 t="str">
        <f t="shared" si="223"/>
        <v>145</v>
      </c>
      <c r="Q2385" s="11" t="str">
        <f t="shared" si="224"/>
        <v>technology</v>
      </c>
      <c r="R2385" s="11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 t="str">
        <f t="shared" si="223"/>
        <v>1</v>
      </c>
      <c r="Q2386" s="11" t="str">
        <f t="shared" si="224"/>
        <v>technology</v>
      </c>
      <c r="R2386" s="11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1.2123076923076899</v>
      </c>
      <c r="P2387" s="7" t="str">
        <f t="shared" si="223"/>
        <v>112.571428571429</v>
      </c>
      <c r="Q2387" s="11" t="str">
        <f t="shared" si="224"/>
        <v>technology</v>
      </c>
      <c r="R2387" s="11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#NUM!</v>
      </c>
      <c r="Q2388" s="11" t="str">
        <f t="shared" si="224"/>
        <v>technology</v>
      </c>
      <c r="R2388" s="11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 t="str">
        <f t="shared" si="223"/>
        <v>342</v>
      </c>
      <c r="Q2389" s="11" t="str">
        <f t="shared" si="224"/>
        <v>technology</v>
      </c>
      <c r="R2389" s="11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1.2513513513513499</v>
      </c>
      <c r="P2390" s="7" t="str">
        <f t="shared" si="223"/>
        <v>57.875</v>
      </c>
      <c r="Q2390" s="11" t="str">
        <f t="shared" si="224"/>
        <v>technology</v>
      </c>
      <c r="R2390" s="11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 t="str">
        <f t="shared" si="223"/>
        <v>30</v>
      </c>
      <c r="Q2391" s="11" t="str">
        <f t="shared" si="224"/>
        <v>technology</v>
      </c>
      <c r="R2391" s="1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#NUM!</v>
      </c>
      <c r="Q2392" s="11" t="str">
        <f t="shared" si="224"/>
        <v>technology</v>
      </c>
      <c r="R2392" s="11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 t="str">
        <f t="shared" si="223"/>
        <v>25</v>
      </c>
      <c r="Q2393" s="11" t="str">
        <f t="shared" si="224"/>
        <v>technology</v>
      </c>
      <c r="R2393" s="11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#NUM!</v>
      </c>
      <c r="Q2394" s="11" t="str">
        <f t="shared" si="224"/>
        <v>technology</v>
      </c>
      <c r="R2394" s="11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 t="str">
        <f t="shared" si="223"/>
        <v>50</v>
      </c>
      <c r="Q2395" s="11" t="str">
        <f t="shared" si="224"/>
        <v>technology</v>
      </c>
      <c r="R2395" s="11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 t="str">
        <f t="shared" si="223"/>
        <v>1.5</v>
      </c>
      <c r="Q2396" s="11" t="str">
        <f t="shared" si="224"/>
        <v>technology</v>
      </c>
      <c r="R2396" s="11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#NUM!</v>
      </c>
      <c r="Q2397" s="11" t="str">
        <f t="shared" si="224"/>
        <v>technology</v>
      </c>
      <c r="R2397" s="11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 t="str">
        <f t="shared" si="223"/>
        <v>10</v>
      </c>
      <c r="Q2398" s="11" t="str">
        <f t="shared" si="224"/>
        <v>technology</v>
      </c>
      <c r="R2398" s="11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#NUM!</v>
      </c>
      <c r="Q2399" s="11" t="str">
        <f t="shared" si="224"/>
        <v>technology</v>
      </c>
      <c r="R2399" s="11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#NUM!</v>
      </c>
      <c r="Q2400" s="11" t="str">
        <f t="shared" si="224"/>
        <v>technology</v>
      </c>
      <c r="R2400" s="11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#NUM!</v>
      </c>
      <c r="Q2401" s="11" t="str">
        <f t="shared" si="224"/>
        <v>technology</v>
      </c>
      <c r="R2401" s="1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#NUM!</v>
      </c>
      <c r="Q2402" s="11" t="str">
        <f t="shared" si="224"/>
        <v>technology</v>
      </c>
      <c r="R2402" s="11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0.71785714285714297</v>
      </c>
      <c r="P2403" s="7" t="str">
        <f t="shared" si="223"/>
        <v>22.3333333333333</v>
      </c>
      <c r="Q2403" s="11" t="str">
        <f t="shared" si="224"/>
        <v>food</v>
      </c>
      <c r="R2403" s="11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0.43333333333333296</v>
      </c>
      <c r="P2404" s="7" t="str">
        <f t="shared" si="223"/>
        <v>52</v>
      </c>
      <c r="Q2404" s="11" t="str">
        <f t="shared" si="224"/>
        <v>food</v>
      </c>
      <c r="R2404" s="11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</v>
      </c>
      <c r="P2405" s="7" t="str">
        <f t="shared" si="223"/>
        <v>16.8333333333333</v>
      </c>
      <c r="Q2405" s="11" t="str">
        <f t="shared" si="224"/>
        <v>food</v>
      </c>
      <c r="R2405" s="11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#NUM!</v>
      </c>
      <c r="Q2406" s="11" t="str">
        <f t="shared" si="224"/>
        <v>food</v>
      </c>
      <c r="R2406" s="11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 t="str">
        <f t="shared" si="223"/>
        <v>56.3</v>
      </c>
      <c r="Q2407" s="11" t="str">
        <f t="shared" si="224"/>
        <v>food</v>
      </c>
      <c r="R2407" s="11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41.384615384615401</v>
      </c>
      <c r="P2408" s="7" t="str">
        <f t="shared" si="223"/>
        <v>84.0625</v>
      </c>
      <c r="Q2408" s="11" t="str">
        <f t="shared" si="224"/>
        <v>food</v>
      </c>
      <c r="R2408" s="11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25.259090909090897</v>
      </c>
      <c r="P2409" s="7" t="str">
        <f t="shared" si="223"/>
        <v>168.393939393939</v>
      </c>
      <c r="Q2409" s="11" t="str">
        <f t="shared" si="224"/>
        <v>food</v>
      </c>
      <c r="R2409" s="11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 t="str">
        <f t="shared" si="223"/>
        <v>15</v>
      </c>
      <c r="Q2410" s="11" t="str">
        <f t="shared" si="224"/>
        <v>food</v>
      </c>
      <c r="R2410" s="11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 t="str">
        <f t="shared" si="223"/>
        <v>76.6666666666667</v>
      </c>
      <c r="Q2411" s="11" t="str">
        <f t="shared" si="224"/>
        <v>food</v>
      </c>
      <c r="R2411" s="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#NUM!</v>
      </c>
      <c r="Q2412" s="11" t="str">
        <f t="shared" si="224"/>
        <v>food</v>
      </c>
      <c r="R2412" s="11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 t="str">
        <f t="shared" si="223"/>
        <v>50.3333333333333</v>
      </c>
      <c r="Q2413" s="11" t="str">
        <f t="shared" si="224"/>
        <v>food</v>
      </c>
      <c r="R2413" s="11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#NUM!</v>
      </c>
      <c r="Q2414" s="11" t="str">
        <f t="shared" si="224"/>
        <v>food</v>
      </c>
      <c r="R2414" s="11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0.83333333333333293</v>
      </c>
      <c r="P2415" s="7" t="str">
        <f t="shared" si="223"/>
        <v>8.33333333333333</v>
      </c>
      <c r="Q2415" s="11" t="str">
        <f t="shared" si="224"/>
        <v>food</v>
      </c>
      <c r="R2415" s="11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3.06666666666667</v>
      </c>
      <c r="P2416" s="7" t="str">
        <f t="shared" si="223"/>
        <v>35.3846153846154</v>
      </c>
      <c r="Q2416" s="11" t="str">
        <f t="shared" si="224"/>
        <v>food</v>
      </c>
      <c r="R2416" s="11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0.55833333333333302</v>
      </c>
      <c r="P2417" s="7" t="str">
        <f t="shared" si="223"/>
        <v>55.8333333333333</v>
      </c>
      <c r="Q2417" s="11" t="str">
        <f t="shared" si="224"/>
        <v>food</v>
      </c>
      <c r="R2417" s="11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 t="str">
        <f t="shared" si="223"/>
        <v>5</v>
      </c>
      <c r="Q2418" s="11" t="str">
        <f t="shared" si="224"/>
        <v>food</v>
      </c>
      <c r="R2418" s="11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#NUM!</v>
      </c>
      <c r="Q2419" s="11" t="str">
        <f t="shared" si="224"/>
        <v>food</v>
      </c>
      <c r="R2419" s="11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 t="str">
        <f t="shared" si="223"/>
        <v>1</v>
      </c>
      <c r="Q2420" s="11" t="str">
        <f t="shared" si="224"/>
        <v>food</v>
      </c>
      <c r="R2420" s="11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#NUM!</v>
      </c>
      <c r="Q2421" s="11" t="str">
        <f t="shared" si="224"/>
        <v>food</v>
      </c>
      <c r="R2421" s="1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14.825133372851202</v>
      </c>
      <c r="P2422" s="7" t="str">
        <f t="shared" si="223"/>
        <v>69.4722222222222</v>
      </c>
      <c r="Q2422" s="11" t="str">
        <f t="shared" si="224"/>
        <v>food</v>
      </c>
      <c r="R2422" s="11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1.6666666666666701E-2</v>
      </c>
      <c r="P2423" s="7" t="str">
        <f t="shared" si="223"/>
        <v>1</v>
      </c>
      <c r="Q2423" s="11" t="str">
        <f t="shared" si="224"/>
        <v>food</v>
      </c>
      <c r="R2423" s="11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 t="str">
        <f t="shared" si="223"/>
        <v>1</v>
      </c>
      <c r="Q2424" s="11" t="str">
        <f t="shared" si="224"/>
        <v>food</v>
      </c>
      <c r="R2424" s="11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1.3333333333333299E-2</v>
      </c>
      <c r="P2425" s="7" t="str">
        <f t="shared" si="223"/>
        <v>8</v>
      </c>
      <c r="Q2425" s="11" t="str">
        <f t="shared" si="224"/>
        <v>food</v>
      </c>
      <c r="R2425" s="11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 t="str">
        <f t="shared" si="223"/>
        <v>34.4444444444444</v>
      </c>
      <c r="Q2426" s="11" t="str">
        <f t="shared" si="224"/>
        <v>food</v>
      </c>
      <c r="R2426" s="11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2.8571428571428602E-2</v>
      </c>
      <c r="P2427" s="7" t="str">
        <f t="shared" si="223"/>
        <v>1</v>
      </c>
      <c r="Q2427" s="11" t="str">
        <f t="shared" si="224"/>
        <v>food</v>
      </c>
      <c r="R2427" s="11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#NUM!</v>
      </c>
      <c r="Q2428" s="11" t="str">
        <f t="shared" si="224"/>
        <v>food</v>
      </c>
      <c r="R2428" s="11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 t="str">
        <f t="shared" si="223"/>
        <v>1</v>
      </c>
      <c r="Q2429" s="11" t="str">
        <f t="shared" si="224"/>
        <v>food</v>
      </c>
      <c r="R2429" s="11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2.8571428571428602E-3</v>
      </c>
      <c r="P2430" s="7" t="str">
        <f t="shared" si="223"/>
        <v>1</v>
      </c>
      <c r="Q2430" s="11" t="str">
        <f t="shared" si="224"/>
        <v>food</v>
      </c>
      <c r="R2430" s="11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1.43214285714286</v>
      </c>
      <c r="P2431" s="7" t="str">
        <f t="shared" si="223"/>
        <v>501.25</v>
      </c>
      <c r="Q2431" s="11" t="str">
        <f t="shared" si="224"/>
        <v>food</v>
      </c>
      <c r="R2431" s="1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 t="str">
        <f t="shared" si="223"/>
        <v>10.5</v>
      </c>
      <c r="Q2432" s="11" t="str">
        <f t="shared" si="224"/>
        <v>food</v>
      </c>
      <c r="R2432" s="11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 t="str">
        <f t="shared" si="223"/>
        <v>1</v>
      </c>
      <c r="Q2433" s="11" t="str">
        <f t="shared" si="224"/>
        <v>food</v>
      </c>
      <c r="R2433" s="11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1.4285714285714301E-2</v>
      </c>
      <c r="P2434" s="7" t="str">
        <f t="shared" si="223"/>
        <v>1</v>
      </c>
      <c r="Q2434" s="11" t="str">
        <f t="shared" si="224"/>
        <v>food</v>
      </c>
      <c r="R2434" s="11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IMDIV($E2435,$D2435)*100</f>
        <v>0</v>
      </c>
      <c r="P2435" s="7" t="e">
        <f t="shared" ref="P2435:P2498" si="229">IMDIV($E2435,$L2435)</f>
        <v>#NUM!</v>
      </c>
      <c r="Q2435" s="11" t="str">
        <f t="shared" ref="Q2435:Q2498" si="230">LEFT($N2435,SEARCH("/",$N2435)-1)</f>
        <v>food</v>
      </c>
      <c r="R2435" s="11" t="str">
        <f t="shared" ref="R2435:R2498" si="231">RIGHT($N2435,LEN($N2435)-SEARCH("/",$N2435))</f>
        <v>food trucks</v>
      </c>
      <c r="S2435" s="12">
        <f t="shared" ref="S2435:S2498" si="232">((($J2435/60)/60)/24)+DATE(1970,1,1)</f>
        <v>42397.89980324074</v>
      </c>
      <c r="T2435" s="12">
        <f t="shared" ref="T2435:T2498" si="233">((($I2435/60)/60)/24)+DATE(1970,1,1)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 t="str">
        <f t="shared" si="229"/>
        <v>13</v>
      </c>
      <c r="Q2436" s="11" t="str">
        <f t="shared" si="230"/>
        <v>food</v>
      </c>
      <c r="R2436" s="11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 t="str">
        <f t="shared" si="229"/>
        <v>306</v>
      </c>
      <c r="Q2437" s="11" t="str">
        <f t="shared" si="230"/>
        <v>food</v>
      </c>
      <c r="R2437" s="11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3.8461538461538498E-2</v>
      </c>
      <c r="P2438" s="7" t="str">
        <f t="shared" si="229"/>
        <v>22.5</v>
      </c>
      <c r="Q2438" s="11" t="str">
        <f t="shared" si="230"/>
        <v>food</v>
      </c>
      <c r="R2438" s="11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#NUM!</v>
      </c>
      <c r="Q2439" s="11" t="str">
        <f t="shared" si="230"/>
        <v>food</v>
      </c>
      <c r="R2439" s="11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0.33333333333333298</v>
      </c>
      <c r="P2440" s="7" t="str">
        <f t="shared" si="229"/>
        <v>50</v>
      </c>
      <c r="Q2440" s="11" t="str">
        <f t="shared" si="230"/>
        <v>food</v>
      </c>
      <c r="R2440" s="11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#NUM!</v>
      </c>
      <c r="Q2441" s="11" t="str">
        <f t="shared" si="230"/>
        <v>food</v>
      </c>
      <c r="R2441" s="1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 t="str">
        <f t="shared" si="229"/>
        <v>5</v>
      </c>
      <c r="Q2442" s="11" t="str">
        <f t="shared" si="230"/>
        <v>food</v>
      </c>
      <c r="R2442" s="11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 t="str">
        <f t="shared" si="229"/>
        <v>74.2293577981651</v>
      </c>
      <c r="Q2443" s="11" t="str">
        <f t="shared" si="230"/>
        <v>food</v>
      </c>
      <c r="R2443" s="11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125.94166666666699</v>
      </c>
      <c r="P2444" s="7" t="str">
        <f t="shared" si="229"/>
        <v>81.252688172043</v>
      </c>
      <c r="Q2444" s="11" t="str">
        <f t="shared" si="230"/>
        <v>food</v>
      </c>
      <c r="R2444" s="11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 t="str">
        <f t="shared" si="229"/>
        <v>130.234694533762</v>
      </c>
      <c r="Q2445" s="11" t="str">
        <f t="shared" si="230"/>
        <v>food</v>
      </c>
      <c r="R2445" s="11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 t="str">
        <f t="shared" si="229"/>
        <v>53.4098360655738</v>
      </c>
      <c r="Q2446" s="11" t="str">
        <f t="shared" si="230"/>
        <v>food</v>
      </c>
      <c r="R2446" s="11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 t="str">
        <f t="shared" si="229"/>
        <v>75.1304347826087</v>
      </c>
      <c r="Q2447" s="11" t="str">
        <f t="shared" si="230"/>
        <v>food</v>
      </c>
      <c r="R2447" s="11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 t="str">
        <f t="shared" si="229"/>
        <v>75.6666666666667</v>
      </c>
      <c r="Q2448" s="11" t="str">
        <f t="shared" si="230"/>
        <v>food</v>
      </c>
      <c r="R2448" s="11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 t="str">
        <f t="shared" si="229"/>
        <v>31.6913946587537</v>
      </c>
      <c r="Q2449" s="11" t="str">
        <f t="shared" si="230"/>
        <v>food</v>
      </c>
      <c r="R2449" s="11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 t="str">
        <f t="shared" si="229"/>
        <v>47.7777777777778</v>
      </c>
      <c r="Q2450" s="11" t="str">
        <f t="shared" si="230"/>
        <v>food</v>
      </c>
      <c r="R2450" s="11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 t="str">
        <f t="shared" si="229"/>
        <v>90</v>
      </c>
      <c r="Q2451" s="11" t="str">
        <f t="shared" si="230"/>
        <v>food</v>
      </c>
      <c r="R2451" s="1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</v>
      </c>
      <c r="P2452" s="7" t="str">
        <f t="shared" si="229"/>
        <v>149.314019607843</v>
      </c>
      <c r="Q2452" s="11" t="str">
        <f t="shared" si="230"/>
        <v>food</v>
      </c>
      <c r="R2452" s="11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 t="str">
        <f t="shared" si="229"/>
        <v>62.0698924731183</v>
      </c>
      <c r="Q2453" s="11" t="str">
        <f t="shared" si="230"/>
        <v>food</v>
      </c>
      <c r="R2453" s="11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 t="str">
        <f t="shared" si="229"/>
        <v>53.4</v>
      </c>
      <c r="Q2454" s="11" t="str">
        <f t="shared" si="230"/>
        <v>food</v>
      </c>
      <c r="R2454" s="11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 t="str">
        <f t="shared" si="229"/>
        <v>69.2686567164179</v>
      </c>
      <c r="Q2455" s="11" t="str">
        <f t="shared" si="230"/>
        <v>food</v>
      </c>
      <c r="R2455" s="11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100.84571428571401</v>
      </c>
      <c r="P2456" s="7" t="str">
        <f t="shared" si="229"/>
        <v>271.507692307692</v>
      </c>
      <c r="Q2456" s="11" t="str">
        <f t="shared" si="230"/>
        <v>food</v>
      </c>
      <c r="R2456" s="11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 t="str">
        <f t="shared" si="229"/>
        <v>34.125</v>
      </c>
      <c r="Q2457" s="11" t="str">
        <f t="shared" si="230"/>
        <v>food</v>
      </c>
      <c r="R2457" s="11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180.86666666666699</v>
      </c>
      <c r="P2458" s="7" t="str">
        <f t="shared" si="229"/>
        <v>40.4925373134328</v>
      </c>
      <c r="Q2458" s="11" t="str">
        <f t="shared" si="230"/>
        <v>food</v>
      </c>
      <c r="R2458" s="11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102.304347826087</v>
      </c>
      <c r="P2459" s="7" t="str">
        <f t="shared" si="229"/>
        <v>189.758064516129</v>
      </c>
      <c r="Q2459" s="11" t="str">
        <f t="shared" si="230"/>
        <v>food</v>
      </c>
      <c r="R2459" s="11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 t="str">
        <f t="shared" si="229"/>
        <v>68.8625</v>
      </c>
      <c r="Q2460" s="11" t="str">
        <f t="shared" si="230"/>
        <v>food</v>
      </c>
      <c r="R2460" s="11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 t="str">
        <f t="shared" si="229"/>
        <v>108.776595744681</v>
      </c>
      <c r="Q2461" s="11" t="str">
        <f t="shared" si="230"/>
        <v>food</v>
      </c>
      <c r="R2461" s="1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100.788235294118</v>
      </c>
      <c r="P2462" s="7" t="str">
        <f t="shared" si="229"/>
        <v>125.985294117647</v>
      </c>
      <c r="Q2462" s="11" t="str">
        <f t="shared" si="230"/>
        <v>food</v>
      </c>
      <c r="R2462" s="11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 t="str">
        <f t="shared" si="229"/>
        <v>90.5232558139535</v>
      </c>
      <c r="Q2463" s="11" t="str">
        <f t="shared" si="230"/>
        <v>music</v>
      </c>
      <c r="R2463" s="11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</v>
      </c>
      <c r="P2464" s="7" t="str">
        <f t="shared" si="229"/>
        <v>28.8804347826087</v>
      </c>
      <c r="Q2464" s="11" t="str">
        <f t="shared" si="230"/>
        <v>music</v>
      </c>
      <c r="R2464" s="11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 t="str">
        <f t="shared" si="229"/>
        <v>31</v>
      </c>
      <c r="Q2465" s="11" t="str">
        <f t="shared" si="230"/>
        <v>music</v>
      </c>
      <c r="R2465" s="11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 t="str">
        <f t="shared" si="229"/>
        <v>51.6744186046512</v>
      </c>
      <c r="Q2466" s="11" t="str">
        <f t="shared" si="230"/>
        <v>music</v>
      </c>
      <c r="R2466" s="11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</v>
      </c>
      <c r="P2467" s="7" t="str">
        <f t="shared" si="229"/>
        <v>26.2708333333333</v>
      </c>
      <c r="Q2467" s="11" t="str">
        <f t="shared" si="230"/>
        <v>music</v>
      </c>
      <c r="R2467" s="11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 t="str">
        <f t="shared" si="229"/>
        <v>48.0769230769231</v>
      </c>
      <c r="Q2468" s="11" t="str">
        <f t="shared" si="230"/>
        <v>music</v>
      </c>
      <c r="R2468" s="11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 t="str">
        <f t="shared" si="229"/>
        <v>27.5581395348837</v>
      </c>
      <c r="Q2469" s="11" t="str">
        <f t="shared" si="230"/>
        <v>music</v>
      </c>
      <c r="R2469" s="11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 t="str">
        <f t="shared" si="229"/>
        <v>36.9713793103448</v>
      </c>
      <c r="Q2470" s="11" t="str">
        <f t="shared" si="230"/>
        <v>music</v>
      </c>
      <c r="R2470" s="11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113.666666666667</v>
      </c>
      <c r="P2471" s="7" t="str">
        <f t="shared" si="229"/>
        <v>29.0212765957447</v>
      </c>
      <c r="Q2471" s="11" t="str">
        <f t="shared" si="230"/>
        <v>music</v>
      </c>
      <c r="R2471" s="1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103.16399999999999</v>
      </c>
      <c r="P2472" s="7" t="str">
        <f t="shared" si="229"/>
        <v>28.6566666666667</v>
      </c>
      <c r="Q2472" s="11" t="str">
        <f t="shared" si="230"/>
        <v>music</v>
      </c>
      <c r="R2472" s="11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 t="str">
        <f t="shared" si="229"/>
        <v>37.6470588235294</v>
      </c>
      <c r="Q2473" s="11" t="str">
        <f t="shared" si="230"/>
        <v>music</v>
      </c>
      <c r="R2473" s="11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135.76026666666701</v>
      </c>
      <c r="P2474" s="7" t="str">
        <f t="shared" si="229"/>
        <v>97.9040384615385</v>
      </c>
      <c r="Q2474" s="11" t="str">
        <f t="shared" si="230"/>
        <v>music</v>
      </c>
      <c r="R2474" s="11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 t="str">
        <f t="shared" si="229"/>
        <v>42.5531914893617</v>
      </c>
      <c r="Q2475" s="11" t="str">
        <f t="shared" si="230"/>
        <v>music</v>
      </c>
      <c r="R2475" s="11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100.00359999999999</v>
      </c>
      <c r="P2476" s="7" t="str">
        <f t="shared" si="229"/>
        <v>131.583684210526</v>
      </c>
      <c r="Q2476" s="11" t="str">
        <f t="shared" si="230"/>
        <v>music</v>
      </c>
      <c r="R2476" s="11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 t="str">
        <f t="shared" si="229"/>
        <v>32.320987654321</v>
      </c>
      <c r="Q2477" s="11" t="str">
        <f t="shared" si="230"/>
        <v>music</v>
      </c>
      <c r="R2477" s="11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 t="str">
        <f t="shared" si="229"/>
        <v>61.104</v>
      </c>
      <c r="Q2478" s="11" t="str">
        <f t="shared" si="230"/>
        <v>music</v>
      </c>
      <c r="R2478" s="11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</v>
      </c>
      <c r="P2479" s="7" t="str">
        <f t="shared" si="229"/>
        <v>31.3414634146341</v>
      </c>
      <c r="Q2479" s="11" t="str">
        <f t="shared" si="230"/>
        <v>music</v>
      </c>
      <c r="R2479" s="11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 t="str">
        <f t="shared" si="229"/>
        <v>129.113924050633</v>
      </c>
      <c r="Q2480" s="11" t="str">
        <f t="shared" si="230"/>
        <v>music</v>
      </c>
      <c r="R2480" s="11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133.44333333333302</v>
      </c>
      <c r="P2481" s="7" t="str">
        <f t="shared" si="229"/>
        <v>25.020625</v>
      </c>
      <c r="Q2481" s="11" t="str">
        <f t="shared" si="230"/>
        <v>music</v>
      </c>
      <c r="R2481" s="1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 t="str">
        <f t="shared" si="229"/>
        <v>250</v>
      </c>
      <c r="Q2482" s="11" t="str">
        <f t="shared" si="230"/>
        <v>music</v>
      </c>
      <c r="R2482" s="11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112.911</v>
      </c>
      <c r="P2483" s="7" t="str">
        <f t="shared" si="229"/>
        <v>47.5414736842105</v>
      </c>
      <c r="Q2483" s="11" t="str">
        <f t="shared" si="230"/>
        <v>music</v>
      </c>
      <c r="R2483" s="11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 t="str">
        <f t="shared" si="229"/>
        <v>40.04</v>
      </c>
      <c r="Q2484" s="11" t="str">
        <f t="shared" si="230"/>
        <v>music</v>
      </c>
      <c r="R2484" s="11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113.727272727273</v>
      </c>
      <c r="P2485" s="7" t="str">
        <f t="shared" si="229"/>
        <v>65.8421052631579</v>
      </c>
      <c r="Q2485" s="11" t="str">
        <f t="shared" si="230"/>
        <v>music</v>
      </c>
      <c r="R2485" s="11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119.31742857142899</v>
      </c>
      <c r="P2486" s="7" t="str">
        <f t="shared" si="229"/>
        <v>46.4012222222222</v>
      </c>
      <c r="Q2486" s="11" t="str">
        <f t="shared" si="230"/>
        <v>music</v>
      </c>
      <c r="R2486" s="11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 t="str">
        <f t="shared" si="229"/>
        <v>50.3658536585366</v>
      </c>
      <c r="Q2487" s="11" t="str">
        <f t="shared" si="230"/>
        <v>music</v>
      </c>
      <c r="R2487" s="11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265.66666666666697</v>
      </c>
      <c r="P2488" s="7" t="str">
        <f t="shared" si="229"/>
        <v>26.5666666666667</v>
      </c>
      <c r="Q2488" s="11" t="str">
        <f t="shared" si="230"/>
        <v>music</v>
      </c>
      <c r="R2488" s="11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100.050666666667</v>
      </c>
      <c r="P2489" s="7" t="str">
        <f t="shared" si="229"/>
        <v>39.4936842105263</v>
      </c>
      <c r="Q2489" s="11" t="str">
        <f t="shared" si="230"/>
        <v>music</v>
      </c>
      <c r="R2489" s="11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 t="str">
        <f t="shared" si="229"/>
        <v>49.2461538461538</v>
      </c>
      <c r="Q2490" s="11" t="str">
        <f t="shared" si="230"/>
        <v>music</v>
      </c>
      <c r="R2490" s="11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133.671428571429</v>
      </c>
      <c r="P2491" s="7" t="str">
        <f t="shared" si="229"/>
        <v>62.38</v>
      </c>
      <c r="Q2491" s="11" t="str">
        <f t="shared" si="230"/>
        <v>music</v>
      </c>
      <c r="R2491" s="1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 t="str">
        <f t="shared" si="229"/>
        <v>37.9375</v>
      </c>
      <c r="Q2492" s="11" t="str">
        <f t="shared" si="230"/>
        <v>music</v>
      </c>
      <c r="R2492" s="11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 t="str">
        <f t="shared" si="229"/>
        <v>51.6</v>
      </c>
      <c r="Q2493" s="11" t="str">
        <f t="shared" si="230"/>
        <v>music</v>
      </c>
      <c r="R2493" s="11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 t="str">
        <f t="shared" si="229"/>
        <v>27.7777777777778</v>
      </c>
      <c r="Q2494" s="11" t="str">
        <f t="shared" si="230"/>
        <v>music</v>
      </c>
      <c r="R2494" s="11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 t="str">
        <f t="shared" si="229"/>
        <v>99.3822393822394</v>
      </c>
      <c r="Q2495" s="11" t="str">
        <f t="shared" si="230"/>
        <v>music</v>
      </c>
      <c r="R2495" s="11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</v>
      </c>
      <c r="P2496" s="7" t="str">
        <f t="shared" si="229"/>
        <v>38.8482051282051</v>
      </c>
      <c r="Q2496" s="11" t="str">
        <f t="shared" si="230"/>
        <v>music</v>
      </c>
      <c r="R2496" s="11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127.536666666667</v>
      </c>
      <c r="P2497" s="7" t="str">
        <f t="shared" si="229"/>
        <v>45.5488095238095</v>
      </c>
      <c r="Q2497" s="11" t="str">
        <f t="shared" si="230"/>
        <v>music</v>
      </c>
      <c r="R2497" s="11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 t="str">
        <f t="shared" si="229"/>
        <v>600</v>
      </c>
      <c r="Q2498" s="11" t="str">
        <f t="shared" si="230"/>
        <v>music</v>
      </c>
      <c r="R2498" s="11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IMDIV($E2499,$D2499)*100</f>
        <v>112.7715</v>
      </c>
      <c r="P2499" s="7" t="str">
        <f t="shared" ref="P2499:P2562" si="235">IMDIV($E2499,$L2499)</f>
        <v>80.5510714285714</v>
      </c>
      <c r="Q2499" s="11" t="str">
        <f t="shared" ref="Q2499:Q2562" si="236">LEFT($N2499,SEARCH("/",$N2499)-1)</f>
        <v>music</v>
      </c>
      <c r="R2499" s="11" t="str">
        <f t="shared" ref="R2499:R2562" si="237">RIGHT($N2499,LEN($N2499)-SEARCH("/",$N2499))</f>
        <v>indie rock</v>
      </c>
      <c r="S2499" s="12">
        <f t="shared" ref="S2499:S2562" si="238">((($J2499/60)/60)/24)+DATE(1970,1,1)</f>
        <v>40730.878912037035</v>
      </c>
      <c r="T2499" s="12">
        <f t="shared" ref="T2499:T2562" si="239">((($I2499/60)/60)/24)+DATE(1970,1,1)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 t="str">
        <f t="shared" si="235"/>
        <v>52.8</v>
      </c>
      <c r="Q2500" s="11" t="str">
        <f t="shared" si="236"/>
        <v>music</v>
      </c>
      <c r="R2500" s="11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 t="str">
        <f t="shared" si="235"/>
        <v>47.6764705882353</v>
      </c>
      <c r="Q2501" s="11" t="str">
        <f t="shared" si="236"/>
        <v>music</v>
      </c>
      <c r="R2501" s="1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</v>
      </c>
      <c r="P2502" s="7" t="str">
        <f t="shared" si="235"/>
        <v>23.448275862069</v>
      </c>
      <c r="Q2502" s="11" t="str">
        <f t="shared" si="236"/>
        <v>music</v>
      </c>
      <c r="R2502" s="11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2.5545454545454498</v>
      </c>
      <c r="P2503" s="7" t="str">
        <f t="shared" si="235"/>
        <v>40.1428571428571</v>
      </c>
      <c r="Q2503" s="11" t="str">
        <f t="shared" si="236"/>
        <v>food</v>
      </c>
      <c r="R2503" s="11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7.81818181818182E-2</v>
      </c>
      <c r="P2504" s="7" t="str">
        <f t="shared" si="235"/>
        <v>17.2</v>
      </c>
      <c r="Q2504" s="11" t="str">
        <f t="shared" si="236"/>
        <v>food</v>
      </c>
      <c r="R2504" s="11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#NUM!</v>
      </c>
      <c r="Q2505" s="11" t="str">
        <f t="shared" si="236"/>
        <v>food</v>
      </c>
      <c r="R2505" s="11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#NUM!</v>
      </c>
      <c r="Q2506" s="11" t="str">
        <f t="shared" si="236"/>
        <v>food</v>
      </c>
      <c r="R2506" s="11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#NUM!</v>
      </c>
      <c r="Q2507" s="11" t="str">
        <f t="shared" si="236"/>
        <v>food</v>
      </c>
      <c r="R2507" s="11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 t="str">
        <f t="shared" si="235"/>
        <v>15</v>
      </c>
      <c r="Q2508" s="11" t="str">
        <f t="shared" si="236"/>
        <v>food</v>
      </c>
      <c r="R2508" s="11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#NUM!</v>
      </c>
      <c r="Q2509" s="11" t="str">
        <f t="shared" si="236"/>
        <v>food</v>
      </c>
      <c r="R2509" s="11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#NUM!</v>
      </c>
      <c r="Q2510" s="11" t="str">
        <f t="shared" si="236"/>
        <v>food</v>
      </c>
      <c r="R2510" s="11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1.0526315789473699</v>
      </c>
      <c r="P2511" s="7" t="str">
        <f t="shared" si="235"/>
        <v>35.7142857142857</v>
      </c>
      <c r="Q2511" s="11" t="str">
        <f t="shared" si="236"/>
        <v>food</v>
      </c>
      <c r="R2511" s="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 t="str">
        <f t="shared" si="235"/>
        <v>37.5</v>
      </c>
      <c r="Q2512" s="11" t="str">
        <f t="shared" si="236"/>
        <v>food</v>
      </c>
      <c r="R2512" s="11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#NUM!</v>
      </c>
      <c r="Q2513" s="11" t="str">
        <f t="shared" si="236"/>
        <v>food</v>
      </c>
      <c r="R2513" s="11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#NUM!</v>
      </c>
      <c r="Q2514" s="11" t="str">
        <f t="shared" si="236"/>
        <v>food</v>
      </c>
      <c r="R2514" s="11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#NUM!</v>
      </c>
      <c r="Q2515" s="11" t="str">
        <f t="shared" si="236"/>
        <v>food</v>
      </c>
      <c r="R2515" s="11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 t="str">
        <f t="shared" si="235"/>
        <v>52.5</v>
      </c>
      <c r="Q2516" s="11" t="str">
        <f t="shared" si="236"/>
        <v>food</v>
      </c>
      <c r="R2516" s="11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 t="str">
        <f t="shared" si="235"/>
        <v>77.5</v>
      </c>
      <c r="Q2517" s="11" t="str">
        <f t="shared" si="236"/>
        <v>food</v>
      </c>
      <c r="R2517" s="11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#NUM!</v>
      </c>
      <c r="Q2518" s="11" t="str">
        <f t="shared" si="236"/>
        <v>food</v>
      </c>
      <c r="R2518" s="11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9.81666666666667</v>
      </c>
      <c r="P2519" s="7" t="str">
        <f t="shared" si="235"/>
        <v>53.5454545454545</v>
      </c>
      <c r="Q2519" s="11" t="str">
        <f t="shared" si="236"/>
        <v>food</v>
      </c>
      <c r="R2519" s="11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#NUM!</v>
      </c>
      <c r="Q2520" s="11" t="str">
        <f t="shared" si="236"/>
        <v>food</v>
      </c>
      <c r="R2520" s="11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4.33333333333333E-2</v>
      </c>
      <c r="P2521" s="7" t="str">
        <f t="shared" si="235"/>
        <v>16.25</v>
      </c>
      <c r="Q2521" s="11" t="str">
        <f t="shared" si="236"/>
        <v>food</v>
      </c>
      <c r="R2521" s="1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#NUM!</v>
      </c>
      <c r="Q2522" s="11" t="str">
        <f t="shared" si="236"/>
        <v>food</v>
      </c>
      <c r="R2522" s="11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 t="str">
        <f t="shared" si="235"/>
        <v>103.681742424242</v>
      </c>
      <c r="Q2523" s="11" t="str">
        <f t="shared" si="236"/>
        <v>music</v>
      </c>
      <c r="R2523" s="11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 t="str">
        <f t="shared" si="235"/>
        <v>185.185185185185</v>
      </c>
      <c r="Q2524" s="11" t="str">
        <f t="shared" si="236"/>
        <v>music</v>
      </c>
      <c r="R2524" s="11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</v>
      </c>
      <c r="P2525" s="7" t="str">
        <f t="shared" si="235"/>
        <v>54.1538461538462</v>
      </c>
      <c r="Q2525" s="11" t="str">
        <f t="shared" si="236"/>
        <v>music</v>
      </c>
      <c r="R2525" s="11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 t="str">
        <f t="shared" si="235"/>
        <v>177.209302325581</v>
      </c>
      <c r="Q2526" s="11" t="str">
        <f t="shared" si="236"/>
        <v>music</v>
      </c>
      <c r="R2526" s="11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 t="str">
        <f t="shared" si="235"/>
        <v>100.325</v>
      </c>
      <c r="Q2527" s="11" t="str">
        <f t="shared" si="236"/>
        <v>music</v>
      </c>
      <c r="R2527" s="11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 t="str">
        <f t="shared" si="235"/>
        <v>136.909090909091</v>
      </c>
      <c r="Q2528" s="11" t="str">
        <f t="shared" si="236"/>
        <v>music</v>
      </c>
      <c r="R2528" s="11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 t="str">
        <f t="shared" si="235"/>
        <v>57.5352112676056</v>
      </c>
      <c r="Q2529" s="11" t="str">
        <f t="shared" si="236"/>
        <v>music</v>
      </c>
      <c r="R2529" s="11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107.24975000000001</v>
      </c>
      <c r="P2530" s="7" t="str">
        <f t="shared" si="235"/>
        <v>52.9628395061728</v>
      </c>
      <c r="Q2530" s="11" t="str">
        <f t="shared" si="236"/>
        <v>music</v>
      </c>
      <c r="R2530" s="11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104.28333333333299</v>
      </c>
      <c r="P2531" s="7" t="str">
        <f t="shared" si="235"/>
        <v>82.3289473684211</v>
      </c>
      <c r="Q2531" s="11" t="str">
        <f t="shared" si="236"/>
        <v>music</v>
      </c>
      <c r="R2531" s="1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 t="str">
        <f t="shared" si="235"/>
        <v>135.416666666667</v>
      </c>
      <c r="Q2532" s="11" t="str">
        <f t="shared" si="236"/>
        <v>music</v>
      </c>
      <c r="R2532" s="11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 t="str">
        <f t="shared" si="235"/>
        <v>74.0655737704918</v>
      </c>
      <c r="Q2533" s="11" t="str">
        <f t="shared" si="236"/>
        <v>music</v>
      </c>
      <c r="R2533" s="11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 t="str">
        <f t="shared" si="235"/>
        <v>84.0833333333333</v>
      </c>
      <c r="Q2534" s="11" t="str">
        <f t="shared" si="236"/>
        <v>music</v>
      </c>
      <c r="R2534" s="11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110.666666666667</v>
      </c>
      <c r="P2535" s="7" t="str">
        <f t="shared" si="235"/>
        <v>61.0294117647059</v>
      </c>
      <c r="Q2535" s="11" t="str">
        <f t="shared" si="236"/>
        <v>music</v>
      </c>
      <c r="R2535" s="11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 t="str">
        <f t="shared" si="235"/>
        <v>150</v>
      </c>
      <c r="Q2536" s="11" t="str">
        <f t="shared" si="236"/>
        <v>music</v>
      </c>
      <c r="R2536" s="11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 t="str">
        <f t="shared" si="235"/>
        <v>266.089743589744</v>
      </c>
      <c r="Q2537" s="11" t="str">
        <f t="shared" si="236"/>
        <v>music</v>
      </c>
      <c r="R2537" s="11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 t="str">
        <f t="shared" si="235"/>
        <v>7.25</v>
      </c>
      <c r="Q2538" s="11" t="str">
        <f t="shared" si="236"/>
        <v>music</v>
      </c>
      <c r="R2538" s="11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 t="str">
        <f t="shared" si="235"/>
        <v>100</v>
      </c>
      <c r="Q2539" s="11" t="str">
        <f t="shared" si="236"/>
        <v>music</v>
      </c>
      <c r="R2539" s="11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113.01761111111099</v>
      </c>
      <c r="P2540" s="7" t="str">
        <f t="shared" si="235"/>
        <v>109.963081081081</v>
      </c>
      <c r="Q2540" s="11" t="str">
        <f t="shared" si="236"/>
        <v>music</v>
      </c>
      <c r="R2540" s="11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 t="str">
        <f t="shared" si="235"/>
        <v>169.915254237288</v>
      </c>
      <c r="Q2541" s="11" t="str">
        <f t="shared" si="236"/>
        <v>music</v>
      </c>
      <c r="R2541" s="1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 t="str">
        <f t="shared" si="235"/>
        <v>95.7407407407407</v>
      </c>
      <c r="Q2542" s="11" t="str">
        <f t="shared" si="236"/>
        <v>music</v>
      </c>
      <c r="R2542" s="11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107.02857142857101</v>
      </c>
      <c r="P2543" s="7" t="str">
        <f t="shared" si="235"/>
        <v>59.4603174603175</v>
      </c>
      <c r="Q2543" s="11" t="str">
        <f t="shared" si="236"/>
        <v>music</v>
      </c>
      <c r="R2543" s="11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103.57142857142901</v>
      </c>
      <c r="P2544" s="7" t="str">
        <f t="shared" si="235"/>
        <v>55.7692307692308</v>
      </c>
      <c r="Q2544" s="11" t="str">
        <f t="shared" si="236"/>
        <v>music</v>
      </c>
      <c r="R2544" s="11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 t="str">
        <f t="shared" si="235"/>
        <v>30.0769230769231</v>
      </c>
      <c r="Q2545" s="11" t="str">
        <f t="shared" si="236"/>
        <v>music</v>
      </c>
      <c r="R2545" s="11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 t="str">
        <f t="shared" si="235"/>
        <v>88.4385964912281</v>
      </c>
      <c r="Q2546" s="11" t="str">
        <f t="shared" si="236"/>
        <v>music</v>
      </c>
      <c r="R2546" s="11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 t="str">
        <f t="shared" si="235"/>
        <v>64.0327868852459</v>
      </c>
      <c r="Q2547" s="11" t="str">
        <f t="shared" si="236"/>
        <v>music</v>
      </c>
      <c r="R2547" s="11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111.71428571428601</v>
      </c>
      <c r="P2548" s="7" t="str">
        <f t="shared" si="235"/>
        <v>60.1538461538462</v>
      </c>
      <c r="Q2548" s="11" t="str">
        <f t="shared" si="236"/>
        <v>music</v>
      </c>
      <c r="R2548" s="11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119.85454545454499</v>
      </c>
      <c r="P2549" s="7" t="str">
        <f t="shared" si="235"/>
        <v>49.1940298507463</v>
      </c>
      <c r="Q2549" s="11" t="str">
        <f t="shared" si="236"/>
        <v>music</v>
      </c>
      <c r="R2549" s="11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 t="str">
        <f t="shared" si="235"/>
        <v>165.162162162162</v>
      </c>
      <c r="Q2550" s="11" t="str">
        <f t="shared" si="236"/>
        <v>music</v>
      </c>
      <c r="R2550" s="11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102.802547770701</v>
      </c>
      <c r="P2551" s="7" t="str">
        <f t="shared" si="235"/>
        <v>43.6216216216216</v>
      </c>
      <c r="Q2551" s="11" t="str">
        <f t="shared" si="236"/>
        <v>music</v>
      </c>
      <c r="R2551" s="1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100.84615384615401</v>
      </c>
      <c r="P2552" s="7" t="str">
        <f t="shared" si="235"/>
        <v>43.7</v>
      </c>
      <c r="Q2552" s="11" t="str">
        <f t="shared" si="236"/>
        <v>music</v>
      </c>
      <c r="R2552" s="11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102.73469387755101</v>
      </c>
      <c r="P2553" s="7" t="str">
        <f t="shared" si="235"/>
        <v>67.4196428571429</v>
      </c>
      <c r="Q2553" s="11" t="str">
        <f t="shared" si="236"/>
        <v>music</v>
      </c>
      <c r="R2553" s="11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 t="str">
        <f t="shared" si="235"/>
        <v>177.5</v>
      </c>
      <c r="Q2554" s="11" t="str">
        <f t="shared" si="236"/>
        <v>music</v>
      </c>
      <c r="R2554" s="11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155.53333333333299</v>
      </c>
      <c r="P2555" s="7" t="str">
        <f t="shared" si="235"/>
        <v>38.8833333333333</v>
      </c>
      <c r="Q2555" s="11" t="str">
        <f t="shared" si="236"/>
        <v>music</v>
      </c>
      <c r="R2555" s="11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 t="str">
        <f t="shared" si="235"/>
        <v>54.9850746268657</v>
      </c>
      <c r="Q2556" s="11" t="str">
        <f t="shared" si="236"/>
        <v>music</v>
      </c>
      <c r="R2556" s="11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 t="str">
        <f t="shared" si="235"/>
        <v>61.3428571428571</v>
      </c>
      <c r="Q2557" s="11" t="str">
        <f t="shared" si="236"/>
        <v>music</v>
      </c>
      <c r="R2557" s="11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105.503355704698</v>
      </c>
      <c r="P2558" s="7" t="str">
        <f t="shared" si="235"/>
        <v>23.1176470588235</v>
      </c>
      <c r="Q2558" s="11" t="str">
        <f t="shared" si="236"/>
        <v>music</v>
      </c>
      <c r="R2558" s="11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</v>
      </c>
      <c r="P2559" s="7" t="str">
        <f t="shared" si="235"/>
        <v>29.6111111111111</v>
      </c>
      <c r="Q2559" s="11" t="str">
        <f t="shared" si="236"/>
        <v>music</v>
      </c>
      <c r="R2559" s="11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 t="str">
        <f t="shared" si="235"/>
        <v>75.6111111111111</v>
      </c>
      <c r="Q2560" s="11" t="str">
        <f t="shared" si="236"/>
        <v>music</v>
      </c>
      <c r="R2560" s="11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 t="str">
        <f t="shared" si="235"/>
        <v>35.6</v>
      </c>
      <c r="Q2561" s="11" t="str">
        <f t="shared" si="236"/>
        <v>music</v>
      </c>
      <c r="R2561" s="1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 t="str">
        <f t="shared" si="235"/>
        <v>143</v>
      </c>
      <c r="Q2562" s="11" t="str">
        <f t="shared" si="236"/>
        <v>music</v>
      </c>
      <c r="R2562" s="11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IMDIV($E2563,$D2563)*100</f>
        <v>0</v>
      </c>
      <c r="P2563" s="7" t="e">
        <f t="shared" ref="P2563:P2626" si="241">IMDIV($E2563,$L2563)</f>
        <v>#NUM!</v>
      </c>
      <c r="Q2563" s="11" t="str">
        <f t="shared" ref="Q2563:Q2626" si="242">LEFT($N2563,SEARCH("/",$N2563)-1)</f>
        <v>food</v>
      </c>
      <c r="R2563" s="11" t="str">
        <f t="shared" ref="R2563:R2626" si="243">RIGHT($N2563,LEN($N2563)-SEARCH("/",$N2563))</f>
        <v>food trucks</v>
      </c>
      <c r="S2563" s="12">
        <f t="shared" ref="S2563:S2626" si="244">((($J2563/60)/60)/24)+DATE(1970,1,1)</f>
        <v>42260.528807870374</v>
      </c>
      <c r="T2563" s="12">
        <f t="shared" ref="T2563:T2626" si="245">((($I2563/60)/60)/24)+DATE(1970,1,1)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 t="str">
        <f t="shared" si="241"/>
        <v>25</v>
      </c>
      <c r="Q2564" s="11" t="str">
        <f t="shared" si="242"/>
        <v>food</v>
      </c>
      <c r="R2564" s="11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#NUM!</v>
      </c>
      <c r="Q2565" s="11" t="str">
        <f t="shared" si="242"/>
        <v>food</v>
      </c>
      <c r="R2565" s="11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#NUM!</v>
      </c>
      <c r="Q2566" s="11" t="str">
        <f t="shared" si="242"/>
        <v>food</v>
      </c>
      <c r="R2566" s="11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 t="str">
        <f t="shared" si="241"/>
        <v>100</v>
      </c>
      <c r="Q2567" s="11" t="str">
        <f t="shared" si="242"/>
        <v>food</v>
      </c>
      <c r="R2567" s="11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#NUM!</v>
      </c>
      <c r="Q2568" s="11" t="str">
        <f t="shared" si="242"/>
        <v>food</v>
      </c>
      <c r="R2568" s="11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0.266666666666667</v>
      </c>
      <c r="P2569" s="7" t="str">
        <f t="shared" si="241"/>
        <v>60</v>
      </c>
      <c r="Q2569" s="11" t="str">
        <f t="shared" si="242"/>
        <v>food</v>
      </c>
      <c r="R2569" s="11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 t="str">
        <f t="shared" si="241"/>
        <v>50</v>
      </c>
      <c r="Q2570" s="11" t="str">
        <f t="shared" si="242"/>
        <v>food</v>
      </c>
      <c r="R2570" s="11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2.2307692307692299</v>
      </c>
      <c r="P2571" s="7" t="str">
        <f t="shared" si="241"/>
        <v>72.5</v>
      </c>
      <c r="Q2571" s="11" t="str">
        <f t="shared" si="242"/>
        <v>food</v>
      </c>
      <c r="R2571" s="1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 t="str">
        <f t="shared" si="241"/>
        <v>29.5</v>
      </c>
      <c r="Q2572" s="11" t="str">
        <f t="shared" si="242"/>
        <v>food</v>
      </c>
      <c r="R2572" s="11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 t="str">
        <f t="shared" si="241"/>
        <v>62.5</v>
      </c>
      <c r="Q2573" s="11" t="str">
        <f t="shared" si="242"/>
        <v>food</v>
      </c>
      <c r="R2573" s="11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#NUM!</v>
      </c>
      <c r="Q2574" s="11" t="str">
        <f t="shared" si="242"/>
        <v>food</v>
      </c>
      <c r="R2574" s="11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#NUM!</v>
      </c>
      <c r="Q2575" s="11" t="str">
        <f t="shared" si="242"/>
        <v>food</v>
      </c>
      <c r="R2575" s="11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#NUM!</v>
      </c>
      <c r="Q2576" s="11" t="str">
        <f t="shared" si="242"/>
        <v>food</v>
      </c>
      <c r="R2576" s="11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#NUM!</v>
      </c>
      <c r="Q2577" s="11" t="str">
        <f t="shared" si="242"/>
        <v>food</v>
      </c>
      <c r="R2577" s="11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#NUM!</v>
      </c>
      <c r="Q2578" s="11" t="str">
        <f t="shared" si="242"/>
        <v>food</v>
      </c>
      <c r="R2578" s="11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#NUM!</v>
      </c>
      <c r="Q2579" s="11" t="str">
        <f t="shared" si="242"/>
        <v>food</v>
      </c>
      <c r="R2579" s="11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#NUM!</v>
      </c>
      <c r="Q2580" s="11" t="str">
        <f t="shared" si="242"/>
        <v>food</v>
      </c>
      <c r="R2580" s="11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 t="str">
        <f t="shared" si="241"/>
        <v>23.0833333333333</v>
      </c>
      <c r="Q2581" s="11" t="str">
        <f t="shared" si="242"/>
        <v>food</v>
      </c>
      <c r="R2581" s="1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 t="str">
        <f t="shared" si="241"/>
        <v>25.5</v>
      </c>
      <c r="Q2582" s="11" t="str">
        <f t="shared" si="242"/>
        <v>food</v>
      </c>
      <c r="R2582" s="11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 t="str">
        <f t="shared" si="241"/>
        <v>48.1818181818182</v>
      </c>
      <c r="Q2583" s="11" t="str">
        <f t="shared" si="242"/>
        <v>food</v>
      </c>
      <c r="R2583" s="11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1.11111111111111E-3</v>
      </c>
      <c r="P2584" s="7" t="str">
        <f t="shared" si="241"/>
        <v>1</v>
      </c>
      <c r="Q2584" s="11" t="str">
        <f t="shared" si="242"/>
        <v>food</v>
      </c>
      <c r="R2584" s="11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 t="str">
        <f t="shared" si="241"/>
        <v>1</v>
      </c>
      <c r="Q2585" s="11" t="str">
        <f t="shared" si="242"/>
        <v>food</v>
      </c>
      <c r="R2585" s="11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#NUM!</v>
      </c>
      <c r="Q2586" s="11" t="str">
        <f t="shared" si="242"/>
        <v>food</v>
      </c>
      <c r="R2586" s="11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0.16666666666666699</v>
      </c>
      <c r="P2587" s="7" t="str">
        <f t="shared" si="241"/>
        <v>50</v>
      </c>
      <c r="Q2587" s="11" t="str">
        <f t="shared" si="242"/>
        <v>food</v>
      </c>
      <c r="R2587" s="11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0.16666666666666699</v>
      </c>
      <c r="P2588" s="7" t="str">
        <f t="shared" si="241"/>
        <v>5</v>
      </c>
      <c r="Q2588" s="11" t="str">
        <f t="shared" si="242"/>
        <v>food</v>
      </c>
      <c r="R2588" s="11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 t="str">
        <f t="shared" si="241"/>
        <v>202.833333333333</v>
      </c>
      <c r="Q2589" s="11" t="str">
        <f t="shared" si="242"/>
        <v>food</v>
      </c>
      <c r="R2589" s="11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3.8833333333333302</v>
      </c>
      <c r="P2590" s="7" t="str">
        <f t="shared" si="241"/>
        <v>29.125</v>
      </c>
      <c r="Q2590" s="11" t="str">
        <f t="shared" si="242"/>
        <v>food</v>
      </c>
      <c r="R2590" s="11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 t="str">
        <f t="shared" si="241"/>
        <v>5</v>
      </c>
      <c r="Q2591" s="11" t="str">
        <f t="shared" si="242"/>
        <v>food</v>
      </c>
      <c r="R2591" s="1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#NUM!</v>
      </c>
      <c r="Q2592" s="11" t="str">
        <f t="shared" si="242"/>
        <v>food</v>
      </c>
      <c r="R2592" s="11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1.7333333333333301</v>
      </c>
      <c r="P2593" s="7" t="str">
        <f t="shared" si="241"/>
        <v>13</v>
      </c>
      <c r="Q2593" s="11" t="str">
        <f t="shared" si="242"/>
        <v>food</v>
      </c>
      <c r="R2593" s="11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0.16666666666666699</v>
      </c>
      <c r="P2594" s="7" t="str">
        <f t="shared" si="241"/>
        <v>50</v>
      </c>
      <c r="Q2594" s="11" t="str">
        <f t="shared" si="242"/>
        <v>food</v>
      </c>
      <c r="R2594" s="11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#NUM!</v>
      </c>
      <c r="Q2595" s="11" t="str">
        <f t="shared" si="242"/>
        <v>food</v>
      </c>
      <c r="R2595" s="11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 t="str">
        <f t="shared" si="241"/>
        <v>1</v>
      </c>
      <c r="Q2596" s="11" t="str">
        <f t="shared" si="242"/>
        <v>food</v>
      </c>
      <c r="R2596" s="11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12.1666666666667</v>
      </c>
      <c r="P2597" s="7" t="str">
        <f t="shared" si="241"/>
        <v>96.0526315789474</v>
      </c>
      <c r="Q2597" s="11" t="str">
        <f t="shared" si="242"/>
        <v>food</v>
      </c>
      <c r="R2597" s="11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23.588571428571399</v>
      </c>
      <c r="P2598" s="7" t="str">
        <f t="shared" si="241"/>
        <v>305.777777777778</v>
      </c>
      <c r="Q2598" s="11" t="str">
        <f t="shared" si="242"/>
        <v>food</v>
      </c>
      <c r="R2598" s="11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5.6666666666666696</v>
      </c>
      <c r="P2599" s="7" t="str">
        <f t="shared" si="241"/>
        <v>12.1428571428571</v>
      </c>
      <c r="Q2599" s="11" t="str">
        <f t="shared" si="242"/>
        <v>food</v>
      </c>
      <c r="R2599" s="11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 t="str">
        <f t="shared" si="241"/>
        <v>83.5714285714286</v>
      </c>
      <c r="Q2600" s="11" t="str">
        <f t="shared" si="242"/>
        <v>food</v>
      </c>
      <c r="R2600" s="11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0.99546510341776295</v>
      </c>
      <c r="P2601" s="7" t="str">
        <f t="shared" si="241"/>
        <v>18</v>
      </c>
      <c r="Q2601" s="11" t="str">
        <f t="shared" si="242"/>
        <v>food</v>
      </c>
      <c r="R2601" s="1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 t="str">
        <f t="shared" si="241"/>
        <v>115.533333333333</v>
      </c>
      <c r="Q2602" s="11" t="str">
        <f t="shared" si="242"/>
        <v>food</v>
      </c>
      <c r="R2602" s="11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 t="str">
        <f t="shared" si="241"/>
        <v>21.9006622516556</v>
      </c>
      <c r="Q2603" s="11" t="str">
        <f t="shared" si="242"/>
        <v>technology</v>
      </c>
      <c r="R2603" s="11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326.09166666666698</v>
      </c>
      <c r="P2604" s="7" t="str">
        <f t="shared" si="241"/>
        <v>80.0224948875256</v>
      </c>
      <c r="Q2604" s="11" t="str">
        <f t="shared" si="242"/>
        <v>technology</v>
      </c>
      <c r="R2604" s="11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</v>
      </c>
      <c r="P2605" s="7" t="str">
        <f t="shared" si="241"/>
        <v>35.52</v>
      </c>
      <c r="Q2605" s="11" t="str">
        <f t="shared" si="242"/>
        <v>technology</v>
      </c>
      <c r="R2605" s="11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104.21800000000002</v>
      </c>
      <c r="P2606" s="7" t="str">
        <f t="shared" si="241"/>
        <v>64.9333333333333</v>
      </c>
      <c r="Q2606" s="11" t="str">
        <f t="shared" si="242"/>
        <v>technology</v>
      </c>
      <c r="R2606" s="11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 t="str">
        <f t="shared" si="241"/>
        <v>60.9657037457435</v>
      </c>
      <c r="Q2607" s="11" t="str">
        <f t="shared" si="242"/>
        <v>technology</v>
      </c>
      <c r="R2607" s="11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110.05454545454501</v>
      </c>
      <c r="P2608" s="7" t="str">
        <f t="shared" si="241"/>
        <v>31.4441558441558</v>
      </c>
      <c r="Q2608" s="11" t="str">
        <f t="shared" si="242"/>
        <v>technology</v>
      </c>
      <c r="R2608" s="11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 t="str">
        <f t="shared" si="241"/>
        <v>81.9497487437186</v>
      </c>
      <c r="Q2609" s="11" t="str">
        <f t="shared" si="242"/>
        <v>technology</v>
      </c>
      <c r="R2609" s="11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 t="str">
        <f t="shared" si="241"/>
        <v>58.9276315789474</v>
      </c>
      <c r="Q2610" s="11" t="str">
        <f t="shared" si="242"/>
        <v>technology</v>
      </c>
      <c r="R2610" s="11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303.80111428571399</v>
      </c>
      <c r="P2611" s="7" t="str">
        <f t="shared" si="241"/>
        <v>157.293476331361</v>
      </c>
      <c r="Q2611" s="11" t="str">
        <f t="shared" si="242"/>
        <v>technology</v>
      </c>
      <c r="R2611" s="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141.32510432681698</v>
      </c>
      <c r="P2612" s="7" t="str">
        <f t="shared" si="241"/>
        <v>55.7585095320624</v>
      </c>
      <c r="Q2612" s="11" t="str">
        <f t="shared" si="242"/>
        <v>technology</v>
      </c>
      <c r="R2612" s="11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2790.6363636363599</v>
      </c>
      <c r="P2613" s="7" t="str">
        <f t="shared" si="241"/>
        <v>83.8028938028938</v>
      </c>
      <c r="Q2613" s="11" t="str">
        <f t="shared" si="242"/>
        <v>technology</v>
      </c>
      <c r="R2613" s="11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 t="str">
        <f t="shared" si="241"/>
        <v>58.4222108843537</v>
      </c>
      <c r="Q2614" s="11" t="str">
        <f t="shared" si="242"/>
        <v>technology</v>
      </c>
      <c r="R2614" s="11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101.01333333333299</v>
      </c>
      <c r="P2615" s="7" t="str">
        <f t="shared" si="241"/>
        <v>270.571428571429</v>
      </c>
      <c r="Q2615" s="11" t="str">
        <f t="shared" si="242"/>
        <v>technology</v>
      </c>
      <c r="R2615" s="11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 t="str">
        <f t="shared" si="241"/>
        <v>107.1</v>
      </c>
      <c r="Q2616" s="11" t="str">
        <f t="shared" si="242"/>
        <v>technology</v>
      </c>
      <c r="R2616" s="11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169.76511744127899</v>
      </c>
      <c r="P2617" s="7" t="str">
        <f t="shared" si="241"/>
        <v>47.1805555555556</v>
      </c>
      <c r="Q2617" s="11" t="str">
        <f t="shared" si="242"/>
        <v>technology</v>
      </c>
      <c r="R2617" s="11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 t="str">
        <f t="shared" si="241"/>
        <v>120.308823529412</v>
      </c>
      <c r="Q2618" s="11" t="str">
        <f t="shared" si="242"/>
        <v>technology</v>
      </c>
      <c r="R2618" s="11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 t="str">
        <f t="shared" si="241"/>
        <v>27.5974842767296</v>
      </c>
      <c r="Q2619" s="11" t="str">
        <f t="shared" si="242"/>
        <v>technology</v>
      </c>
      <c r="R2619" s="11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105.38666666666701</v>
      </c>
      <c r="P2620" s="7" t="str">
        <f t="shared" si="241"/>
        <v>205.298701298701</v>
      </c>
      <c r="Q2620" s="11" t="str">
        <f t="shared" si="242"/>
        <v>technology</v>
      </c>
      <c r="R2620" s="11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 t="str">
        <f t="shared" si="241"/>
        <v>35.5471698113208</v>
      </c>
      <c r="Q2621" s="11" t="str">
        <f t="shared" si="242"/>
        <v>technology</v>
      </c>
      <c r="R2621" s="1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143.652307692308</v>
      </c>
      <c r="P2622" s="7" t="str">
        <f t="shared" si="241"/>
        <v>74.6394884092726</v>
      </c>
      <c r="Q2622" s="11" t="str">
        <f t="shared" si="242"/>
        <v>technology</v>
      </c>
      <c r="R2622" s="11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 t="str">
        <f t="shared" si="241"/>
        <v>47.058064516129</v>
      </c>
      <c r="Q2623" s="11" t="str">
        <f t="shared" si="242"/>
        <v>technology</v>
      </c>
      <c r="R2623" s="11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 t="str">
        <f t="shared" si="241"/>
        <v>26.5913513513514</v>
      </c>
      <c r="Q2624" s="11" t="str">
        <f t="shared" si="242"/>
        <v>technology</v>
      </c>
      <c r="R2624" s="11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 t="str">
        <f t="shared" si="241"/>
        <v>36.7741935483871</v>
      </c>
      <c r="Q2625" s="11" t="str">
        <f t="shared" si="242"/>
        <v>technology</v>
      </c>
      <c r="R2625" s="11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1379.420625</v>
      </c>
      <c r="P2626" s="7" t="str">
        <f t="shared" si="241"/>
        <v>31.820544982699</v>
      </c>
      <c r="Q2626" s="11" t="str">
        <f t="shared" si="242"/>
        <v>technology</v>
      </c>
      <c r="R2626" s="11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IMDIV($E2627,$D2627)*100</f>
        <v>956</v>
      </c>
      <c r="P2627" s="7" t="str">
        <f t="shared" ref="P2627:P2690" si="247">IMDIV($E2627,$L2627)</f>
        <v>27.5769230769231</v>
      </c>
      <c r="Q2627" s="11" t="str">
        <f t="shared" ref="Q2627:Q2690" si="248">LEFT($N2627,SEARCH("/",$N2627)-1)</f>
        <v>technology</v>
      </c>
      <c r="R2627" s="11" t="str">
        <f t="shared" ref="R2627:R2690" si="249">RIGHT($N2627,LEN($N2627)-SEARCH("/",$N2627))</f>
        <v>space exploration</v>
      </c>
      <c r="S2627" s="12">
        <f t="shared" ref="S2627:S2690" si="250">((($J2627/60)/60)/24)+DATE(1970,1,1)</f>
        <v>42658.810277777782</v>
      </c>
      <c r="T2627" s="12">
        <f t="shared" ref="T2627:T2690" si="251">((($I2627/60)/60)/24)+DATE(1970,1,1)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 t="str">
        <f t="shared" si="247"/>
        <v>56</v>
      </c>
      <c r="Q2628" s="11" t="str">
        <f t="shared" si="248"/>
        <v>technology</v>
      </c>
      <c r="R2628" s="11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646.66666666666708</v>
      </c>
      <c r="P2629" s="7" t="str">
        <f t="shared" si="247"/>
        <v>21.5555555555556</v>
      </c>
      <c r="Q2629" s="11" t="str">
        <f t="shared" si="248"/>
        <v>technology</v>
      </c>
      <c r="R2629" s="11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</v>
      </c>
      <c r="P2630" s="7" t="str">
        <f t="shared" si="247"/>
        <v>44.0952380952381</v>
      </c>
      <c r="Q2630" s="11" t="str">
        <f t="shared" si="248"/>
        <v>technology</v>
      </c>
      <c r="R2630" s="11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 t="str">
        <f t="shared" si="247"/>
        <v>63.87</v>
      </c>
      <c r="Q2631" s="11" t="str">
        <f t="shared" si="248"/>
        <v>technology</v>
      </c>
      <c r="R2631" s="1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 t="str">
        <f t="shared" si="247"/>
        <v>38.9876543209877</v>
      </c>
      <c r="Q2632" s="11" t="str">
        <f t="shared" si="248"/>
        <v>technology</v>
      </c>
      <c r="R2632" s="11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 t="str">
        <f t="shared" si="247"/>
        <v>80.1854895104895</v>
      </c>
      <c r="Q2633" s="11" t="str">
        <f t="shared" si="248"/>
        <v>technology</v>
      </c>
      <c r="R2633" s="11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137.009345794393</v>
      </c>
      <c r="P2634" s="7" t="str">
        <f t="shared" si="247"/>
        <v>34.9047619047619</v>
      </c>
      <c r="Q2634" s="11" t="str">
        <f t="shared" si="248"/>
        <v>technology</v>
      </c>
      <c r="R2634" s="11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 t="str">
        <f t="shared" si="247"/>
        <v>89.1005025125628</v>
      </c>
      <c r="Q2635" s="11" t="str">
        <f t="shared" si="248"/>
        <v>technology</v>
      </c>
      <c r="R2635" s="11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106.02150537634401</v>
      </c>
      <c r="P2636" s="7" t="str">
        <f t="shared" si="247"/>
        <v>39.44</v>
      </c>
      <c r="Q2636" s="11" t="str">
        <f t="shared" si="248"/>
        <v>technology</v>
      </c>
      <c r="R2636" s="11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 t="str">
        <f t="shared" si="247"/>
        <v>136.904761904762</v>
      </c>
      <c r="Q2637" s="11" t="str">
        <f t="shared" si="248"/>
        <v>technology</v>
      </c>
      <c r="R2637" s="11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 t="str">
        <f t="shared" si="247"/>
        <v>37.46</v>
      </c>
      <c r="Q2638" s="11" t="str">
        <f t="shared" si="248"/>
        <v>technology</v>
      </c>
      <c r="R2638" s="11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 t="str">
        <f t="shared" si="247"/>
        <v>31.9615384615385</v>
      </c>
      <c r="Q2639" s="11" t="str">
        <f t="shared" si="248"/>
        <v>technology</v>
      </c>
      <c r="R2639" s="11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101.72910662824199</v>
      </c>
      <c r="P2640" s="7" t="str">
        <f t="shared" si="247"/>
        <v>25.2142857142857</v>
      </c>
      <c r="Q2640" s="11" t="str">
        <f t="shared" si="248"/>
        <v>technology</v>
      </c>
      <c r="R2640" s="11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 t="str">
        <f t="shared" si="247"/>
        <v>10.0408163265306</v>
      </c>
      <c r="Q2641" s="11" t="str">
        <f t="shared" si="248"/>
        <v>technology</v>
      </c>
      <c r="R2641" s="1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105.666666666667</v>
      </c>
      <c r="P2642" s="7" t="str">
        <f t="shared" si="247"/>
        <v>45.9420289855072</v>
      </c>
      <c r="Q2642" s="11" t="str">
        <f t="shared" si="248"/>
        <v>technology</v>
      </c>
      <c r="R2642" s="11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 t="str">
        <f t="shared" si="247"/>
        <v>15</v>
      </c>
      <c r="Q2643" s="11" t="str">
        <f t="shared" si="248"/>
        <v>technology</v>
      </c>
      <c r="R2643" s="11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#NUM!</v>
      </c>
      <c r="Q2644" s="11" t="str">
        <f t="shared" si="248"/>
        <v>technology</v>
      </c>
      <c r="R2644" s="11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 t="str">
        <f t="shared" si="247"/>
        <v>223.582485009993</v>
      </c>
      <c r="Q2645" s="11" t="str">
        <f t="shared" si="248"/>
        <v>technology</v>
      </c>
      <c r="R2645" s="11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 t="str">
        <f t="shared" si="247"/>
        <v>39.4807692307692</v>
      </c>
      <c r="Q2646" s="11" t="str">
        <f t="shared" si="248"/>
        <v>technology</v>
      </c>
      <c r="R2646" s="11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 t="str">
        <f t="shared" si="247"/>
        <v>91.304347826087</v>
      </c>
      <c r="Q2647" s="11" t="str">
        <f t="shared" si="248"/>
        <v>technology</v>
      </c>
      <c r="R2647" s="11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 t="str">
        <f t="shared" si="247"/>
        <v>78.6662056074766</v>
      </c>
      <c r="Q2648" s="11" t="str">
        <f t="shared" si="248"/>
        <v>technology</v>
      </c>
      <c r="R2648" s="11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 t="str">
        <f t="shared" si="247"/>
        <v>12</v>
      </c>
      <c r="Q2649" s="11" t="str">
        <f t="shared" si="248"/>
        <v>technology</v>
      </c>
      <c r="R2649" s="11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0.88333333333333297</v>
      </c>
      <c r="P2650" s="7" t="str">
        <f t="shared" si="247"/>
        <v>17.6666666666667</v>
      </c>
      <c r="Q2650" s="11" t="str">
        <f t="shared" si="248"/>
        <v>technology</v>
      </c>
      <c r="R2650" s="11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 t="str">
        <f t="shared" si="247"/>
        <v>41.3333333333333</v>
      </c>
      <c r="Q2651" s="11" t="str">
        <f t="shared" si="248"/>
        <v>technology</v>
      </c>
      <c r="R2651" s="1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0.59666666666666701</v>
      </c>
      <c r="P2652" s="7" t="str">
        <f t="shared" si="247"/>
        <v>71.6</v>
      </c>
      <c r="Q2652" s="11" t="str">
        <f t="shared" si="248"/>
        <v>technology</v>
      </c>
      <c r="R2652" s="11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1.8689285714285699</v>
      </c>
      <c r="P2653" s="7" t="str">
        <f t="shared" si="247"/>
        <v>307.823529411765</v>
      </c>
      <c r="Q2653" s="11" t="str">
        <f t="shared" si="248"/>
        <v>technology</v>
      </c>
      <c r="R2653" s="11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 t="str">
        <f t="shared" si="247"/>
        <v>80.4545454545455</v>
      </c>
      <c r="Q2654" s="11" t="str">
        <f t="shared" si="248"/>
        <v>technology</v>
      </c>
      <c r="R2654" s="11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11.521568627451</v>
      </c>
      <c r="P2655" s="7" t="str">
        <f t="shared" si="247"/>
        <v>83.9428571428571</v>
      </c>
      <c r="Q2655" s="11" t="str">
        <f t="shared" si="248"/>
        <v>technology</v>
      </c>
      <c r="R2655" s="11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 t="str">
        <f t="shared" si="247"/>
        <v>8.5</v>
      </c>
      <c r="Q2656" s="11" t="str">
        <f t="shared" si="248"/>
        <v>technology</v>
      </c>
      <c r="R2656" s="11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21.033333333333299</v>
      </c>
      <c r="P2657" s="7" t="str">
        <f t="shared" si="247"/>
        <v>73.3720930232558</v>
      </c>
      <c r="Q2657" s="11" t="str">
        <f t="shared" si="248"/>
        <v>technology</v>
      </c>
      <c r="R2657" s="11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11.436666666666701</v>
      </c>
      <c r="P2658" s="7" t="str">
        <f t="shared" si="247"/>
        <v>112.861842105263</v>
      </c>
      <c r="Q2658" s="11" t="str">
        <f t="shared" si="248"/>
        <v>technology</v>
      </c>
      <c r="R2658" s="11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18.737933333333302</v>
      </c>
      <c r="P2659" s="7" t="str">
        <f t="shared" si="247"/>
        <v>95.2776271186441</v>
      </c>
      <c r="Q2659" s="11" t="str">
        <f t="shared" si="248"/>
        <v>technology</v>
      </c>
      <c r="R2659" s="11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9.2857142857142902E-2</v>
      </c>
      <c r="P2660" s="7" t="str">
        <f t="shared" si="247"/>
        <v>22.75</v>
      </c>
      <c r="Q2660" s="11" t="str">
        <f t="shared" si="248"/>
        <v>technology</v>
      </c>
      <c r="R2660" s="11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2.7204081632653101</v>
      </c>
      <c r="P2661" s="7" t="str">
        <f t="shared" si="247"/>
        <v>133.3</v>
      </c>
      <c r="Q2661" s="11" t="str">
        <f t="shared" si="248"/>
        <v>technology</v>
      </c>
      <c r="R2661" s="1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 t="str">
        <f t="shared" si="247"/>
        <v>3.8</v>
      </c>
      <c r="Q2662" s="11" t="str">
        <f t="shared" si="248"/>
        <v>technology</v>
      </c>
      <c r="R2662" s="11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 t="str">
        <f t="shared" si="247"/>
        <v>85.75</v>
      </c>
      <c r="Q2663" s="11" t="str">
        <f t="shared" si="248"/>
        <v>technology</v>
      </c>
      <c r="R2663" s="11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 t="str">
        <f t="shared" si="247"/>
        <v>267</v>
      </c>
      <c r="Q2664" s="11" t="str">
        <f t="shared" si="248"/>
        <v>technology</v>
      </c>
      <c r="R2664" s="11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 t="str">
        <f t="shared" si="247"/>
        <v>373.558035714286</v>
      </c>
      <c r="Q2665" s="11" t="str">
        <f t="shared" si="248"/>
        <v>technology</v>
      </c>
      <c r="R2665" s="11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</v>
      </c>
      <c r="P2666" s="7" t="str">
        <f t="shared" si="247"/>
        <v>174.038461538462</v>
      </c>
      <c r="Q2666" s="11" t="str">
        <f t="shared" si="248"/>
        <v>technology</v>
      </c>
      <c r="R2666" s="11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</v>
      </c>
      <c r="P2667" s="7" t="str">
        <f t="shared" si="247"/>
        <v>93.695652173913</v>
      </c>
      <c r="Q2667" s="11" t="str">
        <f t="shared" si="248"/>
        <v>technology</v>
      </c>
      <c r="R2667" s="11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 t="str">
        <f t="shared" si="247"/>
        <v>77.3277184466019</v>
      </c>
      <c r="Q2668" s="11" t="str">
        <f t="shared" si="248"/>
        <v>technology</v>
      </c>
      <c r="R2668" s="11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110.666666666667</v>
      </c>
      <c r="P2669" s="7" t="str">
        <f t="shared" si="247"/>
        <v>92.2222222222222</v>
      </c>
      <c r="Q2669" s="11" t="str">
        <f t="shared" si="248"/>
        <v>technology</v>
      </c>
      <c r="R2669" s="11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 t="str">
        <f t="shared" si="247"/>
        <v>60.9642857142857</v>
      </c>
      <c r="Q2670" s="11" t="str">
        <f t="shared" si="248"/>
        <v>technology</v>
      </c>
      <c r="R2670" s="11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 t="str">
        <f t="shared" si="247"/>
        <v>91</v>
      </c>
      <c r="Q2671" s="11" t="str">
        <f t="shared" si="248"/>
        <v>technology</v>
      </c>
      <c r="R2671" s="1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6.4158609339641997</v>
      </c>
      <c r="P2672" s="7" t="str">
        <f t="shared" si="247"/>
        <v>41.5833333333333</v>
      </c>
      <c r="Q2672" s="11" t="str">
        <f t="shared" si="248"/>
        <v>technology</v>
      </c>
      <c r="R2672" s="11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 t="str">
        <f t="shared" si="247"/>
        <v>33.7619047619048</v>
      </c>
      <c r="Q2673" s="11" t="str">
        <f t="shared" si="248"/>
        <v>technology</v>
      </c>
      <c r="R2673" s="11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 t="str">
        <f t="shared" si="247"/>
        <v>70.6170212765958</v>
      </c>
      <c r="Q2674" s="11" t="str">
        <f t="shared" si="248"/>
        <v>technology</v>
      </c>
      <c r="R2674" s="11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 t="str">
        <f t="shared" si="247"/>
        <v>167.151515151515</v>
      </c>
      <c r="Q2675" s="11" t="str">
        <f t="shared" si="248"/>
        <v>technology</v>
      </c>
      <c r="R2675" s="11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 t="str">
        <f t="shared" si="247"/>
        <v>128.619883040936</v>
      </c>
      <c r="Q2676" s="11" t="str">
        <f t="shared" si="248"/>
        <v>technology</v>
      </c>
      <c r="R2676" s="11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 t="str">
        <f t="shared" si="247"/>
        <v>65.4137931034483</v>
      </c>
      <c r="Q2677" s="11" t="str">
        <f t="shared" si="248"/>
        <v>technology</v>
      </c>
      <c r="R2677" s="11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50.380952380952401</v>
      </c>
      <c r="P2678" s="7" t="str">
        <f t="shared" si="247"/>
        <v>117.555555555556</v>
      </c>
      <c r="Q2678" s="11" t="str">
        <f t="shared" si="248"/>
        <v>technology</v>
      </c>
      <c r="R2678" s="11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</v>
      </c>
      <c r="P2679" s="7" t="str">
        <f t="shared" si="247"/>
        <v>126.481481481481</v>
      </c>
      <c r="Q2679" s="11" t="str">
        <f t="shared" si="248"/>
        <v>technology</v>
      </c>
      <c r="R2679" s="11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 t="str">
        <f t="shared" si="247"/>
        <v>550</v>
      </c>
      <c r="Q2680" s="11" t="str">
        <f t="shared" si="248"/>
        <v>technology</v>
      </c>
      <c r="R2680" s="11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 t="str">
        <f t="shared" si="247"/>
        <v>44</v>
      </c>
      <c r="Q2681" s="11" t="str">
        <f t="shared" si="248"/>
        <v>technology</v>
      </c>
      <c r="R2681" s="1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 t="str">
        <f t="shared" si="247"/>
        <v>69</v>
      </c>
      <c r="Q2682" s="11" t="str">
        <f t="shared" si="248"/>
        <v>technology</v>
      </c>
      <c r="R2682" s="11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 t="str">
        <f t="shared" si="247"/>
        <v>27.5</v>
      </c>
      <c r="Q2683" s="11" t="str">
        <f t="shared" si="248"/>
        <v>food</v>
      </c>
      <c r="R2683" s="11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 t="str">
        <f t="shared" si="247"/>
        <v>84.9</v>
      </c>
      <c r="Q2684" s="11" t="str">
        <f t="shared" si="248"/>
        <v>food</v>
      </c>
      <c r="R2684" s="11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 t="str">
        <f t="shared" si="247"/>
        <v>12</v>
      </c>
      <c r="Q2685" s="11" t="str">
        <f t="shared" si="248"/>
        <v>food</v>
      </c>
      <c r="R2685" s="11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1.1428571428571401</v>
      </c>
      <c r="P2686" s="7" t="str">
        <f t="shared" si="247"/>
        <v>200</v>
      </c>
      <c r="Q2686" s="11" t="str">
        <f t="shared" si="248"/>
        <v>food</v>
      </c>
      <c r="R2686" s="11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 t="str">
        <f t="shared" si="247"/>
        <v>10</v>
      </c>
      <c r="Q2687" s="11" t="str">
        <f t="shared" si="248"/>
        <v>food</v>
      </c>
      <c r="R2687" s="11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#NUM!</v>
      </c>
      <c r="Q2688" s="11" t="str">
        <f t="shared" si="248"/>
        <v>food</v>
      </c>
      <c r="R2688" s="11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#NUM!</v>
      </c>
      <c r="Q2689" s="11" t="str">
        <f t="shared" si="248"/>
        <v>food</v>
      </c>
      <c r="R2689" s="11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 t="str">
        <f t="shared" si="247"/>
        <v>5.28571428571429</v>
      </c>
      <c r="Q2690" s="11" t="str">
        <f t="shared" si="248"/>
        <v>food</v>
      </c>
      <c r="R2690" s="11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IMDIV($E2691,$D2691)*100</f>
        <v>2.8571428571428602E-3</v>
      </c>
      <c r="P2691" s="7" t="str">
        <f t="shared" ref="P2691:P2754" si="253">IMDIV($E2691,$L2691)</f>
        <v>1</v>
      </c>
      <c r="Q2691" s="11" t="str">
        <f t="shared" ref="Q2691:Q2754" si="254">LEFT($N2691,SEARCH("/",$N2691)-1)</f>
        <v>food</v>
      </c>
      <c r="R2691" s="11" t="str">
        <f t="shared" ref="R2691:R2754" si="255">RIGHT($N2691,LEN($N2691)-SEARCH("/",$N2691))</f>
        <v>food trucks</v>
      </c>
      <c r="S2691" s="12">
        <f t="shared" ref="S2691:S2754" si="256">((($J2691/60)/60)/24)+DATE(1970,1,1)</f>
        <v>42551.961689814809</v>
      </c>
      <c r="T2691" s="12">
        <f t="shared" ref="T2691:T2754" si="257">((($I2691/60)/60)/24)+DATE(1970,1,1)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 t="str">
        <f t="shared" si="253"/>
        <v>72.7627118644068</v>
      </c>
      <c r="Q2692" s="11" t="str">
        <f t="shared" si="254"/>
        <v>food</v>
      </c>
      <c r="R2692" s="11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5.3846153846153801E-2</v>
      </c>
      <c r="P2693" s="7" t="str">
        <f t="shared" si="253"/>
        <v>17.5</v>
      </c>
      <c r="Q2693" s="11" t="str">
        <f t="shared" si="254"/>
        <v>food</v>
      </c>
      <c r="R2693" s="11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0.71428571428571397</v>
      </c>
      <c r="P2694" s="7" t="str">
        <f t="shared" si="253"/>
        <v>25</v>
      </c>
      <c r="Q2694" s="11" t="str">
        <f t="shared" si="254"/>
        <v>food</v>
      </c>
      <c r="R2694" s="11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 t="str">
        <f t="shared" si="253"/>
        <v>13.3333333333333</v>
      </c>
      <c r="Q2695" s="11" t="str">
        <f t="shared" si="254"/>
        <v>food</v>
      </c>
      <c r="R2695" s="11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3.3333333333333301E-3</v>
      </c>
      <c r="P2696" s="7" t="str">
        <f t="shared" si="253"/>
        <v>1</v>
      </c>
      <c r="Q2696" s="11" t="str">
        <f t="shared" si="254"/>
        <v>food</v>
      </c>
      <c r="R2696" s="11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</v>
      </c>
      <c r="P2697" s="7" t="str">
        <f t="shared" si="253"/>
        <v>23.6666666666667</v>
      </c>
      <c r="Q2697" s="11" t="str">
        <f t="shared" si="254"/>
        <v>food</v>
      </c>
      <c r="R2697" s="11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 t="str">
        <f t="shared" si="253"/>
        <v>89.2105263157895</v>
      </c>
      <c r="Q2698" s="11" t="str">
        <f t="shared" si="254"/>
        <v>food</v>
      </c>
      <c r="R2698" s="11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26.352173913043497</v>
      </c>
      <c r="P2699" s="7" t="str">
        <f t="shared" si="253"/>
        <v>116.557692307692</v>
      </c>
      <c r="Q2699" s="11" t="str">
        <f t="shared" si="254"/>
        <v>food</v>
      </c>
      <c r="R2699" s="11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 t="str">
        <f t="shared" si="253"/>
        <v>13.005</v>
      </c>
      <c r="Q2700" s="11" t="str">
        <f t="shared" si="254"/>
        <v>food</v>
      </c>
      <c r="R2700" s="11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#NUM!</v>
      </c>
      <c r="Q2701" s="11" t="str">
        <f t="shared" si="254"/>
        <v>food</v>
      </c>
      <c r="R2701" s="1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0.70007000700069999</v>
      </c>
      <c r="P2702" s="7" t="str">
        <f t="shared" si="253"/>
        <v>17.5</v>
      </c>
      <c r="Q2702" s="11" t="str">
        <f t="shared" si="254"/>
        <v>food</v>
      </c>
      <c r="R2702" s="11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46.176470588235304</v>
      </c>
      <c r="P2703" s="7" t="str">
        <f t="shared" si="253"/>
        <v>34.1304347826087</v>
      </c>
      <c r="Q2703" s="11" t="str">
        <f t="shared" si="254"/>
        <v>theater</v>
      </c>
      <c r="R2703" s="11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 t="str">
        <f t="shared" si="253"/>
        <v>132.346153846154</v>
      </c>
      <c r="Q2704" s="11" t="str">
        <f t="shared" si="254"/>
        <v>theater</v>
      </c>
      <c r="R2704" s="11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 t="str">
        <f t="shared" si="253"/>
        <v>922.222222222222</v>
      </c>
      <c r="Q2705" s="11" t="str">
        <f t="shared" si="254"/>
        <v>theater</v>
      </c>
      <c r="R2705" s="11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6.0263157894736805</v>
      </c>
      <c r="P2706" s="7" t="str">
        <f t="shared" si="253"/>
        <v>163.571428571429</v>
      </c>
      <c r="Q2706" s="11" t="str">
        <f t="shared" si="254"/>
        <v>theater</v>
      </c>
      <c r="R2706" s="11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</v>
      </c>
      <c r="P2707" s="7" t="str">
        <f t="shared" si="253"/>
        <v>217.375</v>
      </c>
      <c r="Q2707" s="11" t="str">
        <f t="shared" si="254"/>
        <v>theater</v>
      </c>
      <c r="R2707" s="11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112.297142857143</v>
      </c>
      <c r="P2708" s="7" t="str">
        <f t="shared" si="253"/>
        <v>149.444866920152</v>
      </c>
      <c r="Q2708" s="11" t="str">
        <f t="shared" si="254"/>
        <v>theater</v>
      </c>
      <c r="R2708" s="11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 t="str">
        <f t="shared" si="253"/>
        <v>71.2374873096447</v>
      </c>
      <c r="Q2709" s="11" t="str">
        <f t="shared" si="254"/>
        <v>theater</v>
      </c>
      <c r="R2709" s="11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 t="str">
        <f t="shared" si="253"/>
        <v>44.4643183984747</v>
      </c>
      <c r="Q2710" s="11" t="str">
        <f t="shared" si="254"/>
        <v>theater</v>
      </c>
      <c r="R2710" s="11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 t="str">
        <f t="shared" si="253"/>
        <v>164.944805194805</v>
      </c>
      <c r="Q2711" s="11" t="str">
        <f t="shared" si="254"/>
        <v>theater</v>
      </c>
      <c r="R2711" s="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</v>
      </c>
      <c r="P2712" s="7" t="str">
        <f t="shared" si="253"/>
        <v>84.8715165441177</v>
      </c>
      <c r="Q2712" s="11" t="str">
        <f t="shared" si="254"/>
        <v>theater</v>
      </c>
      <c r="R2712" s="11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100.71611253196899</v>
      </c>
      <c r="P2713" s="7" t="str">
        <f t="shared" si="253"/>
        <v>53.9452054794521</v>
      </c>
      <c r="Q2713" s="11" t="str">
        <f t="shared" si="254"/>
        <v>theater</v>
      </c>
      <c r="R2713" s="11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131.38181818181801</v>
      </c>
      <c r="P2714" s="7" t="str">
        <f t="shared" si="253"/>
        <v>50.5314685314685</v>
      </c>
      <c r="Q2714" s="11" t="str">
        <f t="shared" si="254"/>
        <v>theater</v>
      </c>
      <c r="R2714" s="11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</v>
      </c>
      <c r="P2715" s="7" t="str">
        <f t="shared" si="253"/>
        <v>108.001408450704</v>
      </c>
      <c r="Q2715" s="11" t="str">
        <f t="shared" si="254"/>
        <v>theater</v>
      </c>
      <c r="R2715" s="11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 t="str">
        <f t="shared" si="253"/>
        <v>95.3737704918033</v>
      </c>
      <c r="Q2716" s="11" t="str">
        <f t="shared" si="254"/>
        <v>theater</v>
      </c>
      <c r="R2716" s="11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264.62241666666699</v>
      </c>
      <c r="P2717" s="7" t="str">
        <f t="shared" si="253"/>
        <v>57.6310163339383</v>
      </c>
      <c r="Q2717" s="11" t="str">
        <f t="shared" si="254"/>
        <v>theater</v>
      </c>
      <c r="R2717" s="11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119.98009999999999</v>
      </c>
      <c r="P2718" s="7" t="str">
        <f t="shared" si="253"/>
        <v>64.1604812834225</v>
      </c>
      <c r="Q2718" s="11" t="str">
        <f t="shared" si="254"/>
        <v>theater</v>
      </c>
      <c r="R2718" s="11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 t="str">
        <f t="shared" si="253"/>
        <v>92.3876923076923</v>
      </c>
      <c r="Q2719" s="11" t="str">
        <f t="shared" si="254"/>
        <v>theater</v>
      </c>
      <c r="R2719" s="11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</v>
      </c>
      <c r="P2720" s="7" t="str">
        <f t="shared" si="253"/>
        <v>125.97972972973</v>
      </c>
      <c r="Q2720" s="11" t="str">
        <f t="shared" si="254"/>
        <v>theater</v>
      </c>
      <c r="R2720" s="11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</v>
      </c>
      <c r="P2721" s="7" t="str">
        <f t="shared" si="253"/>
        <v>94.6376811594203</v>
      </c>
      <c r="Q2721" s="11" t="str">
        <f t="shared" si="254"/>
        <v>theater</v>
      </c>
      <c r="R2721" s="1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 t="str">
        <f t="shared" si="253"/>
        <v>170.699421965318</v>
      </c>
      <c r="Q2722" s="11" t="str">
        <f t="shared" si="254"/>
        <v>theater</v>
      </c>
      <c r="R2722" s="11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 t="str">
        <f t="shared" si="253"/>
        <v>40.7620817843866</v>
      </c>
      <c r="Q2723" s="11" t="str">
        <f t="shared" si="254"/>
        <v>technology</v>
      </c>
      <c r="R2723" s="11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 t="str">
        <f t="shared" si="253"/>
        <v>68.2540540540541</v>
      </c>
      <c r="Q2724" s="11" t="str">
        <f t="shared" si="254"/>
        <v>technology</v>
      </c>
      <c r="R2724" s="11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 t="str">
        <f t="shared" si="253"/>
        <v>95.4886363636364</v>
      </c>
      <c r="Q2725" s="11" t="str">
        <f t="shared" si="254"/>
        <v>technology</v>
      </c>
      <c r="R2725" s="11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296.87520259319302</v>
      </c>
      <c r="P2726" s="7" t="str">
        <f t="shared" si="253"/>
        <v>7.1902649656526</v>
      </c>
      <c r="Q2726" s="11" t="str">
        <f t="shared" si="254"/>
        <v>technology</v>
      </c>
      <c r="R2726" s="11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 t="str">
        <f t="shared" si="253"/>
        <v>511.654867256637</v>
      </c>
      <c r="Q2727" s="11" t="str">
        <f t="shared" si="254"/>
        <v>technology</v>
      </c>
      <c r="R2727" s="11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 t="str">
        <f t="shared" si="253"/>
        <v>261.74504950495</v>
      </c>
      <c r="Q2728" s="11" t="str">
        <f t="shared" si="254"/>
        <v>technology</v>
      </c>
      <c r="R2728" s="11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 t="str">
        <f t="shared" si="253"/>
        <v>69.7609618104668</v>
      </c>
      <c r="Q2729" s="11" t="str">
        <f t="shared" si="254"/>
        <v>technology</v>
      </c>
      <c r="R2729" s="11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201.82666666666699</v>
      </c>
      <c r="P2730" s="7" t="str">
        <f t="shared" si="253"/>
        <v>77.2295918367347</v>
      </c>
      <c r="Q2730" s="11" t="str">
        <f t="shared" si="254"/>
        <v>technology</v>
      </c>
      <c r="R2730" s="11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 t="str">
        <f t="shared" si="253"/>
        <v>340.565217391304</v>
      </c>
      <c r="Q2731" s="11" t="str">
        <f t="shared" si="254"/>
        <v>technology</v>
      </c>
      <c r="R2731" s="1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170.29262962963</v>
      </c>
      <c r="P2732" s="7" t="str">
        <f t="shared" si="253"/>
        <v>67.4179032258065</v>
      </c>
      <c r="Q2732" s="11" t="str">
        <f t="shared" si="254"/>
        <v>technology</v>
      </c>
      <c r="R2732" s="11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104.30333333333299</v>
      </c>
      <c r="P2733" s="7" t="str">
        <f t="shared" si="253"/>
        <v>845.702702702703</v>
      </c>
      <c r="Q2733" s="11" t="str">
        <f t="shared" si="254"/>
        <v>technology</v>
      </c>
      <c r="R2733" s="11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 t="str">
        <f t="shared" si="253"/>
        <v>97.1917808219178</v>
      </c>
      <c r="Q2734" s="11" t="str">
        <f t="shared" si="254"/>
        <v>technology</v>
      </c>
      <c r="R2734" s="11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 t="str">
        <f t="shared" si="253"/>
        <v>451.840336134454</v>
      </c>
      <c r="Q2735" s="11" t="str">
        <f t="shared" si="254"/>
        <v>technology</v>
      </c>
      <c r="R2735" s="11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 t="str">
        <f t="shared" si="253"/>
        <v>138.668711656442</v>
      </c>
      <c r="Q2736" s="11" t="str">
        <f t="shared" si="254"/>
        <v>technology</v>
      </c>
      <c r="R2736" s="11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978.13466666666693</v>
      </c>
      <c r="P2737" s="7" t="str">
        <f t="shared" si="253"/>
        <v>21.6401474926254</v>
      </c>
      <c r="Q2737" s="11" t="str">
        <f t="shared" si="254"/>
        <v>technology</v>
      </c>
      <c r="R2737" s="11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 t="str">
        <f t="shared" si="253"/>
        <v>169.51724137931</v>
      </c>
      <c r="Q2738" s="11" t="str">
        <f t="shared" si="254"/>
        <v>technology</v>
      </c>
      <c r="R2738" s="11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 t="str">
        <f t="shared" si="253"/>
        <v>161.882105263158</v>
      </c>
      <c r="Q2739" s="11" t="str">
        <f t="shared" si="254"/>
        <v>technology</v>
      </c>
      <c r="R2739" s="11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 t="str">
        <f t="shared" si="253"/>
        <v>493.133333333333</v>
      </c>
      <c r="Q2740" s="11" t="str">
        <f t="shared" si="254"/>
        <v>technology</v>
      </c>
      <c r="R2740" s="11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384.09090909090901</v>
      </c>
      <c r="P2741" s="7" t="str">
        <f t="shared" si="253"/>
        <v>22.1204188481675</v>
      </c>
      <c r="Q2741" s="11" t="str">
        <f t="shared" si="254"/>
        <v>technology</v>
      </c>
      <c r="R2741" s="1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103.33333333333302</v>
      </c>
      <c r="P2742" s="7" t="str">
        <f t="shared" si="253"/>
        <v>18.2352941176471</v>
      </c>
      <c r="Q2742" s="11" t="str">
        <f t="shared" si="254"/>
        <v>technology</v>
      </c>
      <c r="R2742" s="11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 t="str">
        <f t="shared" si="253"/>
        <v>8.75</v>
      </c>
      <c r="Q2743" s="11" t="str">
        <f t="shared" si="254"/>
        <v>publishing</v>
      </c>
      <c r="R2743" s="11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 t="str">
        <f t="shared" si="253"/>
        <v>40.6111111111111</v>
      </c>
      <c r="Q2744" s="11" t="str">
        <f t="shared" si="254"/>
        <v>publishing</v>
      </c>
      <c r="R2744" s="11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#NUM!</v>
      </c>
      <c r="Q2745" s="11" t="str">
        <f t="shared" si="254"/>
        <v>publishing</v>
      </c>
      <c r="R2745" s="11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 t="str">
        <f t="shared" si="253"/>
        <v>37.9545454545455</v>
      </c>
      <c r="Q2746" s="11" t="str">
        <f t="shared" si="254"/>
        <v>publishing</v>
      </c>
      <c r="R2746" s="11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 t="str">
        <f t="shared" si="253"/>
        <v>35.734693877551</v>
      </c>
      <c r="Q2747" s="11" t="str">
        <f t="shared" si="254"/>
        <v>publishing</v>
      </c>
      <c r="R2747" s="11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 t="str">
        <f t="shared" si="253"/>
        <v>42.1578947368421</v>
      </c>
      <c r="Q2748" s="11" t="str">
        <f t="shared" si="254"/>
        <v>publishing</v>
      </c>
      <c r="R2748" s="11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 t="str">
        <f t="shared" si="253"/>
        <v>35</v>
      </c>
      <c r="Q2749" s="11" t="str">
        <f t="shared" si="254"/>
        <v>publishing</v>
      </c>
      <c r="R2749" s="11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 t="str">
        <f t="shared" si="253"/>
        <v>13.25</v>
      </c>
      <c r="Q2750" s="11" t="str">
        <f t="shared" si="254"/>
        <v>publishing</v>
      </c>
      <c r="R2750" s="11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 t="str">
        <f t="shared" si="253"/>
        <v>55</v>
      </c>
      <c r="Q2751" s="11" t="str">
        <f t="shared" si="254"/>
        <v>publishing</v>
      </c>
      <c r="R2751" s="1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#NUM!</v>
      </c>
      <c r="Q2752" s="11" t="str">
        <f t="shared" si="254"/>
        <v>publishing</v>
      </c>
      <c r="R2752" s="11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#NUM!</v>
      </c>
      <c r="Q2753" s="11" t="str">
        <f t="shared" si="254"/>
        <v>publishing</v>
      </c>
      <c r="R2753" s="11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</v>
      </c>
      <c r="P2754" s="7" t="str">
        <f t="shared" si="253"/>
        <v>39.2857142857143</v>
      </c>
      <c r="Q2754" s="11" t="str">
        <f t="shared" si="254"/>
        <v>publishing</v>
      </c>
      <c r="R2754" s="11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IMDIV($E2755,$D2755)*100</f>
        <v>19</v>
      </c>
      <c r="P2755" s="7" t="str">
        <f t="shared" ref="P2755:P2818" si="259">IMDIV($E2755,$L2755)</f>
        <v>47.5</v>
      </c>
      <c r="Q2755" s="11" t="str">
        <f t="shared" ref="Q2755:Q2818" si="260">LEFT($N2755,SEARCH("/",$N2755)-1)</f>
        <v>publishing</v>
      </c>
      <c r="R2755" s="11" t="str">
        <f t="shared" ref="R2755:R2818" si="261">RIGHT($N2755,LEN($N2755)-SEARCH("/",$N2755))</f>
        <v>children's books</v>
      </c>
      <c r="S2755" s="12">
        <f t="shared" ref="S2755:S2818" si="262">((($J2755/60)/60)/24)+DATE(1970,1,1)</f>
        <v>41117.900729166664</v>
      </c>
      <c r="T2755" s="12">
        <f t="shared" ref="T2755:T2818" si="263">((($I2755/60)/60)/24)+DATE(1970,1,1)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#NUM!</v>
      </c>
      <c r="Q2756" s="11" t="str">
        <f t="shared" si="260"/>
        <v>publishing</v>
      </c>
      <c r="R2756" s="11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 t="str">
        <f t="shared" si="259"/>
        <v>17.3333333333333</v>
      </c>
      <c r="Q2757" s="11" t="str">
        <f t="shared" si="260"/>
        <v>publishing</v>
      </c>
      <c r="R2757" s="11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 t="str">
        <f t="shared" si="259"/>
        <v>31.7575757575758</v>
      </c>
      <c r="Q2758" s="11" t="str">
        <f t="shared" si="260"/>
        <v>publishing</v>
      </c>
      <c r="R2758" s="11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0.66666666666666696</v>
      </c>
      <c r="P2759" s="7" t="str">
        <f t="shared" si="259"/>
        <v>5</v>
      </c>
      <c r="Q2759" s="11" t="str">
        <f t="shared" si="260"/>
        <v>publishing</v>
      </c>
      <c r="R2759" s="11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 t="str">
        <f t="shared" si="259"/>
        <v>39</v>
      </c>
      <c r="Q2760" s="11" t="str">
        <f t="shared" si="260"/>
        <v>publishing</v>
      </c>
      <c r="R2760" s="11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 t="str">
        <f t="shared" si="259"/>
        <v>52.5</v>
      </c>
      <c r="Q2761" s="11" t="str">
        <f t="shared" si="260"/>
        <v>publishing</v>
      </c>
      <c r="R2761" s="1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#NUM!</v>
      </c>
      <c r="Q2762" s="11" t="str">
        <f t="shared" si="260"/>
        <v>publishing</v>
      </c>
      <c r="R2762" s="11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 t="str">
        <f t="shared" si="259"/>
        <v>9</v>
      </c>
      <c r="Q2763" s="11" t="str">
        <f t="shared" si="260"/>
        <v>publishing</v>
      </c>
      <c r="R2763" s="11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0.76923076923076905</v>
      </c>
      <c r="P2764" s="7" t="str">
        <f t="shared" si="259"/>
        <v>25</v>
      </c>
      <c r="Q2764" s="11" t="str">
        <f t="shared" si="260"/>
        <v>publishing</v>
      </c>
      <c r="R2764" s="11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0.22842639593908601</v>
      </c>
      <c r="P2765" s="7" t="str">
        <f t="shared" si="259"/>
        <v>30</v>
      </c>
      <c r="Q2765" s="11" t="str">
        <f t="shared" si="260"/>
        <v>publishing</v>
      </c>
      <c r="R2765" s="11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 t="str">
        <f t="shared" si="259"/>
        <v>11.25</v>
      </c>
      <c r="Q2766" s="11" t="str">
        <f t="shared" si="260"/>
        <v>publishing</v>
      </c>
      <c r="R2766" s="11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#NUM!</v>
      </c>
      <c r="Q2767" s="11" t="str">
        <f t="shared" si="260"/>
        <v>publishing</v>
      </c>
      <c r="R2767" s="11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 t="str">
        <f t="shared" si="259"/>
        <v>25</v>
      </c>
      <c r="Q2768" s="11" t="str">
        <f t="shared" si="260"/>
        <v>publishing</v>
      </c>
      <c r="R2768" s="11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 t="str">
        <f t="shared" si="259"/>
        <v>11.3333333333333</v>
      </c>
      <c r="Q2769" s="11" t="str">
        <f t="shared" si="260"/>
        <v>publishing</v>
      </c>
      <c r="R2769" s="11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14.314285714285699</v>
      </c>
      <c r="P2770" s="7" t="str">
        <f t="shared" si="259"/>
        <v>29.4705882352941</v>
      </c>
      <c r="Q2770" s="11" t="str">
        <f t="shared" si="260"/>
        <v>publishing</v>
      </c>
      <c r="R2770" s="11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 t="str">
        <f t="shared" si="259"/>
        <v>1</v>
      </c>
      <c r="Q2771" s="11" t="str">
        <f t="shared" si="260"/>
        <v>publishing</v>
      </c>
      <c r="R2771" s="1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 t="str">
        <f t="shared" si="259"/>
        <v>63.0984848484849</v>
      </c>
      <c r="Q2772" s="11" t="str">
        <f t="shared" si="260"/>
        <v>publishing</v>
      </c>
      <c r="R2772" s="11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#NUM!</v>
      </c>
      <c r="Q2773" s="11" t="str">
        <f t="shared" si="260"/>
        <v>publishing</v>
      </c>
      <c r="R2773" s="11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#NUM!</v>
      </c>
      <c r="Q2774" s="11" t="str">
        <f t="shared" si="260"/>
        <v>publishing</v>
      </c>
      <c r="R2774" s="11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0.18867924528301899</v>
      </c>
      <c r="P2775" s="7" t="str">
        <f t="shared" si="259"/>
        <v>1</v>
      </c>
      <c r="Q2775" s="11" t="str">
        <f t="shared" si="260"/>
        <v>publishing</v>
      </c>
      <c r="R2775" s="11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 t="str">
        <f t="shared" si="259"/>
        <v>43.8461538461538</v>
      </c>
      <c r="Q2776" s="11" t="str">
        <f t="shared" si="260"/>
        <v>publishing</v>
      </c>
      <c r="R2776" s="11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 t="str">
        <f t="shared" si="259"/>
        <v>75</v>
      </c>
      <c r="Q2777" s="11" t="str">
        <f t="shared" si="260"/>
        <v>publishing</v>
      </c>
      <c r="R2777" s="11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7.8809523809523805</v>
      </c>
      <c r="P2778" s="7" t="str">
        <f t="shared" si="259"/>
        <v>45.9722222222222</v>
      </c>
      <c r="Q2778" s="11" t="str">
        <f t="shared" si="260"/>
        <v>publishing</v>
      </c>
      <c r="R2778" s="11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0.33333333333333298</v>
      </c>
      <c r="P2779" s="7" t="str">
        <f t="shared" si="259"/>
        <v>10</v>
      </c>
      <c r="Q2779" s="11" t="str">
        <f t="shared" si="260"/>
        <v>publishing</v>
      </c>
      <c r="R2779" s="11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25.545454545454501</v>
      </c>
      <c r="P2780" s="7" t="str">
        <f t="shared" si="259"/>
        <v>93.6666666666667</v>
      </c>
      <c r="Q2780" s="11" t="str">
        <f t="shared" si="260"/>
        <v>publishing</v>
      </c>
      <c r="R2780" s="11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 t="str">
        <f t="shared" si="259"/>
        <v>53</v>
      </c>
      <c r="Q2781" s="11" t="str">
        <f t="shared" si="260"/>
        <v>publishing</v>
      </c>
      <c r="R2781" s="1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#NUM!</v>
      </c>
      <c r="Q2782" s="11" t="str">
        <f t="shared" si="260"/>
        <v>publishing</v>
      </c>
      <c r="R2782" s="11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 t="str">
        <f t="shared" si="259"/>
        <v>47</v>
      </c>
      <c r="Q2783" s="11" t="str">
        <f t="shared" si="260"/>
        <v>theater</v>
      </c>
      <c r="R2783" s="11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 t="str">
        <f t="shared" si="259"/>
        <v>66.6666666666667</v>
      </c>
      <c r="Q2784" s="11" t="str">
        <f t="shared" si="260"/>
        <v>theater</v>
      </c>
      <c r="R2784" s="11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 t="str">
        <f t="shared" si="259"/>
        <v>18.7704918032787</v>
      </c>
      <c r="Q2785" s="11" t="str">
        <f t="shared" si="260"/>
        <v>theater</v>
      </c>
      <c r="R2785" s="11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 t="str">
        <f t="shared" si="259"/>
        <v>66.1111111111111</v>
      </c>
      <c r="Q2786" s="11" t="str">
        <f t="shared" si="260"/>
        <v>theater</v>
      </c>
      <c r="R2786" s="11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 t="str">
        <f t="shared" si="259"/>
        <v>36.8591549295775</v>
      </c>
      <c r="Q2787" s="11" t="str">
        <f t="shared" si="260"/>
        <v>theater</v>
      </c>
      <c r="R2787" s="11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 t="str">
        <f t="shared" si="259"/>
        <v>39.8108108108108</v>
      </c>
      <c r="Q2788" s="11" t="str">
        <f t="shared" si="260"/>
        <v>theater</v>
      </c>
      <c r="R2788" s="11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 t="str">
        <f t="shared" si="259"/>
        <v>31.5</v>
      </c>
      <c r="Q2789" s="11" t="str">
        <f t="shared" si="260"/>
        <v>theater</v>
      </c>
      <c r="R2789" s="11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 t="str">
        <f t="shared" si="259"/>
        <v>102.5</v>
      </c>
      <c r="Q2790" s="11" t="str">
        <f t="shared" si="260"/>
        <v>theater</v>
      </c>
      <c r="R2790" s="11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101.166666666667</v>
      </c>
      <c r="P2791" s="7" t="str">
        <f t="shared" si="259"/>
        <v>126.458333333333</v>
      </c>
      <c r="Q2791" s="11" t="str">
        <f t="shared" si="260"/>
        <v>theater</v>
      </c>
      <c r="R2791" s="1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105.33333333333299</v>
      </c>
      <c r="P2792" s="7" t="str">
        <f t="shared" si="259"/>
        <v>47.8787878787879</v>
      </c>
      <c r="Q2792" s="11" t="str">
        <f t="shared" si="260"/>
        <v>theater</v>
      </c>
      <c r="R2792" s="11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 t="str">
        <f t="shared" si="259"/>
        <v>73.2142857142857</v>
      </c>
      <c r="Q2793" s="11" t="str">
        <f t="shared" si="260"/>
        <v>theater</v>
      </c>
      <c r="R2793" s="11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 t="str">
        <f t="shared" si="259"/>
        <v>89.6666666666667</v>
      </c>
      <c r="Q2794" s="11" t="str">
        <f t="shared" si="260"/>
        <v>theater</v>
      </c>
      <c r="R2794" s="11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 t="str">
        <f t="shared" si="259"/>
        <v>151.462328767123</v>
      </c>
      <c r="Q2795" s="11" t="str">
        <f t="shared" si="260"/>
        <v>theater</v>
      </c>
      <c r="R2795" s="11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 t="str">
        <f t="shared" si="259"/>
        <v>25</v>
      </c>
      <c r="Q2796" s="11" t="str">
        <f t="shared" si="260"/>
        <v>theater</v>
      </c>
      <c r="R2796" s="11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104.28571428571401</v>
      </c>
      <c r="P2797" s="7" t="str">
        <f t="shared" si="259"/>
        <v>36.5</v>
      </c>
      <c r="Q2797" s="11" t="str">
        <f t="shared" si="260"/>
        <v>theater</v>
      </c>
      <c r="R2797" s="11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 t="str">
        <f t="shared" si="259"/>
        <v>44</v>
      </c>
      <c r="Q2798" s="11" t="str">
        <f t="shared" si="260"/>
        <v>theater</v>
      </c>
      <c r="R2798" s="11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 t="str">
        <f t="shared" si="259"/>
        <v>87.3575531914894</v>
      </c>
      <c r="Q2799" s="11" t="str">
        <f t="shared" si="260"/>
        <v>theater</v>
      </c>
      <c r="R2799" s="11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 t="str">
        <f t="shared" si="259"/>
        <v>36.4748201438849</v>
      </c>
      <c r="Q2800" s="11" t="str">
        <f t="shared" si="260"/>
        <v>theater</v>
      </c>
      <c r="R2800" s="11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 t="str">
        <f t="shared" si="259"/>
        <v>44.8595384615385</v>
      </c>
      <c r="Q2801" s="11" t="str">
        <f t="shared" si="260"/>
        <v>theater</v>
      </c>
      <c r="R2801" s="1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 t="str">
        <f t="shared" si="259"/>
        <v>42.9032258064516</v>
      </c>
      <c r="Q2802" s="11" t="str">
        <f t="shared" si="260"/>
        <v>theater</v>
      </c>
      <c r="R2802" s="11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 t="str">
        <f t="shared" si="259"/>
        <v>51.2307692307692</v>
      </c>
      <c r="Q2803" s="11" t="str">
        <f t="shared" si="260"/>
        <v>theater</v>
      </c>
      <c r="R2803" s="11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</v>
      </c>
      <c r="P2804" s="7" t="str">
        <f t="shared" si="259"/>
        <v>33.9444444444444</v>
      </c>
      <c r="Q2804" s="11" t="str">
        <f t="shared" si="260"/>
        <v>theater</v>
      </c>
      <c r="R2804" s="11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 t="str">
        <f t="shared" si="259"/>
        <v>90.7446808510638</v>
      </c>
      <c r="Q2805" s="11" t="str">
        <f t="shared" si="260"/>
        <v>theater</v>
      </c>
      <c r="R2805" s="11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 t="str">
        <f t="shared" si="259"/>
        <v>50</v>
      </c>
      <c r="Q2806" s="11" t="str">
        <f t="shared" si="260"/>
        <v>theater</v>
      </c>
      <c r="R2806" s="11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 t="str">
        <f t="shared" si="259"/>
        <v>24.4444444444444</v>
      </c>
      <c r="Q2807" s="11" t="str">
        <f t="shared" si="260"/>
        <v>theater</v>
      </c>
      <c r="R2807" s="11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 t="str">
        <f t="shared" si="259"/>
        <v>44.25</v>
      </c>
      <c r="Q2808" s="11" t="str">
        <f t="shared" si="260"/>
        <v>theater</v>
      </c>
      <c r="R2808" s="11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 t="str">
        <f t="shared" si="259"/>
        <v>67.741935483871</v>
      </c>
      <c r="Q2809" s="11" t="str">
        <f t="shared" si="260"/>
        <v>theater</v>
      </c>
      <c r="R2809" s="11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</v>
      </c>
      <c r="P2810" s="7" t="str">
        <f t="shared" si="259"/>
        <v>65.3768115942029</v>
      </c>
      <c r="Q2810" s="11" t="str">
        <f t="shared" si="260"/>
        <v>theater</v>
      </c>
      <c r="R2810" s="11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 t="str">
        <f t="shared" si="259"/>
        <v>121.904761904762</v>
      </c>
      <c r="Q2811" s="11" t="str">
        <f t="shared" si="260"/>
        <v>theater</v>
      </c>
      <c r="R2811" s="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 t="str">
        <f t="shared" si="259"/>
        <v>47.4561403508772</v>
      </c>
      <c r="Q2812" s="11" t="str">
        <f t="shared" si="260"/>
        <v>theater</v>
      </c>
      <c r="R2812" s="11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 t="str">
        <f t="shared" si="259"/>
        <v>92.8425925925926</v>
      </c>
      <c r="Q2813" s="11" t="str">
        <f t="shared" si="260"/>
        <v>theater</v>
      </c>
      <c r="R2813" s="11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 t="str">
        <f t="shared" si="259"/>
        <v>68.2530120481928</v>
      </c>
      <c r="Q2814" s="11" t="str">
        <f t="shared" si="260"/>
        <v>theater</v>
      </c>
      <c r="R2814" s="11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127.57571428571399</v>
      </c>
      <c r="P2815" s="7" t="str">
        <f t="shared" si="259"/>
        <v>37.2095833333333</v>
      </c>
      <c r="Q2815" s="11" t="str">
        <f t="shared" si="260"/>
        <v>theater</v>
      </c>
      <c r="R2815" s="11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107.73333333333299</v>
      </c>
      <c r="P2816" s="7" t="str">
        <f t="shared" si="259"/>
        <v>25.25</v>
      </c>
      <c r="Q2816" s="11" t="str">
        <f t="shared" si="260"/>
        <v>theater</v>
      </c>
      <c r="R2816" s="11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 t="str">
        <f t="shared" si="259"/>
        <v>43.2142857142857</v>
      </c>
      <c r="Q2817" s="11" t="str">
        <f t="shared" si="260"/>
        <v>theater</v>
      </c>
      <c r="R2817" s="11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141.566666666667</v>
      </c>
      <c r="P2818" s="7" t="str">
        <f t="shared" si="259"/>
        <v>25.1301775147929</v>
      </c>
      <c r="Q2818" s="11" t="str">
        <f t="shared" si="260"/>
        <v>theater</v>
      </c>
      <c r="R2818" s="11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IMDIV($E2819,$D2819)*100</f>
        <v>130</v>
      </c>
      <c r="P2819" s="7" t="str">
        <f t="shared" ref="P2819:P2882" si="265">IMDIV($E2819,$L2819)</f>
        <v>23.6363636363636</v>
      </c>
      <c r="Q2819" s="11" t="str">
        <f t="shared" ref="Q2819:Q2882" si="266">LEFT($N2819,SEARCH("/",$N2819)-1)</f>
        <v>theater</v>
      </c>
      <c r="R2819" s="11" t="str">
        <f t="shared" ref="R2819:R2882" si="267">RIGHT($N2819,LEN($N2819)-SEARCH("/",$N2819))</f>
        <v>plays</v>
      </c>
      <c r="S2819" s="12">
        <f t="shared" ref="S2819:S2882" si="268">((($J2819/60)/60)/24)+DATE(1970,1,1)</f>
        <v>42023.634976851856</v>
      </c>
      <c r="T2819" s="12">
        <f t="shared" ref="T2819:T2882" si="269">((($I2819/60)/60)/24)+DATE(1970,1,1)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 t="str">
        <f t="shared" si="265"/>
        <v>103.950980392157</v>
      </c>
      <c r="Q2820" s="11" t="str">
        <f t="shared" si="266"/>
        <v>theater</v>
      </c>
      <c r="R2820" s="11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 t="str">
        <f t="shared" si="265"/>
        <v>50.3846153846154</v>
      </c>
      <c r="Q2821" s="11" t="str">
        <f t="shared" si="266"/>
        <v>theater</v>
      </c>
      <c r="R2821" s="1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 t="str">
        <f t="shared" si="265"/>
        <v>13.6</v>
      </c>
      <c r="Q2822" s="11" t="str">
        <f t="shared" si="266"/>
        <v>theater</v>
      </c>
      <c r="R2822" s="11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 t="str">
        <f t="shared" si="265"/>
        <v>28.5714285714286</v>
      </c>
      <c r="Q2823" s="11" t="str">
        <f t="shared" si="266"/>
        <v>theater</v>
      </c>
      <c r="R2823" s="11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 t="str">
        <f t="shared" si="265"/>
        <v>63.8297872340426</v>
      </c>
      <c r="Q2824" s="11" t="str">
        <f t="shared" si="266"/>
        <v>theater</v>
      </c>
      <c r="R2824" s="11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 t="str">
        <f t="shared" si="265"/>
        <v>8.85714285714286</v>
      </c>
      <c r="Q2825" s="11" t="str">
        <f t="shared" si="266"/>
        <v>theater</v>
      </c>
      <c r="R2825" s="11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116.92307692307699</v>
      </c>
      <c r="P2826" s="7" t="str">
        <f t="shared" si="265"/>
        <v>50.6666666666667</v>
      </c>
      <c r="Q2826" s="11" t="str">
        <f t="shared" si="266"/>
        <v>theater</v>
      </c>
      <c r="R2826" s="11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103.33333333333302</v>
      </c>
      <c r="P2827" s="7" t="str">
        <f t="shared" si="265"/>
        <v>60.7843137254902</v>
      </c>
      <c r="Q2827" s="11" t="str">
        <f t="shared" si="266"/>
        <v>theater</v>
      </c>
      <c r="R2827" s="11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 t="str">
        <f t="shared" si="265"/>
        <v>113.421052631579</v>
      </c>
      <c r="Q2828" s="11" t="str">
        <f t="shared" si="266"/>
        <v>theater</v>
      </c>
      <c r="R2828" s="11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 t="str">
        <f t="shared" si="265"/>
        <v>104.565217391304</v>
      </c>
      <c r="Q2829" s="11" t="str">
        <f t="shared" si="266"/>
        <v>theater</v>
      </c>
      <c r="R2829" s="11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</v>
      </c>
      <c r="P2830" s="7" t="str">
        <f t="shared" si="265"/>
        <v>98.3092783505155</v>
      </c>
      <c r="Q2830" s="11" t="str">
        <f t="shared" si="266"/>
        <v>theater</v>
      </c>
      <c r="R2830" s="11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 t="str">
        <f t="shared" si="265"/>
        <v>35.0394736842105</v>
      </c>
      <c r="Q2831" s="11" t="str">
        <f t="shared" si="266"/>
        <v>theater</v>
      </c>
      <c r="R2831" s="1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 t="str">
        <f t="shared" si="265"/>
        <v>272.727272727273</v>
      </c>
      <c r="Q2832" s="11" t="str">
        <f t="shared" si="266"/>
        <v>theater</v>
      </c>
      <c r="R2832" s="11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110.666666666667</v>
      </c>
      <c r="P2833" s="7" t="str">
        <f t="shared" si="265"/>
        <v>63.8461538461538</v>
      </c>
      <c r="Q2833" s="11" t="str">
        <f t="shared" si="266"/>
        <v>theater</v>
      </c>
      <c r="R2833" s="11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114.71960000000001</v>
      </c>
      <c r="P2834" s="7" t="str">
        <f t="shared" si="265"/>
        <v>30.1893684210526</v>
      </c>
      <c r="Q2834" s="11" t="str">
        <f t="shared" si="266"/>
        <v>theater</v>
      </c>
      <c r="R2834" s="11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108.25925925925901</v>
      </c>
      <c r="P2835" s="7" t="str">
        <f t="shared" si="265"/>
        <v>83.5142857142857</v>
      </c>
      <c r="Q2835" s="11" t="str">
        <f t="shared" si="266"/>
        <v>theater</v>
      </c>
      <c r="R2835" s="11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 t="str">
        <f t="shared" si="265"/>
        <v>64.7619047619048</v>
      </c>
      <c r="Q2836" s="11" t="str">
        <f t="shared" si="266"/>
        <v>theater</v>
      </c>
      <c r="R2836" s="11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 t="str">
        <f t="shared" si="265"/>
        <v>20.1181720430108</v>
      </c>
      <c r="Q2837" s="11" t="str">
        <f t="shared" si="266"/>
        <v>theater</v>
      </c>
      <c r="R2837" s="11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107.777777777778</v>
      </c>
      <c r="P2838" s="7" t="str">
        <f t="shared" si="265"/>
        <v>44.0909090909091</v>
      </c>
      <c r="Q2838" s="11" t="str">
        <f t="shared" si="266"/>
        <v>theater</v>
      </c>
      <c r="R2838" s="11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 t="str">
        <f t="shared" si="265"/>
        <v>40.4761904761905</v>
      </c>
      <c r="Q2839" s="11" t="str">
        <f t="shared" si="266"/>
        <v>theater</v>
      </c>
      <c r="R2839" s="11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 t="str">
        <f t="shared" si="265"/>
        <v>44.537037037037</v>
      </c>
      <c r="Q2840" s="11" t="str">
        <f t="shared" si="266"/>
        <v>theater</v>
      </c>
      <c r="R2840" s="11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</v>
      </c>
      <c r="P2841" s="7" t="str">
        <f t="shared" si="265"/>
        <v>125.806451612903</v>
      </c>
      <c r="Q2841" s="11" t="str">
        <f t="shared" si="266"/>
        <v>theater</v>
      </c>
      <c r="R2841" s="1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 t="str">
        <f t="shared" si="265"/>
        <v>19.6969696969697</v>
      </c>
      <c r="Q2842" s="11" t="str">
        <f t="shared" si="266"/>
        <v>theater</v>
      </c>
      <c r="R2842" s="11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 t="str">
        <f t="shared" si="265"/>
        <v>10</v>
      </c>
      <c r="Q2843" s="11" t="str">
        <f t="shared" si="266"/>
        <v>theater</v>
      </c>
      <c r="R2843" s="11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#NUM!</v>
      </c>
      <c r="Q2844" s="11" t="str">
        <f t="shared" si="266"/>
        <v>theater</v>
      </c>
      <c r="R2844" s="11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#NUM!</v>
      </c>
      <c r="Q2845" s="11" t="str">
        <f t="shared" si="266"/>
        <v>theater</v>
      </c>
      <c r="R2845" s="11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5.4545454545454497</v>
      </c>
      <c r="P2846" s="7" t="str">
        <f t="shared" si="265"/>
        <v>30</v>
      </c>
      <c r="Q2846" s="11" t="str">
        <f t="shared" si="266"/>
        <v>theater</v>
      </c>
      <c r="R2846" s="11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31.546666666666702</v>
      </c>
      <c r="P2847" s="7" t="str">
        <f t="shared" si="265"/>
        <v>60.6666666666667</v>
      </c>
      <c r="Q2847" s="11" t="str">
        <f t="shared" si="266"/>
        <v>theater</v>
      </c>
      <c r="R2847" s="11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#NUM!</v>
      </c>
      <c r="Q2848" s="11" t="str">
        <f t="shared" si="266"/>
        <v>theater</v>
      </c>
      <c r="R2848" s="11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#NUM!</v>
      </c>
      <c r="Q2849" s="11" t="str">
        <f t="shared" si="266"/>
        <v>theater</v>
      </c>
      <c r="R2849" s="11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 t="str">
        <f t="shared" si="265"/>
        <v>23.3333333333333</v>
      </c>
      <c r="Q2850" s="11" t="str">
        <f t="shared" si="266"/>
        <v>theater</v>
      </c>
      <c r="R2850" s="11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 t="str">
        <f t="shared" si="265"/>
        <v>5</v>
      </c>
      <c r="Q2851" s="11" t="str">
        <f t="shared" si="266"/>
        <v>theater</v>
      </c>
      <c r="R2851" s="1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 t="str">
        <f t="shared" si="265"/>
        <v>23.9230769230769</v>
      </c>
      <c r="Q2852" s="11" t="str">
        <f t="shared" si="266"/>
        <v>theater</v>
      </c>
      <c r="R2852" s="11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#NUM!</v>
      </c>
      <c r="Q2853" s="11" t="str">
        <f t="shared" si="266"/>
        <v>theater</v>
      </c>
      <c r="R2853" s="11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 t="str">
        <f t="shared" si="265"/>
        <v>15.8333333333333</v>
      </c>
      <c r="Q2854" s="11" t="str">
        <f t="shared" si="266"/>
        <v>theater</v>
      </c>
      <c r="R2854" s="11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#NUM!</v>
      </c>
      <c r="Q2855" s="11" t="str">
        <f t="shared" si="266"/>
        <v>theater</v>
      </c>
      <c r="R2855" s="11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 t="str">
        <f t="shared" si="265"/>
        <v>29.7857142857143</v>
      </c>
      <c r="Q2856" s="11" t="str">
        <f t="shared" si="266"/>
        <v>theater</v>
      </c>
      <c r="R2856" s="11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 t="str">
        <f t="shared" si="265"/>
        <v>60</v>
      </c>
      <c r="Q2857" s="11" t="str">
        <f t="shared" si="266"/>
        <v>theater</v>
      </c>
      <c r="R2857" s="11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4.8666666666666698</v>
      </c>
      <c r="P2858" s="7" t="str">
        <f t="shared" si="265"/>
        <v>24.3333333333333</v>
      </c>
      <c r="Q2858" s="11" t="str">
        <f t="shared" si="266"/>
        <v>theater</v>
      </c>
      <c r="R2858" s="11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19.7368421052632</v>
      </c>
      <c r="P2859" s="7" t="str">
        <f t="shared" si="265"/>
        <v>500</v>
      </c>
      <c r="Q2859" s="11" t="str">
        <f t="shared" si="266"/>
        <v>theater</v>
      </c>
      <c r="R2859" s="11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#NUM!</v>
      </c>
      <c r="Q2860" s="11" t="str">
        <f t="shared" si="266"/>
        <v>theater</v>
      </c>
      <c r="R2860" s="11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 t="str">
        <f t="shared" si="265"/>
        <v>35</v>
      </c>
      <c r="Q2861" s="11" t="str">
        <f t="shared" si="266"/>
        <v>theater</v>
      </c>
      <c r="R2861" s="1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 t="str">
        <f t="shared" si="265"/>
        <v>29.5555555555556</v>
      </c>
      <c r="Q2862" s="11" t="str">
        <f t="shared" si="266"/>
        <v>theater</v>
      </c>
      <c r="R2862" s="11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 t="str">
        <f t="shared" si="265"/>
        <v>26.6666666666667</v>
      </c>
      <c r="Q2863" s="11" t="str">
        <f t="shared" si="266"/>
        <v>theater</v>
      </c>
      <c r="R2863" s="11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0.43307086614173201</v>
      </c>
      <c r="P2864" s="7" t="str">
        <f t="shared" si="265"/>
        <v>18.3333333333333</v>
      </c>
      <c r="Q2864" s="11" t="str">
        <f t="shared" si="266"/>
        <v>theater</v>
      </c>
      <c r="R2864" s="11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 t="str">
        <f t="shared" si="265"/>
        <v>20</v>
      </c>
      <c r="Q2865" s="11" t="str">
        <f t="shared" si="266"/>
        <v>theater</v>
      </c>
      <c r="R2865" s="11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 t="str">
        <f t="shared" si="265"/>
        <v>13.3333333333333</v>
      </c>
      <c r="Q2866" s="11" t="str">
        <f t="shared" si="266"/>
        <v>theater</v>
      </c>
      <c r="R2866" s="11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#NUM!</v>
      </c>
      <c r="Q2867" s="11" t="str">
        <f t="shared" si="266"/>
        <v>theater</v>
      </c>
      <c r="R2867" s="11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 t="str">
        <f t="shared" si="265"/>
        <v>22.5</v>
      </c>
      <c r="Q2868" s="11" t="str">
        <f t="shared" si="266"/>
        <v>theater</v>
      </c>
      <c r="R2868" s="11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 t="str">
        <f t="shared" si="265"/>
        <v>50.4</v>
      </c>
      <c r="Q2869" s="11" t="str">
        <f t="shared" si="266"/>
        <v>theater</v>
      </c>
      <c r="R2869" s="11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42.011733333333304</v>
      </c>
      <c r="P2870" s="7" t="str">
        <f t="shared" si="265"/>
        <v>105.029333333333</v>
      </c>
      <c r="Q2870" s="11" t="str">
        <f t="shared" si="266"/>
        <v>theater</v>
      </c>
      <c r="R2870" s="11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 t="str">
        <f t="shared" si="265"/>
        <v>35.4</v>
      </c>
      <c r="Q2871" s="11" t="str">
        <f t="shared" si="266"/>
        <v>theater</v>
      </c>
      <c r="R2871" s="1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 t="str">
        <f t="shared" si="265"/>
        <v>83.3333333333333</v>
      </c>
      <c r="Q2872" s="11" t="str">
        <f t="shared" si="266"/>
        <v>theater</v>
      </c>
      <c r="R2872" s="11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 t="str">
        <f t="shared" si="265"/>
        <v>35.9230769230769</v>
      </c>
      <c r="Q2873" s="11" t="str">
        <f t="shared" si="266"/>
        <v>theater</v>
      </c>
      <c r="R2873" s="11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#NUM!</v>
      </c>
      <c r="Q2874" s="11" t="str">
        <f t="shared" si="266"/>
        <v>theater</v>
      </c>
      <c r="R2874" s="11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 t="str">
        <f t="shared" si="265"/>
        <v>119.125</v>
      </c>
      <c r="Q2875" s="11" t="str">
        <f t="shared" si="266"/>
        <v>theater</v>
      </c>
      <c r="R2875" s="11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 t="str">
        <f t="shared" si="265"/>
        <v>90.3333333333333</v>
      </c>
      <c r="Q2876" s="11" t="str">
        <f t="shared" si="266"/>
        <v>theater</v>
      </c>
      <c r="R2876" s="11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 t="str">
        <f t="shared" si="265"/>
        <v>2.33333333333333</v>
      </c>
      <c r="Q2877" s="11" t="str">
        <f t="shared" si="266"/>
        <v>theater</v>
      </c>
      <c r="R2877" s="11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#NUM!</v>
      </c>
      <c r="Q2878" s="11" t="str">
        <f t="shared" si="266"/>
        <v>theater</v>
      </c>
      <c r="R2878" s="11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</v>
      </c>
      <c r="P2879" s="7" t="str">
        <f t="shared" si="265"/>
        <v>108.333333333333</v>
      </c>
      <c r="Q2879" s="11" t="str">
        <f t="shared" si="266"/>
        <v>theater</v>
      </c>
      <c r="R2879" s="11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 t="str">
        <f t="shared" si="265"/>
        <v>15.75</v>
      </c>
      <c r="Q2880" s="11" t="str">
        <f t="shared" si="266"/>
        <v>theater</v>
      </c>
      <c r="R2880" s="11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0.25892857142857101</v>
      </c>
      <c r="P2881" s="7" t="str">
        <f t="shared" si="265"/>
        <v>29</v>
      </c>
      <c r="Q2881" s="11" t="str">
        <f t="shared" si="266"/>
        <v>theater</v>
      </c>
      <c r="R2881" s="1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</v>
      </c>
      <c r="P2882" s="7" t="str">
        <f t="shared" si="265"/>
        <v>96.551724137931</v>
      </c>
      <c r="Q2882" s="11" t="str">
        <f t="shared" si="266"/>
        <v>theater</v>
      </c>
      <c r="R2882" s="11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IMDIV($E2883,$D2883)*100</f>
        <v>0</v>
      </c>
      <c r="P2883" s="7" t="e">
        <f t="shared" ref="P2883:P2946" si="271">IMDIV($E2883,$L2883)</f>
        <v>#NUM!</v>
      </c>
      <c r="Q2883" s="11" t="str">
        <f t="shared" ref="Q2883:Q2946" si="272">LEFT($N2883,SEARCH("/",$N2883)-1)</f>
        <v>theater</v>
      </c>
      <c r="R2883" s="11" t="str">
        <f t="shared" ref="R2883:R2946" si="273">RIGHT($N2883,LEN($N2883)-SEARCH("/",$N2883))</f>
        <v>plays</v>
      </c>
      <c r="S2883" s="12">
        <f t="shared" ref="S2883:S2946" si="274">((($J2883/60)/60)/24)+DATE(1970,1,1)</f>
        <v>41916.597638888888</v>
      </c>
      <c r="T2883" s="12">
        <f t="shared" ref="T2883:T2946" si="275">((($I2883/60)/60)/24)+DATE(1970,1,1)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 t="str">
        <f t="shared" si="271"/>
        <v>63</v>
      </c>
      <c r="Q2884" s="11" t="str">
        <f t="shared" si="272"/>
        <v>theater</v>
      </c>
      <c r="R2884" s="11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 t="str">
        <f t="shared" si="271"/>
        <v>381.6</v>
      </c>
      <c r="Q2885" s="11" t="str">
        <f t="shared" si="272"/>
        <v>theater</v>
      </c>
      <c r="R2885" s="11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0.41111111111111098</v>
      </c>
      <c r="P2886" s="7" t="str">
        <f t="shared" si="271"/>
        <v>46.25</v>
      </c>
      <c r="Q2886" s="11" t="str">
        <f t="shared" si="272"/>
        <v>theater</v>
      </c>
      <c r="R2886" s="11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 t="str">
        <f t="shared" si="271"/>
        <v>26</v>
      </c>
      <c r="Q2887" s="11" t="str">
        <f t="shared" si="272"/>
        <v>theater</v>
      </c>
      <c r="R2887" s="11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 t="str">
        <f t="shared" si="271"/>
        <v>10</v>
      </c>
      <c r="Q2888" s="11" t="str">
        <f t="shared" si="272"/>
        <v>theater</v>
      </c>
      <c r="R2888" s="11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0.16666666666666699</v>
      </c>
      <c r="P2889" s="7" t="str">
        <f t="shared" si="271"/>
        <v>5</v>
      </c>
      <c r="Q2889" s="11" t="str">
        <f t="shared" si="272"/>
        <v>theater</v>
      </c>
      <c r="R2889" s="11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#NUM!</v>
      </c>
      <c r="Q2890" s="11" t="str">
        <f t="shared" si="272"/>
        <v>theater</v>
      </c>
      <c r="R2890" s="11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38.066666666666698</v>
      </c>
      <c r="P2891" s="7" t="str">
        <f t="shared" si="271"/>
        <v>81.5714285714286</v>
      </c>
      <c r="Q2891" s="11" t="str">
        <f t="shared" si="272"/>
        <v>theater</v>
      </c>
      <c r="R2891" s="1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 t="str">
        <f t="shared" si="271"/>
        <v>7</v>
      </c>
      <c r="Q2892" s="11" t="str">
        <f t="shared" si="272"/>
        <v>theater</v>
      </c>
      <c r="R2892" s="11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 t="str">
        <f t="shared" si="271"/>
        <v>27.3</v>
      </c>
      <c r="Q2893" s="11" t="str">
        <f t="shared" si="272"/>
        <v>theater</v>
      </c>
      <c r="R2893" s="11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9.0909090909090899</v>
      </c>
      <c r="P2894" s="7" t="str">
        <f t="shared" si="271"/>
        <v>29.4117647058824</v>
      </c>
      <c r="Q2894" s="11" t="str">
        <f t="shared" si="272"/>
        <v>theater</v>
      </c>
      <c r="R2894" s="11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 t="str">
        <f t="shared" si="271"/>
        <v>12.5</v>
      </c>
      <c r="Q2895" s="11" t="str">
        <f t="shared" si="272"/>
        <v>theater</v>
      </c>
      <c r="R2895" s="11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#NUM!</v>
      </c>
      <c r="Q2896" s="11" t="str">
        <f t="shared" si="272"/>
        <v>theater</v>
      </c>
      <c r="R2896" s="11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 t="str">
        <f t="shared" si="271"/>
        <v>5.75</v>
      </c>
      <c r="Q2897" s="11" t="str">
        <f t="shared" si="272"/>
        <v>theater</v>
      </c>
      <c r="R2897" s="11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</v>
      </c>
      <c r="P2898" s="7" t="str">
        <f t="shared" si="271"/>
        <v>52.0833333333333</v>
      </c>
      <c r="Q2898" s="11" t="str">
        <f t="shared" si="272"/>
        <v>theater</v>
      </c>
      <c r="R2898" s="11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4.5833333333333304</v>
      </c>
      <c r="P2899" s="7" t="str">
        <f t="shared" si="271"/>
        <v>183.333333333333</v>
      </c>
      <c r="Q2899" s="11" t="str">
        <f t="shared" si="272"/>
        <v>theater</v>
      </c>
      <c r="R2899" s="11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4.2133333333333303</v>
      </c>
      <c r="P2900" s="7" t="str">
        <f t="shared" si="271"/>
        <v>26.3333333333333</v>
      </c>
      <c r="Q2900" s="11" t="str">
        <f t="shared" si="272"/>
        <v>theater</v>
      </c>
      <c r="R2900" s="11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#NUM!</v>
      </c>
      <c r="Q2901" s="11" t="str">
        <f t="shared" si="272"/>
        <v>theater</v>
      </c>
      <c r="R2901" s="1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61.909090909090899</v>
      </c>
      <c r="P2902" s="7" t="str">
        <f t="shared" si="271"/>
        <v>486.428571428571</v>
      </c>
      <c r="Q2902" s="11" t="str">
        <f t="shared" si="272"/>
        <v>theater</v>
      </c>
      <c r="R2902" s="11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 t="str">
        <f t="shared" si="271"/>
        <v>3</v>
      </c>
      <c r="Q2903" s="11" t="str">
        <f t="shared" si="272"/>
        <v>theater</v>
      </c>
      <c r="R2903" s="11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1.6666666666666701E-2</v>
      </c>
      <c r="P2904" s="7" t="str">
        <f t="shared" si="271"/>
        <v>25</v>
      </c>
      <c r="Q2904" s="11" t="str">
        <f t="shared" si="272"/>
        <v>theater</v>
      </c>
      <c r="R2904" s="11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 t="str">
        <f t="shared" si="271"/>
        <v>9.75</v>
      </c>
      <c r="Q2905" s="11" t="str">
        <f t="shared" si="272"/>
        <v>theater</v>
      </c>
      <c r="R2905" s="11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 t="str">
        <f t="shared" si="271"/>
        <v>18.75</v>
      </c>
      <c r="Q2906" s="11" t="str">
        <f t="shared" si="272"/>
        <v>theater</v>
      </c>
      <c r="R2906" s="11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17.771428571428601</v>
      </c>
      <c r="P2907" s="7" t="str">
        <f t="shared" si="271"/>
        <v>36.5882352941176</v>
      </c>
      <c r="Q2907" s="11" t="str">
        <f t="shared" si="272"/>
        <v>theater</v>
      </c>
      <c r="R2907" s="11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9.4166666666666696</v>
      </c>
      <c r="P2908" s="7" t="str">
        <f t="shared" si="271"/>
        <v>80.7142857142857</v>
      </c>
      <c r="Q2908" s="11" t="str">
        <f t="shared" si="272"/>
        <v>theater</v>
      </c>
      <c r="R2908" s="11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 t="str">
        <f t="shared" si="271"/>
        <v>1</v>
      </c>
      <c r="Q2909" s="11" t="str">
        <f t="shared" si="272"/>
        <v>theater</v>
      </c>
      <c r="R2909" s="11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 t="str">
        <f t="shared" si="271"/>
        <v>52.8</v>
      </c>
      <c r="Q2910" s="11" t="str">
        <f t="shared" si="272"/>
        <v>theater</v>
      </c>
      <c r="R2910" s="11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1.1111111111111099E-2</v>
      </c>
      <c r="P2911" s="7" t="str">
        <f t="shared" si="271"/>
        <v>20</v>
      </c>
      <c r="Q2911" s="11" t="str">
        <f t="shared" si="272"/>
        <v>theater</v>
      </c>
      <c r="R2911" s="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3.3333333333333301E-3</v>
      </c>
      <c r="P2912" s="7" t="str">
        <f t="shared" si="271"/>
        <v>1</v>
      </c>
      <c r="Q2912" s="11" t="str">
        <f t="shared" si="272"/>
        <v>theater</v>
      </c>
      <c r="R2912" s="11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 t="str">
        <f t="shared" si="271"/>
        <v>46.9285714285714</v>
      </c>
      <c r="Q2913" s="11" t="str">
        <f t="shared" si="272"/>
        <v>theater</v>
      </c>
      <c r="R2913" s="11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14.0581717451524</v>
      </c>
      <c r="P2914" s="7" t="str">
        <f t="shared" si="271"/>
        <v>78.0769230769231</v>
      </c>
      <c r="Q2914" s="11" t="str">
        <f t="shared" si="272"/>
        <v>theater</v>
      </c>
      <c r="R2914" s="11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 t="str">
        <f t="shared" si="271"/>
        <v>1</v>
      </c>
      <c r="Q2915" s="11" t="str">
        <f t="shared" si="272"/>
        <v>theater</v>
      </c>
      <c r="R2915" s="11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 t="str">
        <f t="shared" si="271"/>
        <v>1</v>
      </c>
      <c r="Q2916" s="11" t="str">
        <f t="shared" si="272"/>
        <v>theater</v>
      </c>
      <c r="R2916" s="11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 t="str">
        <f t="shared" si="271"/>
        <v>203.666666666667</v>
      </c>
      <c r="Q2917" s="11" t="str">
        <f t="shared" si="272"/>
        <v>theater</v>
      </c>
      <c r="R2917" s="11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7.8378378378378395</v>
      </c>
      <c r="P2918" s="7" t="str">
        <f t="shared" si="271"/>
        <v>20.7142857142857</v>
      </c>
      <c r="Q2918" s="11" t="str">
        <f t="shared" si="272"/>
        <v>theater</v>
      </c>
      <c r="R2918" s="11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 t="str">
        <f t="shared" si="271"/>
        <v>48.5555555555556</v>
      </c>
      <c r="Q2919" s="11" t="str">
        <f t="shared" si="272"/>
        <v>theater</v>
      </c>
      <c r="R2919" s="11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 t="str">
        <f t="shared" si="271"/>
        <v>68.1</v>
      </c>
      <c r="Q2920" s="11" t="str">
        <f t="shared" si="272"/>
        <v>theater</v>
      </c>
      <c r="R2920" s="11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 t="str">
        <f t="shared" si="271"/>
        <v>8.5</v>
      </c>
      <c r="Q2921" s="11" t="str">
        <f t="shared" si="272"/>
        <v>theater</v>
      </c>
      <c r="R2921" s="1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 t="str">
        <f t="shared" si="271"/>
        <v>51.6153846153846</v>
      </c>
      <c r="Q2922" s="11" t="str">
        <f t="shared" si="272"/>
        <v>theater</v>
      </c>
      <c r="R2922" s="11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 t="str">
        <f t="shared" si="271"/>
        <v>43</v>
      </c>
      <c r="Q2923" s="11" t="str">
        <f t="shared" si="272"/>
        <v>theater</v>
      </c>
      <c r="R2923" s="11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 t="str">
        <f t="shared" si="271"/>
        <v>83.3333333333333</v>
      </c>
      <c r="Q2924" s="11" t="str">
        <f t="shared" si="272"/>
        <v>theater</v>
      </c>
      <c r="R2924" s="11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 t="str">
        <f t="shared" si="271"/>
        <v>30</v>
      </c>
      <c r="Q2925" s="11" t="str">
        <f t="shared" si="272"/>
        <v>theater</v>
      </c>
      <c r="R2925" s="11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 t="str">
        <f t="shared" si="271"/>
        <v>175.510204081633</v>
      </c>
      <c r="Q2926" s="11" t="str">
        <f t="shared" si="272"/>
        <v>theater</v>
      </c>
      <c r="R2926" s="11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102.445977777778</v>
      </c>
      <c r="P2927" s="7" t="str">
        <f t="shared" si="271"/>
        <v>231.66175879397</v>
      </c>
      <c r="Q2927" s="11" t="str">
        <f t="shared" si="272"/>
        <v>theater</v>
      </c>
      <c r="R2927" s="11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 t="str">
        <f t="shared" si="271"/>
        <v>75</v>
      </c>
      <c r="Q2928" s="11" t="str">
        <f t="shared" si="272"/>
        <v>theater</v>
      </c>
      <c r="R2928" s="11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</v>
      </c>
      <c r="P2929" s="7" t="str">
        <f t="shared" si="271"/>
        <v>112.142857142857</v>
      </c>
      <c r="Q2929" s="11" t="str">
        <f t="shared" si="272"/>
        <v>theater</v>
      </c>
      <c r="R2929" s="11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 t="str">
        <f t="shared" si="271"/>
        <v>41.6666666666667</v>
      </c>
      <c r="Q2930" s="11" t="str">
        <f t="shared" si="272"/>
        <v>theater</v>
      </c>
      <c r="R2930" s="11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 t="str">
        <f t="shared" si="271"/>
        <v>255.1734375</v>
      </c>
      <c r="Q2931" s="11" t="str">
        <f t="shared" si="272"/>
        <v>theater</v>
      </c>
      <c r="R2931" s="1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 t="str">
        <f t="shared" si="271"/>
        <v>162.774193548387</v>
      </c>
      <c r="Q2932" s="11" t="str">
        <f t="shared" si="272"/>
        <v>theater</v>
      </c>
      <c r="R2932" s="11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 t="str">
        <f t="shared" si="271"/>
        <v>88.3333333333333</v>
      </c>
      <c r="Q2933" s="11" t="str">
        <f t="shared" si="272"/>
        <v>theater</v>
      </c>
      <c r="R2933" s="11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105.09677419354799</v>
      </c>
      <c r="P2934" s="7" t="str">
        <f t="shared" si="271"/>
        <v>85.7368421052632</v>
      </c>
      <c r="Q2934" s="11" t="str">
        <f t="shared" si="272"/>
        <v>theater</v>
      </c>
      <c r="R2934" s="11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 t="str">
        <f t="shared" si="271"/>
        <v>47.5740740740741</v>
      </c>
      <c r="Q2935" s="11" t="str">
        <f t="shared" si="272"/>
        <v>theater</v>
      </c>
      <c r="R2935" s="11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 t="str">
        <f t="shared" si="271"/>
        <v>72.972972972973</v>
      </c>
      <c r="Q2936" s="11" t="str">
        <f t="shared" si="272"/>
        <v>theater</v>
      </c>
      <c r="R2936" s="11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</v>
      </c>
      <c r="P2937" s="7" t="str">
        <f t="shared" si="271"/>
        <v>90.5384615384615</v>
      </c>
      <c r="Q2937" s="11" t="str">
        <f t="shared" si="272"/>
        <v>theater</v>
      </c>
      <c r="R2937" s="11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 t="str">
        <f t="shared" si="271"/>
        <v>37.6470588235294</v>
      </c>
      <c r="Q2938" s="11" t="str">
        <f t="shared" si="272"/>
        <v>theater</v>
      </c>
      <c r="R2938" s="11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</v>
      </c>
      <c r="P2939" s="7" t="str">
        <f t="shared" si="271"/>
        <v>36.3636363636364</v>
      </c>
      <c r="Q2939" s="11" t="str">
        <f t="shared" si="272"/>
        <v>theater</v>
      </c>
      <c r="R2939" s="11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 t="str">
        <f t="shared" si="271"/>
        <v>126.71875</v>
      </c>
      <c r="Q2940" s="11" t="str">
        <f t="shared" si="272"/>
        <v>theater</v>
      </c>
      <c r="R2940" s="11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 t="str">
        <f t="shared" si="271"/>
        <v>329.2</v>
      </c>
      <c r="Q2941" s="11" t="str">
        <f t="shared" si="272"/>
        <v>theater</v>
      </c>
      <c r="R2941" s="1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 t="str">
        <f t="shared" si="271"/>
        <v>81.2424242424242</v>
      </c>
      <c r="Q2942" s="11" t="str">
        <f t="shared" si="272"/>
        <v>theater</v>
      </c>
      <c r="R2942" s="11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 t="str">
        <f t="shared" si="271"/>
        <v>1</v>
      </c>
      <c r="Q2943" s="11" t="str">
        <f t="shared" si="272"/>
        <v>theater</v>
      </c>
      <c r="R2943" s="11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 t="str">
        <f t="shared" si="271"/>
        <v>202.227722772277</v>
      </c>
      <c r="Q2944" s="11" t="str">
        <f t="shared" si="272"/>
        <v>theater</v>
      </c>
      <c r="R2944" s="11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#NUM!</v>
      </c>
      <c r="Q2945" s="11" t="str">
        <f t="shared" si="272"/>
        <v>theater</v>
      </c>
      <c r="R2945" s="11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 t="str">
        <f t="shared" si="271"/>
        <v>100</v>
      </c>
      <c r="Q2946" s="11" t="str">
        <f t="shared" si="272"/>
        <v>theater</v>
      </c>
      <c r="R2946" s="11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IMDIV($E2947,$D2947)*100</f>
        <v>0</v>
      </c>
      <c r="P2947" s="7" t="e">
        <f t="shared" ref="P2947:P3010" si="277">IMDIV($E2947,$L2947)</f>
        <v>#NUM!</v>
      </c>
      <c r="Q2947" s="11" t="str">
        <f t="shared" ref="Q2947:Q3010" si="278">LEFT($N2947,SEARCH("/",$N2947)-1)</f>
        <v>theater</v>
      </c>
      <c r="R2947" s="11" t="str">
        <f t="shared" ref="R2947:R3010" si="279">RIGHT($N2947,LEN($N2947)-SEARCH("/",$N2947))</f>
        <v>spaces</v>
      </c>
      <c r="S2947" s="12">
        <f t="shared" ref="S2947:S3010" si="280">((($J2947/60)/60)/24)+DATE(1970,1,1)</f>
        <v>42118.139583333337</v>
      </c>
      <c r="T2947" s="12">
        <f t="shared" ref="T2947:T3010" si="281">((($I2947/60)/60)/24)+DATE(1970,1,1)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 t="str">
        <f t="shared" si="277"/>
        <v>1</v>
      </c>
      <c r="Q2948" s="11" t="str">
        <f t="shared" si="278"/>
        <v>theater</v>
      </c>
      <c r="R2948" s="11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 t="str">
        <f t="shared" si="277"/>
        <v>82.4615384615385</v>
      </c>
      <c r="Q2949" s="11" t="str">
        <f t="shared" si="278"/>
        <v>theater</v>
      </c>
      <c r="R2949" s="11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 t="str">
        <f t="shared" si="277"/>
        <v>2.66666666666667</v>
      </c>
      <c r="Q2950" s="11" t="str">
        <f t="shared" si="278"/>
        <v>theater</v>
      </c>
      <c r="R2950" s="11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 t="str">
        <f t="shared" si="277"/>
        <v>12.5</v>
      </c>
      <c r="Q2951" s="11" t="str">
        <f t="shared" si="278"/>
        <v>theater</v>
      </c>
      <c r="R2951" s="1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#NUM!</v>
      </c>
      <c r="Q2952" s="11" t="str">
        <f t="shared" si="278"/>
        <v>theater</v>
      </c>
      <c r="R2952" s="11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 t="str">
        <f t="shared" si="277"/>
        <v>18.8965517241379</v>
      </c>
      <c r="Q2953" s="11" t="str">
        <f t="shared" si="278"/>
        <v>theater</v>
      </c>
      <c r="R2953" s="11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 t="str">
        <f t="shared" si="277"/>
        <v>200.625</v>
      </c>
      <c r="Q2954" s="11" t="str">
        <f t="shared" si="278"/>
        <v>theater</v>
      </c>
      <c r="R2954" s="11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 t="str">
        <f t="shared" si="277"/>
        <v>201.666666666667</v>
      </c>
      <c r="Q2955" s="11" t="str">
        <f t="shared" si="278"/>
        <v>theater</v>
      </c>
      <c r="R2955" s="11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#NUM!</v>
      </c>
      <c r="Q2956" s="11" t="str">
        <f t="shared" si="278"/>
        <v>theater</v>
      </c>
      <c r="R2956" s="11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</v>
      </c>
      <c r="P2957" s="7" t="str">
        <f t="shared" si="277"/>
        <v>65</v>
      </c>
      <c r="Q2957" s="11" t="str">
        <f t="shared" si="278"/>
        <v>theater</v>
      </c>
      <c r="R2957" s="11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16.734177215189899</v>
      </c>
      <c r="P2958" s="7" t="str">
        <f t="shared" si="277"/>
        <v>66.1</v>
      </c>
      <c r="Q2958" s="11" t="str">
        <f t="shared" si="278"/>
        <v>theater</v>
      </c>
      <c r="R2958" s="11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1.86666666666667</v>
      </c>
      <c r="P2959" s="7" t="str">
        <f t="shared" si="277"/>
        <v>93.3333333333333</v>
      </c>
      <c r="Q2959" s="11" t="str">
        <f t="shared" si="278"/>
        <v>theater</v>
      </c>
      <c r="R2959" s="11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#NUM!</v>
      </c>
      <c r="Q2960" s="11" t="str">
        <f t="shared" si="278"/>
        <v>theater</v>
      </c>
      <c r="R2960" s="11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#NUM!</v>
      </c>
      <c r="Q2961" s="11" t="str">
        <f t="shared" si="278"/>
        <v>theater</v>
      </c>
      <c r="R2961" s="1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#NUM!</v>
      </c>
      <c r="Q2962" s="11" t="str">
        <f t="shared" si="278"/>
        <v>theater</v>
      </c>
      <c r="R2962" s="11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 t="str">
        <f t="shared" si="277"/>
        <v>50.75</v>
      </c>
      <c r="Q2963" s="11" t="str">
        <f t="shared" si="278"/>
        <v>theater</v>
      </c>
      <c r="R2963" s="11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 t="str">
        <f t="shared" si="277"/>
        <v>60.9</v>
      </c>
      <c r="Q2964" s="11" t="str">
        <f t="shared" si="278"/>
        <v>theater</v>
      </c>
      <c r="R2964" s="11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 t="str">
        <f t="shared" si="277"/>
        <v>109.030612244898</v>
      </c>
      <c r="Q2965" s="11" t="str">
        <f t="shared" si="278"/>
        <v>theater</v>
      </c>
      <c r="R2965" s="11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100.71380000000001</v>
      </c>
      <c r="P2966" s="7" t="str">
        <f t="shared" si="277"/>
        <v>25.6922959183673</v>
      </c>
      <c r="Q2966" s="11" t="str">
        <f t="shared" si="278"/>
        <v>theater</v>
      </c>
      <c r="R2966" s="11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 t="str">
        <f t="shared" si="277"/>
        <v>41.9230769230769</v>
      </c>
      <c r="Q2967" s="11" t="str">
        <f t="shared" si="278"/>
        <v>theater</v>
      </c>
      <c r="R2967" s="11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 t="str">
        <f t="shared" si="277"/>
        <v>88.7734375</v>
      </c>
      <c r="Q2968" s="11" t="str">
        <f t="shared" si="278"/>
        <v>theater</v>
      </c>
      <c r="R2968" s="11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 t="str">
        <f t="shared" si="277"/>
        <v>80.2253521126761</v>
      </c>
      <c r="Q2969" s="11" t="str">
        <f t="shared" si="278"/>
        <v>theater</v>
      </c>
      <c r="R2969" s="11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 t="str">
        <f t="shared" si="277"/>
        <v>78.936170212766</v>
      </c>
      <c r="Q2970" s="11" t="str">
        <f t="shared" si="278"/>
        <v>theater</v>
      </c>
      <c r="R2970" s="11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 t="str">
        <f t="shared" si="277"/>
        <v>95.5882352941177</v>
      </c>
      <c r="Q2971" s="11" t="str">
        <f t="shared" si="278"/>
        <v>theater</v>
      </c>
      <c r="R2971" s="1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 t="str">
        <f t="shared" si="277"/>
        <v>69.8901098901099</v>
      </c>
      <c r="Q2972" s="11" t="str">
        <f t="shared" si="278"/>
        <v>theater</v>
      </c>
      <c r="R2972" s="11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 t="str">
        <f t="shared" si="277"/>
        <v>74.5348837209302</v>
      </c>
      <c r="Q2973" s="11" t="str">
        <f t="shared" si="278"/>
        <v>theater</v>
      </c>
      <c r="R2973" s="11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 t="str">
        <f t="shared" si="277"/>
        <v>123.941176470588</v>
      </c>
      <c r="Q2974" s="11" t="str">
        <f t="shared" si="278"/>
        <v>theater</v>
      </c>
      <c r="R2974" s="11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 t="str">
        <f t="shared" si="277"/>
        <v>264.848484848485</v>
      </c>
      <c r="Q2975" s="11" t="str">
        <f t="shared" si="278"/>
        <v>theater</v>
      </c>
      <c r="R2975" s="11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 t="str">
        <f t="shared" si="277"/>
        <v>58.6206896551724</v>
      </c>
      <c r="Q2976" s="11" t="str">
        <f t="shared" si="278"/>
        <v>theater</v>
      </c>
      <c r="R2976" s="11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 t="str">
        <f t="shared" si="277"/>
        <v>70.8849557522124</v>
      </c>
      <c r="Q2977" s="11" t="str">
        <f t="shared" si="278"/>
        <v>theater</v>
      </c>
      <c r="R2977" s="11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171.42857142857099</v>
      </c>
      <c r="P2978" s="7" t="str">
        <f t="shared" si="277"/>
        <v>8.57142857142857</v>
      </c>
      <c r="Q2978" s="11" t="str">
        <f t="shared" si="278"/>
        <v>theater</v>
      </c>
      <c r="R2978" s="11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113.56666666666699</v>
      </c>
      <c r="P2979" s="7" t="str">
        <f t="shared" si="277"/>
        <v>113.566666666667</v>
      </c>
      <c r="Q2979" s="11" t="str">
        <f t="shared" si="278"/>
        <v>theater</v>
      </c>
      <c r="R2979" s="11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129.46666666666701</v>
      </c>
      <c r="P2980" s="7" t="str">
        <f t="shared" si="277"/>
        <v>60.6875</v>
      </c>
      <c r="Q2980" s="11" t="str">
        <f t="shared" si="278"/>
        <v>theater</v>
      </c>
      <c r="R2980" s="11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 t="str">
        <f t="shared" si="277"/>
        <v>110.217391304348</v>
      </c>
      <c r="Q2981" s="11" t="str">
        <f t="shared" si="278"/>
        <v>theater</v>
      </c>
      <c r="R2981" s="1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109.16666666666698</v>
      </c>
      <c r="P2982" s="7" t="str">
        <f t="shared" si="277"/>
        <v>136.458333333333</v>
      </c>
      <c r="Q2982" s="11" t="str">
        <f t="shared" si="278"/>
        <v>theater</v>
      </c>
      <c r="R2982" s="11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 t="str">
        <f t="shared" si="277"/>
        <v>53.1649484536082</v>
      </c>
      <c r="Q2983" s="11" t="str">
        <f t="shared" si="278"/>
        <v>theater</v>
      </c>
      <c r="R2983" s="11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 t="str">
        <f t="shared" si="277"/>
        <v>86.4915254237288</v>
      </c>
      <c r="Q2984" s="11" t="str">
        <f t="shared" si="278"/>
        <v>theater</v>
      </c>
      <c r="R2984" s="11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146.539577586207</v>
      </c>
      <c r="P2985" s="7" t="str">
        <f t="shared" si="277"/>
        <v>155.238273972603</v>
      </c>
      <c r="Q2985" s="11" t="str">
        <f t="shared" si="278"/>
        <v>theater</v>
      </c>
      <c r="R2985" s="11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 t="str">
        <f t="shared" si="277"/>
        <v>115.082568807339</v>
      </c>
      <c r="Q2986" s="11" t="str">
        <f t="shared" si="278"/>
        <v>theater</v>
      </c>
      <c r="R2986" s="11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 t="str">
        <f t="shared" si="277"/>
        <v>109.594594594595</v>
      </c>
      <c r="Q2987" s="11" t="str">
        <f t="shared" si="278"/>
        <v>theater</v>
      </c>
      <c r="R2987" s="11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 t="str">
        <f t="shared" si="277"/>
        <v>45.2142857142857</v>
      </c>
      <c r="Q2988" s="11" t="str">
        <f t="shared" si="278"/>
        <v>theater</v>
      </c>
      <c r="R2988" s="11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 t="str">
        <f t="shared" si="277"/>
        <v>104.151698113208</v>
      </c>
      <c r="Q2989" s="11" t="str">
        <f t="shared" si="278"/>
        <v>theater</v>
      </c>
      <c r="R2989" s="11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 t="str">
        <f t="shared" si="277"/>
        <v>35.7142857142857</v>
      </c>
      <c r="Q2990" s="11" t="str">
        <f t="shared" si="278"/>
        <v>theater</v>
      </c>
      <c r="R2990" s="11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 t="str">
        <f t="shared" si="277"/>
        <v>96.9972527472527</v>
      </c>
      <c r="Q2991" s="11" t="str">
        <f t="shared" si="278"/>
        <v>theater</v>
      </c>
      <c r="R2991" s="1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 t="str">
        <f t="shared" si="277"/>
        <v>370.37037037037</v>
      </c>
      <c r="Q2992" s="11" t="str">
        <f t="shared" si="278"/>
        <v>theater</v>
      </c>
      <c r="R2992" s="11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103.294117647059</v>
      </c>
      <c r="P2993" s="7" t="str">
        <f t="shared" si="277"/>
        <v>94.4086021505376</v>
      </c>
      <c r="Q2993" s="11" t="str">
        <f t="shared" si="278"/>
        <v>theater</v>
      </c>
      <c r="R2993" s="11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 t="str">
        <f t="shared" si="277"/>
        <v>48.984375</v>
      </c>
      <c r="Q2994" s="11" t="str">
        <f t="shared" si="278"/>
        <v>theater</v>
      </c>
      <c r="R2994" s="11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 t="str">
        <f t="shared" si="277"/>
        <v>45.5909090909091</v>
      </c>
      <c r="Q2995" s="11" t="str">
        <f t="shared" si="278"/>
        <v>theater</v>
      </c>
      <c r="R2995" s="11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457.74666666666695</v>
      </c>
      <c r="P2996" s="7" t="str">
        <f t="shared" si="277"/>
        <v>23.2752542372881</v>
      </c>
      <c r="Q2996" s="11" t="str">
        <f t="shared" si="278"/>
        <v>theater</v>
      </c>
      <c r="R2996" s="11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 t="str">
        <f t="shared" si="277"/>
        <v>63.2289156626506</v>
      </c>
      <c r="Q2997" s="11" t="str">
        <f t="shared" si="278"/>
        <v>theater</v>
      </c>
      <c r="R2997" s="11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171.94285714285701</v>
      </c>
      <c r="P2998" s="7" t="str">
        <f t="shared" si="277"/>
        <v>153.520408163265</v>
      </c>
      <c r="Q2998" s="11" t="str">
        <f t="shared" si="278"/>
        <v>theater</v>
      </c>
      <c r="R2998" s="11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 t="str">
        <f t="shared" si="277"/>
        <v>90.2</v>
      </c>
      <c r="Q2999" s="11" t="str">
        <f t="shared" si="278"/>
        <v>theater</v>
      </c>
      <c r="R2999" s="11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 t="str">
        <f t="shared" si="277"/>
        <v>118.971131639723</v>
      </c>
      <c r="Q3000" s="11" t="str">
        <f t="shared" si="278"/>
        <v>theater</v>
      </c>
      <c r="R3000" s="11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118.888888888889</v>
      </c>
      <c r="P3001" s="7" t="str">
        <f t="shared" si="277"/>
        <v>80.25</v>
      </c>
      <c r="Q3001" s="11" t="str">
        <f t="shared" si="278"/>
        <v>theater</v>
      </c>
      <c r="R3001" s="1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 t="str">
        <f t="shared" si="277"/>
        <v>62.5</v>
      </c>
      <c r="Q3002" s="11" t="str">
        <f t="shared" si="278"/>
        <v>theater</v>
      </c>
      <c r="R3002" s="11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318.699889104519</v>
      </c>
      <c r="P3003" s="7" t="str">
        <f t="shared" si="277"/>
        <v>131.3772</v>
      </c>
      <c r="Q3003" s="11" t="str">
        <f t="shared" si="278"/>
        <v>theater</v>
      </c>
      <c r="R3003" s="11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108.50614285714299</v>
      </c>
      <c r="P3004" s="7" t="str">
        <f t="shared" si="277"/>
        <v>73.0329807692308</v>
      </c>
      <c r="Q3004" s="11" t="str">
        <f t="shared" si="278"/>
        <v>theater</v>
      </c>
      <c r="R3004" s="11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101.166666666667</v>
      </c>
      <c r="P3005" s="7" t="str">
        <f t="shared" si="277"/>
        <v>178.529411764706</v>
      </c>
      <c r="Q3005" s="11" t="str">
        <f t="shared" si="278"/>
        <v>theater</v>
      </c>
      <c r="R3005" s="11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 t="str">
        <f t="shared" si="277"/>
        <v>162.909747292419</v>
      </c>
      <c r="Q3006" s="11" t="str">
        <f t="shared" si="278"/>
        <v>theater</v>
      </c>
      <c r="R3006" s="11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120.49622641509401</v>
      </c>
      <c r="P3007" s="7" t="str">
        <f t="shared" si="277"/>
        <v>108.242372881356</v>
      </c>
      <c r="Q3007" s="11" t="str">
        <f t="shared" si="278"/>
        <v>theater</v>
      </c>
      <c r="R3007" s="11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 t="str">
        <f t="shared" si="277"/>
        <v>88.8659793814433</v>
      </c>
      <c r="Q3008" s="11" t="str">
        <f t="shared" si="278"/>
        <v>theater</v>
      </c>
      <c r="R3008" s="11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 t="str">
        <f t="shared" si="277"/>
        <v>54</v>
      </c>
      <c r="Q3009" s="11" t="str">
        <f t="shared" si="278"/>
        <v>theater</v>
      </c>
      <c r="R3009" s="11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101.166666666667</v>
      </c>
      <c r="P3010" s="7" t="str">
        <f t="shared" si="277"/>
        <v>116.730769230769</v>
      </c>
      <c r="Q3010" s="11" t="str">
        <f t="shared" si="278"/>
        <v>theater</v>
      </c>
      <c r="R3010" s="11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IMDIV($E3011,$D3011)*100</f>
        <v>119.756</v>
      </c>
      <c r="P3011" s="7" t="str">
        <f t="shared" ref="P3011:P3074" si="283">IMDIV($E3011,$L3011)</f>
        <v>233.8984375</v>
      </c>
      <c r="Q3011" s="11" t="str">
        <f t="shared" ref="Q3011:Q3074" si="284">LEFT($N3011,SEARCH("/",$N3011)-1)</f>
        <v>theater</v>
      </c>
      <c r="R3011" s="11" t="str">
        <f t="shared" ref="R3011:R3074" si="285">RIGHT($N3011,LEN($N3011)-SEARCH("/",$N3011))</f>
        <v>spaces</v>
      </c>
      <c r="S3011" s="12">
        <f t="shared" ref="S3011:S3074" si="286">((($J3011/60)/60)/24)+DATE(1970,1,1)</f>
        <v>41939.569907407407</v>
      </c>
      <c r="T3011" s="12">
        <f t="shared" ref="T3011:T3074" si="287">((($I3011/60)/60)/24)+DATE(1970,1,1)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 t="str">
        <f t="shared" si="283"/>
        <v>158</v>
      </c>
      <c r="Q3012" s="11" t="str">
        <f t="shared" si="284"/>
        <v>theater</v>
      </c>
      <c r="R3012" s="11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123.666666666667</v>
      </c>
      <c r="P3013" s="7" t="str">
        <f t="shared" si="283"/>
        <v>14.84</v>
      </c>
      <c r="Q3013" s="11" t="str">
        <f t="shared" si="284"/>
        <v>theater</v>
      </c>
      <c r="R3013" s="11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 t="str">
        <f t="shared" si="283"/>
        <v>85.1818181818182</v>
      </c>
      <c r="Q3014" s="11" t="str">
        <f t="shared" si="284"/>
        <v>theater</v>
      </c>
      <c r="R3014" s="11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 t="str">
        <f t="shared" si="283"/>
        <v>146.691588785047</v>
      </c>
      <c r="Q3015" s="11" t="str">
        <f t="shared" si="284"/>
        <v>theater</v>
      </c>
      <c r="R3015" s="11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 t="str">
        <f t="shared" si="283"/>
        <v>50.7648114901257</v>
      </c>
      <c r="Q3016" s="11" t="str">
        <f t="shared" si="284"/>
        <v>theater</v>
      </c>
      <c r="R3016" s="11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103.17647058823501</v>
      </c>
      <c r="P3017" s="7" t="str">
        <f t="shared" si="283"/>
        <v>87.7</v>
      </c>
      <c r="Q3017" s="11" t="str">
        <f t="shared" si="284"/>
        <v>theater</v>
      </c>
      <c r="R3017" s="11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</v>
      </c>
      <c r="P3018" s="7" t="str">
        <f t="shared" si="283"/>
        <v>242.277777777778</v>
      </c>
      <c r="Q3018" s="11" t="str">
        <f t="shared" si="284"/>
        <v>theater</v>
      </c>
      <c r="R3018" s="11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105.84090909090899</v>
      </c>
      <c r="P3019" s="7" t="str">
        <f t="shared" si="283"/>
        <v>146.446540880503</v>
      </c>
      <c r="Q3019" s="11" t="str">
        <f t="shared" si="284"/>
        <v>theater</v>
      </c>
      <c r="R3019" s="11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100.71428571428601</v>
      </c>
      <c r="P3020" s="7" t="str">
        <f t="shared" si="283"/>
        <v>103.170731707317</v>
      </c>
      <c r="Q3020" s="11" t="str">
        <f t="shared" si="284"/>
        <v>theater</v>
      </c>
      <c r="R3020" s="11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121.23333333333299</v>
      </c>
      <c r="P3021" s="7" t="str">
        <f t="shared" si="283"/>
        <v>80.4646017699115</v>
      </c>
      <c r="Q3021" s="11" t="str">
        <f t="shared" si="284"/>
        <v>theater</v>
      </c>
      <c r="R3021" s="1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100.571428571429</v>
      </c>
      <c r="P3022" s="7" t="str">
        <f t="shared" si="283"/>
        <v>234.666666666667</v>
      </c>
      <c r="Q3022" s="11" t="str">
        <f t="shared" si="284"/>
        <v>theater</v>
      </c>
      <c r="R3022" s="11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</v>
      </c>
      <c r="P3023" s="7" t="str">
        <f t="shared" si="283"/>
        <v>50.6893203883495</v>
      </c>
      <c r="Q3023" s="11" t="str">
        <f t="shared" si="284"/>
        <v>theater</v>
      </c>
      <c r="R3023" s="11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 t="str">
        <f t="shared" si="283"/>
        <v>162.709677419355</v>
      </c>
      <c r="Q3024" s="11" t="str">
        <f t="shared" si="284"/>
        <v>theater</v>
      </c>
      <c r="R3024" s="11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 t="str">
        <f t="shared" si="283"/>
        <v>120.166666666667</v>
      </c>
      <c r="Q3025" s="11" t="str">
        <f t="shared" si="284"/>
        <v>theater</v>
      </c>
      <c r="R3025" s="11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 t="str">
        <f t="shared" si="283"/>
        <v>67.6978021978022</v>
      </c>
      <c r="Q3026" s="11" t="str">
        <f t="shared" si="284"/>
        <v>theater</v>
      </c>
      <c r="R3026" s="11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 t="str">
        <f t="shared" si="283"/>
        <v>52.1034482758621</v>
      </c>
      <c r="Q3027" s="11" t="str">
        <f t="shared" si="284"/>
        <v>theater</v>
      </c>
      <c r="R3027" s="11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</v>
      </c>
      <c r="P3028" s="7" t="str">
        <f t="shared" si="283"/>
        <v>51.6</v>
      </c>
      <c r="Q3028" s="11" t="str">
        <f t="shared" si="284"/>
        <v>theater</v>
      </c>
      <c r="R3028" s="11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 t="str">
        <f t="shared" si="283"/>
        <v>164.3</v>
      </c>
      <c r="Q3029" s="11" t="str">
        <f t="shared" si="284"/>
        <v>theater</v>
      </c>
      <c r="R3029" s="11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 t="str">
        <f t="shared" si="283"/>
        <v>84.8585858585859</v>
      </c>
      <c r="Q3030" s="11" t="str">
        <f t="shared" si="284"/>
        <v>theater</v>
      </c>
      <c r="R3030" s="11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109.676666666667</v>
      </c>
      <c r="P3031" s="7" t="str">
        <f t="shared" si="283"/>
        <v>94.5488505747126</v>
      </c>
      <c r="Q3031" s="11" t="str">
        <f t="shared" si="284"/>
        <v>theater</v>
      </c>
      <c r="R3031" s="1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</v>
      </c>
      <c r="P3032" s="7" t="str">
        <f t="shared" si="283"/>
        <v>45.5365853658537</v>
      </c>
      <c r="Q3032" s="11" t="str">
        <f t="shared" si="284"/>
        <v>theater</v>
      </c>
      <c r="R3032" s="11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 t="str">
        <f t="shared" si="283"/>
        <v>51.7241379310345</v>
      </c>
      <c r="Q3033" s="11" t="str">
        <f t="shared" si="284"/>
        <v>theater</v>
      </c>
      <c r="R3033" s="11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 t="str">
        <f t="shared" si="283"/>
        <v>50.88</v>
      </c>
      <c r="Q3034" s="11" t="str">
        <f t="shared" si="284"/>
        <v>theater</v>
      </c>
      <c r="R3034" s="11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146.53333333333302</v>
      </c>
      <c r="P3035" s="7" t="str">
        <f t="shared" si="283"/>
        <v>191.130434782609</v>
      </c>
      <c r="Q3035" s="11" t="str">
        <f t="shared" si="284"/>
        <v>theater</v>
      </c>
      <c r="R3035" s="11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 t="str">
        <f t="shared" si="283"/>
        <v>89.3142857142857</v>
      </c>
      <c r="Q3036" s="11" t="str">
        <f t="shared" si="284"/>
        <v>theater</v>
      </c>
      <c r="R3036" s="11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 t="str">
        <f t="shared" si="283"/>
        <v>88.5886319218241</v>
      </c>
      <c r="Q3037" s="11" t="str">
        <f t="shared" si="284"/>
        <v>theater</v>
      </c>
      <c r="R3037" s="11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 t="str">
        <f t="shared" si="283"/>
        <v>96.3009118541033</v>
      </c>
      <c r="Q3038" s="11" t="str">
        <f t="shared" si="284"/>
        <v>theater</v>
      </c>
      <c r="R3038" s="11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 t="str">
        <f t="shared" si="283"/>
        <v>33.3125</v>
      </c>
      <c r="Q3039" s="11" t="str">
        <f t="shared" si="284"/>
        <v>theater</v>
      </c>
      <c r="R3039" s="11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 t="str">
        <f t="shared" si="283"/>
        <v>37.2222222222222</v>
      </c>
      <c r="Q3040" s="11" t="str">
        <f t="shared" si="284"/>
        <v>theater</v>
      </c>
      <c r="R3040" s="11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108.71390000000001</v>
      </c>
      <c r="P3041" s="7" t="str">
        <f t="shared" si="283"/>
        <v>92.1304237288136</v>
      </c>
      <c r="Q3041" s="11" t="str">
        <f t="shared" si="284"/>
        <v>theater</v>
      </c>
      <c r="R3041" s="1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 t="str">
        <f t="shared" si="283"/>
        <v>76.7857142857143</v>
      </c>
      <c r="Q3042" s="11" t="str">
        <f t="shared" si="284"/>
        <v>theater</v>
      </c>
      <c r="R3042" s="11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</v>
      </c>
      <c r="P3043" s="7" t="str">
        <f t="shared" si="283"/>
        <v>96.5263157894737</v>
      </c>
      <c r="Q3043" s="11" t="str">
        <f t="shared" si="284"/>
        <v>theater</v>
      </c>
      <c r="R3043" s="11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 t="str">
        <f t="shared" si="283"/>
        <v>51.8918918918919</v>
      </c>
      <c r="Q3044" s="11" t="str">
        <f t="shared" si="284"/>
        <v>theater</v>
      </c>
      <c r="R3044" s="11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110.006666666667</v>
      </c>
      <c r="P3045" s="7" t="str">
        <f t="shared" si="283"/>
        <v>128.9140625</v>
      </c>
      <c r="Q3045" s="11" t="str">
        <f t="shared" si="284"/>
        <v>theater</v>
      </c>
      <c r="R3045" s="11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109.34166666666701</v>
      </c>
      <c r="P3046" s="7" t="str">
        <f t="shared" si="283"/>
        <v>84.1089743589744</v>
      </c>
      <c r="Q3046" s="11" t="str">
        <f t="shared" si="284"/>
        <v>theater</v>
      </c>
      <c r="R3046" s="11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 t="str">
        <f t="shared" si="283"/>
        <v>82.9415625</v>
      </c>
      <c r="Q3047" s="11" t="str">
        <f t="shared" si="284"/>
        <v>theater</v>
      </c>
      <c r="R3047" s="11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190.84810126582298</v>
      </c>
      <c r="P3048" s="7" t="str">
        <f t="shared" si="283"/>
        <v>259.948275862069</v>
      </c>
      <c r="Q3048" s="11" t="str">
        <f t="shared" si="284"/>
        <v>theater</v>
      </c>
      <c r="R3048" s="11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 t="str">
        <f t="shared" si="283"/>
        <v>37.25</v>
      </c>
      <c r="Q3049" s="11" t="str">
        <f t="shared" si="284"/>
        <v>theater</v>
      </c>
      <c r="R3049" s="11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 t="str">
        <f t="shared" si="283"/>
        <v>177.021276595745</v>
      </c>
      <c r="Q3050" s="11" t="str">
        <f t="shared" si="284"/>
        <v>theater</v>
      </c>
      <c r="R3050" s="11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106.666666666667</v>
      </c>
      <c r="P3051" s="7" t="str">
        <f t="shared" si="283"/>
        <v>74.0740740740741</v>
      </c>
      <c r="Q3051" s="11" t="str">
        <f t="shared" si="284"/>
        <v>theater</v>
      </c>
      <c r="R3051" s="1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 t="str">
        <f t="shared" si="283"/>
        <v>70.6666666666667</v>
      </c>
      <c r="Q3052" s="11" t="str">
        <f t="shared" si="284"/>
        <v>theater</v>
      </c>
      <c r="R3052" s="11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23.628571428571398</v>
      </c>
      <c r="P3053" s="7" t="str">
        <f t="shared" si="283"/>
        <v>23.6285714285714</v>
      </c>
      <c r="Q3053" s="11" t="str">
        <f t="shared" si="284"/>
        <v>theater</v>
      </c>
      <c r="R3053" s="11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 t="str">
        <f t="shared" si="283"/>
        <v>37.5</v>
      </c>
      <c r="Q3054" s="11" t="str">
        <f t="shared" si="284"/>
        <v>theater</v>
      </c>
      <c r="R3054" s="11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 t="str">
        <f t="shared" si="283"/>
        <v>13.3333333333333</v>
      </c>
      <c r="Q3055" s="11" t="str">
        <f t="shared" si="284"/>
        <v>theater</v>
      </c>
      <c r="R3055" s="11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#NUM!</v>
      </c>
      <c r="Q3056" s="11" t="str">
        <f t="shared" si="284"/>
        <v>theater</v>
      </c>
      <c r="R3056" s="11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 t="str">
        <f t="shared" si="283"/>
        <v>1</v>
      </c>
      <c r="Q3057" s="11" t="str">
        <f t="shared" si="284"/>
        <v>theater</v>
      </c>
      <c r="R3057" s="11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#NUM!</v>
      </c>
      <c r="Q3058" s="11" t="str">
        <f t="shared" si="284"/>
        <v>theater</v>
      </c>
      <c r="R3058" s="11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#NUM!</v>
      </c>
      <c r="Q3059" s="11" t="str">
        <f t="shared" si="284"/>
        <v>theater</v>
      </c>
      <c r="R3059" s="11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1.6666666666666701E-2</v>
      </c>
      <c r="P3060" s="7" t="str">
        <f t="shared" si="283"/>
        <v>1</v>
      </c>
      <c r="Q3060" s="11" t="str">
        <f t="shared" si="284"/>
        <v>theater</v>
      </c>
      <c r="R3060" s="11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3.0066666666666699</v>
      </c>
      <c r="P3061" s="7" t="str">
        <f t="shared" si="283"/>
        <v>41</v>
      </c>
      <c r="Q3061" s="11" t="str">
        <f t="shared" si="284"/>
        <v>theater</v>
      </c>
      <c r="R3061" s="1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</v>
      </c>
      <c r="P3062" s="7" t="str">
        <f t="shared" si="283"/>
        <v>55.8333333333333</v>
      </c>
      <c r="Q3062" s="11" t="str">
        <f t="shared" si="284"/>
        <v>theater</v>
      </c>
      <c r="R3062" s="11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#NUM!</v>
      </c>
      <c r="Q3063" s="11" t="str">
        <f t="shared" si="284"/>
        <v>theater</v>
      </c>
      <c r="R3063" s="11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 t="str">
        <f t="shared" si="283"/>
        <v>99.7611940298507</v>
      </c>
      <c r="Q3064" s="11" t="str">
        <f t="shared" si="284"/>
        <v>theater</v>
      </c>
      <c r="R3064" s="11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19.566666666666698</v>
      </c>
      <c r="P3065" s="7" t="str">
        <f t="shared" si="283"/>
        <v>25.5217391304348</v>
      </c>
      <c r="Q3065" s="11" t="str">
        <f t="shared" si="284"/>
        <v>theater</v>
      </c>
      <c r="R3065" s="11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11.2946666666667</v>
      </c>
      <c r="P3066" s="7" t="str">
        <f t="shared" si="283"/>
        <v>117.652777777778</v>
      </c>
      <c r="Q3066" s="11" t="str">
        <f t="shared" si="284"/>
        <v>theater</v>
      </c>
      <c r="R3066" s="11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 t="str">
        <f t="shared" si="283"/>
        <v>5</v>
      </c>
      <c r="Q3067" s="11" t="str">
        <f t="shared" si="284"/>
        <v>theater</v>
      </c>
      <c r="R3067" s="11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11.9857142857143</v>
      </c>
      <c r="P3068" s="7" t="str">
        <f t="shared" si="283"/>
        <v>2796.66666666667</v>
      </c>
      <c r="Q3068" s="11" t="str">
        <f t="shared" si="284"/>
        <v>theater</v>
      </c>
      <c r="R3068" s="11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 t="str">
        <f t="shared" si="283"/>
        <v>200</v>
      </c>
      <c r="Q3069" s="11" t="str">
        <f t="shared" si="284"/>
        <v>theater</v>
      </c>
      <c r="R3069" s="11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 t="str">
        <f t="shared" si="283"/>
        <v>87.5</v>
      </c>
      <c r="Q3070" s="11" t="str">
        <f t="shared" si="284"/>
        <v>theater</v>
      </c>
      <c r="R3070" s="11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 t="str">
        <f t="shared" si="283"/>
        <v>20.1428571428571</v>
      </c>
      <c r="Q3071" s="11" t="str">
        <f t="shared" si="284"/>
        <v>theater</v>
      </c>
      <c r="R3071" s="1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 t="str">
        <f t="shared" si="283"/>
        <v>20.875</v>
      </c>
      <c r="Q3072" s="11" t="str">
        <f t="shared" si="284"/>
        <v>theater</v>
      </c>
      <c r="R3072" s="11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 t="str">
        <f t="shared" si="283"/>
        <v>61.3076923076923</v>
      </c>
      <c r="Q3073" s="11" t="str">
        <f t="shared" si="284"/>
        <v>theater</v>
      </c>
      <c r="R3073" s="11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1.6666666666666701E-2</v>
      </c>
      <c r="P3074" s="7" t="str">
        <f t="shared" si="283"/>
        <v>1</v>
      </c>
      <c r="Q3074" s="11" t="str">
        <f t="shared" si="284"/>
        <v>theater</v>
      </c>
      <c r="R3074" s="11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IMDIV($E3075,$D3075)*100</f>
        <v>2.3035714285714298E-2</v>
      </c>
      <c r="P3075" s="7" t="str">
        <f t="shared" ref="P3075:P3138" si="289">IMDIV($E3075,$L3075)</f>
        <v>92.1428571428571</v>
      </c>
      <c r="Q3075" s="11" t="str">
        <f t="shared" ref="Q3075:Q3138" si="290">LEFT($N3075,SEARCH("/",$N3075)-1)</f>
        <v>theater</v>
      </c>
      <c r="R3075" s="11" t="str">
        <f t="shared" ref="R3075:R3138" si="291">RIGHT($N3075,LEN($N3075)-SEARCH("/",$N3075))</f>
        <v>spaces</v>
      </c>
      <c r="S3075" s="12">
        <f t="shared" ref="S3075:S3138" si="292">((($J3075/60)/60)/24)+DATE(1970,1,1)</f>
        <v>42111.684027777781</v>
      </c>
      <c r="T3075" s="12">
        <f t="shared" ref="T3075:T3138" si="293">((($I3075/60)/60)/24)+DATE(1970,1,1)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 t="str">
        <f t="shared" si="289"/>
        <v>7.33333333333333</v>
      </c>
      <c r="Q3076" s="11" t="str">
        <f t="shared" si="290"/>
        <v>theater</v>
      </c>
      <c r="R3076" s="11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 t="str">
        <f t="shared" si="289"/>
        <v>64.8</v>
      </c>
      <c r="Q3077" s="11" t="str">
        <f t="shared" si="290"/>
        <v>theater</v>
      </c>
      <c r="R3077" s="11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 t="str">
        <f t="shared" si="289"/>
        <v>30.12</v>
      </c>
      <c r="Q3078" s="11" t="str">
        <f t="shared" si="290"/>
        <v>theater</v>
      </c>
      <c r="R3078" s="11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0.47727272727272696</v>
      </c>
      <c r="P3079" s="7" t="str">
        <f t="shared" si="289"/>
        <v>52.5</v>
      </c>
      <c r="Q3079" s="11" t="str">
        <f t="shared" si="290"/>
        <v>theater</v>
      </c>
      <c r="R3079" s="11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0.11833333333333301</v>
      </c>
      <c r="P3080" s="7" t="str">
        <f t="shared" si="289"/>
        <v>23.6666666666667</v>
      </c>
      <c r="Q3080" s="11" t="str">
        <f t="shared" si="290"/>
        <v>theater</v>
      </c>
      <c r="R3080" s="11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0.84173998587352505</v>
      </c>
      <c r="P3081" s="7" t="str">
        <f t="shared" si="289"/>
        <v>415.777777777778</v>
      </c>
      <c r="Q3081" s="11" t="str">
        <f t="shared" si="290"/>
        <v>theater</v>
      </c>
      <c r="R3081" s="1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 t="str">
        <f t="shared" si="289"/>
        <v>53.7142857142857</v>
      </c>
      <c r="Q3082" s="11" t="str">
        <f t="shared" si="290"/>
        <v>theater</v>
      </c>
      <c r="R3082" s="11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 t="str">
        <f t="shared" si="289"/>
        <v>420.6</v>
      </c>
      <c r="Q3083" s="11" t="str">
        <f t="shared" si="290"/>
        <v>theater</v>
      </c>
      <c r="R3083" s="11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#NUM!</v>
      </c>
      <c r="Q3084" s="11" t="str">
        <f t="shared" si="290"/>
        <v>theater</v>
      </c>
      <c r="R3084" s="11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 t="str">
        <f t="shared" si="289"/>
        <v>18.6666666666667</v>
      </c>
      <c r="Q3085" s="11" t="str">
        <f t="shared" si="290"/>
        <v>theater</v>
      </c>
      <c r="R3085" s="11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11.579206701157901</v>
      </c>
      <c r="P3086" s="7" t="str">
        <f t="shared" si="289"/>
        <v>78.3333333333333</v>
      </c>
      <c r="Q3086" s="11" t="str">
        <f t="shared" si="290"/>
        <v>theater</v>
      </c>
      <c r="R3086" s="11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 t="str">
        <f t="shared" si="289"/>
        <v>67.7777777777778</v>
      </c>
      <c r="Q3087" s="11" t="str">
        <f t="shared" si="290"/>
        <v>theater</v>
      </c>
      <c r="R3087" s="11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 t="str">
        <f t="shared" si="289"/>
        <v>16.6666666666667</v>
      </c>
      <c r="Q3088" s="11" t="str">
        <f t="shared" si="290"/>
        <v>theater</v>
      </c>
      <c r="R3088" s="11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 t="str">
        <f t="shared" si="289"/>
        <v>62.5</v>
      </c>
      <c r="Q3089" s="11" t="str">
        <f t="shared" si="290"/>
        <v>theater</v>
      </c>
      <c r="R3089" s="11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0.193846153846154</v>
      </c>
      <c r="P3090" s="7" t="str">
        <f t="shared" si="289"/>
        <v>42</v>
      </c>
      <c r="Q3090" s="11" t="str">
        <f t="shared" si="290"/>
        <v>theater</v>
      </c>
      <c r="R3090" s="11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 t="str">
        <f t="shared" si="289"/>
        <v>130.088888888889</v>
      </c>
      <c r="Q3091" s="11" t="str">
        <f t="shared" si="290"/>
        <v>theater</v>
      </c>
      <c r="R3091" s="1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5.0808888888888903</v>
      </c>
      <c r="P3092" s="7" t="str">
        <f t="shared" si="289"/>
        <v>1270.22222222222</v>
      </c>
      <c r="Q3092" s="11" t="str">
        <f t="shared" si="290"/>
        <v>theater</v>
      </c>
      <c r="R3092" s="11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 t="str">
        <f t="shared" si="289"/>
        <v>88.4444444444444</v>
      </c>
      <c r="Q3093" s="11" t="str">
        <f t="shared" si="290"/>
        <v>theater</v>
      </c>
      <c r="R3093" s="11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</v>
      </c>
      <c r="P3094" s="7" t="str">
        <f t="shared" si="289"/>
        <v>56.342380952381</v>
      </c>
      <c r="Q3094" s="11" t="str">
        <f t="shared" si="290"/>
        <v>theater</v>
      </c>
      <c r="R3094" s="11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 t="str">
        <f t="shared" si="289"/>
        <v>53.5294117647059</v>
      </c>
      <c r="Q3095" s="11" t="str">
        <f t="shared" si="290"/>
        <v>theater</v>
      </c>
      <c r="R3095" s="11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 t="str">
        <f t="shared" si="289"/>
        <v>25</v>
      </c>
      <c r="Q3096" s="11" t="str">
        <f t="shared" si="290"/>
        <v>theater</v>
      </c>
      <c r="R3096" s="11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</v>
      </c>
      <c r="P3097" s="7" t="str">
        <f t="shared" si="289"/>
        <v>50</v>
      </c>
      <c r="Q3097" s="11" t="str">
        <f t="shared" si="290"/>
        <v>theater</v>
      </c>
      <c r="R3097" s="11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 t="str">
        <f t="shared" si="289"/>
        <v>56.7857142857143</v>
      </c>
      <c r="Q3098" s="11" t="str">
        <f t="shared" si="290"/>
        <v>theater</v>
      </c>
      <c r="R3098" s="11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 t="str">
        <f t="shared" si="289"/>
        <v>40.8333333333333</v>
      </c>
      <c r="Q3099" s="11" t="str">
        <f t="shared" si="290"/>
        <v>theater</v>
      </c>
      <c r="R3099" s="11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3.6080041046690603</v>
      </c>
      <c r="P3100" s="7" t="str">
        <f t="shared" si="289"/>
        <v>65.1111111111111</v>
      </c>
      <c r="Q3100" s="11" t="str">
        <f t="shared" si="290"/>
        <v>theater</v>
      </c>
      <c r="R3100" s="11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 t="str">
        <f t="shared" si="289"/>
        <v>55.6</v>
      </c>
      <c r="Q3101" s="11" t="str">
        <f t="shared" si="290"/>
        <v>theater</v>
      </c>
      <c r="R3101" s="1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 t="str">
        <f t="shared" si="289"/>
        <v>140.538461538462</v>
      </c>
      <c r="Q3102" s="11" t="str">
        <f t="shared" si="290"/>
        <v>theater</v>
      </c>
      <c r="R3102" s="11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 t="str">
        <f t="shared" si="289"/>
        <v>25</v>
      </c>
      <c r="Q3103" s="11" t="str">
        <f t="shared" si="290"/>
        <v>theater</v>
      </c>
      <c r="R3103" s="11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 t="str">
        <f t="shared" si="289"/>
        <v>69.5333333333333</v>
      </c>
      <c r="Q3104" s="11" t="str">
        <f t="shared" si="290"/>
        <v>theater</v>
      </c>
      <c r="R3104" s="11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0.26829268292682901</v>
      </c>
      <c r="P3105" s="7" t="str">
        <f t="shared" si="289"/>
        <v>5.5</v>
      </c>
      <c r="Q3105" s="11" t="str">
        <f t="shared" si="290"/>
        <v>theater</v>
      </c>
      <c r="R3105" s="11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 t="str">
        <f t="shared" si="289"/>
        <v>237</v>
      </c>
      <c r="Q3106" s="11" t="str">
        <f t="shared" si="290"/>
        <v>theater</v>
      </c>
      <c r="R3106" s="11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42.360992301112098</v>
      </c>
      <c r="P3107" s="7" t="str">
        <f t="shared" si="289"/>
        <v>79.8709677419355</v>
      </c>
      <c r="Q3107" s="11" t="str">
        <f t="shared" si="290"/>
        <v>theater</v>
      </c>
      <c r="R3107" s="11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 t="str">
        <f t="shared" si="289"/>
        <v>10.25</v>
      </c>
      <c r="Q3108" s="11" t="str">
        <f t="shared" si="290"/>
        <v>theater</v>
      </c>
      <c r="R3108" s="11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 t="str">
        <f t="shared" si="289"/>
        <v>272.586206896552</v>
      </c>
      <c r="Q3109" s="11" t="str">
        <f t="shared" si="290"/>
        <v>theater</v>
      </c>
      <c r="R3109" s="11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 t="str">
        <f t="shared" si="289"/>
        <v>13</v>
      </c>
      <c r="Q3110" s="11" t="str">
        <f t="shared" si="290"/>
        <v>theater</v>
      </c>
      <c r="R3110" s="11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25.030188679245303</v>
      </c>
      <c r="P3111" s="7" t="str">
        <f t="shared" si="289"/>
        <v>58.1842105263158</v>
      </c>
      <c r="Q3111" s="11" t="str">
        <f t="shared" si="290"/>
        <v>theater</v>
      </c>
      <c r="R3111" s="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 t="str">
        <f t="shared" si="289"/>
        <v>10</v>
      </c>
      <c r="Q3112" s="11" t="str">
        <f t="shared" si="290"/>
        <v>theater</v>
      </c>
      <c r="R3112" s="11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 t="str">
        <f t="shared" si="289"/>
        <v>70.1052631578947</v>
      </c>
      <c r="Q3113" s="11" t="str">
        <f t="shared" si="290"/>
        <v>theater</v>
      </c>
      <c r="R3113" s="11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4.7363636363636399</v>
      </c>
      <c r="P3114" s="7" t="str">
        <f t="shared" si="289"/>
        <v>57.8888888888889</v>
      </c>
      <c r="Q3114" s="11" t="str">
        <f t="shared" si="290"/>
        <v>theater</v>
      </c>
      <c r="R3114" s="11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4.2435339894712802</v>
      </c>
      <c r="P3115" s="7" t="str">
        <f t="shared" si="289"/>
        <v>125.27027027027</v>
      </c>
      <c r="Q3115" s="11" t="str">
        <f t="shared" si="290"/>
        <v>theater</v>
      </c>
      <c r="R3115" s="11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#NUM!</v>
      </c>
      <c r="Q3116" s="11" t="str">
        <f t="shared" si="290"/>
        <v>theater</v>
      </c>
      <c r="R3116" s="11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 t="str">
        <f t="shared" si="289"/>
        <v>300</v>
      </c>
      <c r="Q3117" s="11" t="str">
        <f t="shared" si="290"/>
        <v>theater</v>
      </c>
      <c r="R3117" s="11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</v>
      </c>
      <c r="P3118" s="7" t="str">
        <f t="shared" si="289"/>
        <v>43</v>
      </c>
      <c r="Q3118" s="11" t="str">
        <f t="shared" si="290"/>
        <v>theater</v>
      </c>
      <c r="R3118" s="11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 t="str">
        <f t="shared" si="289"/>
        <v>1</v>
      </c>
      <c r="Q3119" s="11" t="str">
        <f t="shared" si="290"/>
        <v>theater</v>
      </c>
      <c r="R3119" s="11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 t="str">
        <f t="shared" si="289"/>
        <v>775</v>
      </c>
      <c r="Q3120" s="11" t="str">
        <f t="shared" si="290"/>
        <v>theater</v>
      </c>
      <c r="R3120" s="11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 t="str">
        <f t="shared" si="289"/>
        <v>5</v>
      </c>
      <c r="Q3121" s="11" t="str">
        <f t="shared" si="290"/>
        <v>theater</v>
      </c>
      <c r="R3121" s="1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9.84615384615385E-3</v>
      </c>
      <c r="P3122" s="7" t="str">
        <f t="shared" si="289"/>
        <v>12.8</v>
      </c>
      <c r="Q3122" s="11" t="str">
        <f t="shared" si="290"/>
        <v>theater</v>
      </c>
      <c r="R3122" s="11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0.66666666666666696</v>
      </c>
      <c r="P3123" s="7" t="str">
        <f t="shared" si="289"/>
        <v>10</v>
      </c>
      <c r="Q3123" s="11" t="str">
        <f t="shared" si="290"/>
        <v>theater</v>
      </c>
      <c r="R3123" s="11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58.291457286432205</v>
      </c>
      <c r="P3124" s="7" t="str">
        <f t="shared" si="289"/>
        <v>58</v>
      </c>
      <c r="Q3124" s="11" t="str">
        <f t="shared" si="290"/>
        <v>theater</v>
      </c>
      <c r="R3124" s="11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 t="str">
        <f t="shared" si="289"/>
        <v>244.804597701149</v>
      </c>
      <c r="Q3125" s="11" t="str">
        <f t="shared" si="290"/>
        <v>theater</v>
      </c>
      <c r="R3125" s="11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 t="str">
        <f t="shared" si="289"/>
        <v>6.5</v>
      </c>
      <c r="Q3126" s="11" t="str">
        <f t="shared" si="290"/>
        <v>theater</v>
      </c>
      <c r="R3126" s="11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#NUM!</v>
      </c>
      <c r="Q3127" s="11" t="str">
        <f t="shared" si="290"/>
        <v>theater</v>
      </c>
      <c r="R3127" s="11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 t="str">
        <f t="shared" si="289"/>
        <v>61.1764705882353</v>
      </c>
      <c r="Q3128" s="11" t="str">
        <f t="shared" si="290"/>
        <v>theater</v>
      </c>
      <c r="R3128" s="11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#NUM!</v>
      </c>
      <c r="Q3129" s="11" t="str">
        <f t="shared" si="290"/>
        <v>theater</v>
      </c>
      <c r="R3129" s="11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108.60666666666701</v>
      </c>
      <c r="P3130" s="7" t="str">
        <f t="shared" si="289"/>
        <v>139.239316239316</v>
      </c>
      <c r="Q3130" s="11" t="str">
        <f t="shared" si="290"/>
        <v>theater</v>
      </c>
      <c r="R3130" s="11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 t="str">
        <f t="shared" si="289"/>
        <v>10</v>
      </c>
      <c r="Q3131" s="11" t="str">
        <f t="shared" si="290"/>
        <v>theater</v>
      </c>
      <c r="R3131" s="1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 t="str">
        <f t="shared" si="289"/>
        <v>93.75</v>
      </c>
      <c r="Q3132" s="11" t="str">
        <f t="shared" si="290"/>
        <v>theater</v>
      </c>
      <c r="R3132" s="11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15.731707317073202</v>
      </c>
      <c r="P3133" s="7" t="str">
        <f t="shared" si="289"/>
        <v>53.75</v>
      </c>
      <c r="Q3133" s="11" t="str">
        <f t="shared" si="290"/>
        <v>theater</v>
      </c>
      <c r="R3133" s="11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3.3333333333333298E-2</v>
      </c>
      <c r="P3134" s="7" t="str">
        <f t="shared" si="289"/>
        <v>10</v>
      </c>
      <c r="Q3134" s="11" t="str">
        <f t="shared" si="290"/>
        <v>theater</v>
      </c>
      <c r="R3134" s="11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 t="str">
        <f t="shared" si="289"/>
        <v>33.75</v>
      </c>
      <c r="Q3135" s="11" t="str">
        <f t="shared" si="290"/>
        <v>theater</v>
      </c>
      <c r="R3135" s="11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 t="str">
        <f t="shared" si="289"/>
        <v>18.75</v>
      </c>
      <c r="Q3136" s="11" t="str">
        <f t="shared" si="290"/>
        <v>theater</v>
      </c>
      <c r="R3136" s="11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20.849420849420799</v>
      </c>
      <c r="P3137" s="7" t="str">
        <f t="shared" si="289"/>
        <v>23.1428571428571</v>
      </c>
      <c r="Q3137" s="11" t="str">
        <f t="shared" si="290"/>
        <v>theater</v>
      </c>
      <c r="R3137" s="11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 t="str">
        <f t="shared" si="289"/>
        <v>29.0454545454545</v>
      </c>
      <c r="Q3138" s="11" t="str">
        <f t="shared" si="290"/>
        <v>theater</v>
      </c>
      <c r="R3138" s="11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IMDIV($E3139,$D3139)*100</f>
        <v>3.3333333333333299</v>
      </c>
      <c r="P3139" s="7" t="str">
        <f t="shared" ref="P3139:P3202" si="295">IMDIV($E3139,$L3139)</f>
        <v>50</v>
      </c>
      <c r="Q3139" s="11" t="str">
        <f t="shared" ref="Q3139:Q3202" si="296">LEFT($N3139,SEARCH("/",$N3139)-1)</f>
        <v>theater</v>
      </c>
      <c r="R3139" s="11" t="str">
        <f t="shared" ref="R3139:R3202" si="297">RIGHT($N3139,LEN($N3139)-SEARCH("/",$N3139))</f>
        <v>plays</v>
      </c>
      <c r="S3139" s="12">
        <f t="shared" ref="S3139:S3202" si="298">((($J3139/60)/60)/24)+DATE(1970,1,1)</f>
        <v>42807.885057870371</v>
      </c>
      <c r="T3139" s="12">
        <f t="shared" ref="T3139:T3202" si="299">((($I3139/60)/60)/24)+DATE(1970,1,1)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#NUM!</v>
      </c>
      <c r="Q3140" s="11" t="str">
        <f t="shared" si="296"/>
        <v>theater</v>
      </c>
      <c r="R3140" s="11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 t="str">
        <f t="shared" si="295"/>
        <v>450</v>
      </c>
      <c r="Q3141" s="11" t="str">
        <f t="shared" si="296"/>
        <v>theater</v>
      </c>
      <c r="R3141" s="1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 t="str">
        <f t="shared" si="295"/>
        <v>24</v>
      </c>
      <c r="Q3142" s="11" t="str">
        <f t="shared" si="296"/>
        <v>theater</v>
      </c>
      <c r="R3142" s="11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 t="str">
        <f t="shared" si="295"/>
        <v>32.25</v>
      </c>
      <c r="Q3143" s="11" t="str">
        <f t="shared" si="296"/>
        <v>theater</v>
      </c>
      <c r="R3143" s="11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1.63636363636364</v>
      </c>
      <c r="P3144" s="7" t="str">
        <f t="shared" si="295"/>
        <v>15</v>
      </c>
      <c r="Q3144" s="11" t="str">
        <f t="shared" si="296"/>
        <v>theater</v>
      </c>
      <c r="R3144" s="11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#NUM!</v>
      </c>
      <c r="Q3145" s="11" t="str">
        <f t="shared" si="296"/>
        <v>theater</v>
      </c>
      <c r="R3145" s="11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 t="str">
        <f t="shared" si="295"/>
        <v>251.333333333333</v>
      </c>
      <c r="Q3146" s="11" t="str">
        <f t="shared" si="296"/>
        <v>theater</v>
      </c>
      <c r="R3146" s="11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#NUM!</v>
      </c>
      <c r="Q3147" s="11" t="str">
        <f t="shared" si="296"/>
        <v>theater</v>
      </c>
      <c r="R3147" s="11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 t="str">
        <f t="shared" si="295"/>
        <v>437.5</v>
      </c>
      <c r="Q3148" s="11" t="str">
        <f t="shared" si="296"/>
        <v>theater</v>
      </c>
      <c r="R3148" s="11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 t="str">
        <f t="shared" si="295"/>
        <v>110.352112676056</v>
      </c>
      <c r="Q3149" s="11" t="str">
        <f t="shared" si="296"/>
        <v>theater</v>
      </c>
      <c r="R3149" s="11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131.166666666667</v>
      </c>
      <c r="P3150" s="7" t="str">
        <f t="shared" si="295"/>
        <v>41.4210526315789</v>
      </c>
      <c r="Q3150" s="11" t="str">
        <f t="shared" si="296"/>
        <v>theater</v>
      </c>
      <c r="R3150" s="11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 t="str">
        <f t="shared" si="295"/>
        <v>52</v>
      </c>
      <c r="Q3151" s="11" t="str">
        <f t="shared" si="296"/>
        <v>theater</v>
      </c>
      <c r="R3151" s="1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 t="str">
        <f t="shared" si="295"/>
        <v>33.9903846153846</v>
      </c>
      <c r="Q3152" s="11" t="str">
        <f t="shared" si="296"/>
        <v>theater</v>
      </c>
      <c r="R3152" s="11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 t="str">
        <f t="shared" si="295"/>
        <v>103.352941176471</v>
      </c>
      <c r="Q3153" s="11" t="str">
        <f t="shared" si="296"/>
        <v>theater</v>
      </c>
      <c r="R3153" s="11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105.95454545454498</v>
      </c>
      <c r="P3154" s="7" t="str">
        <f t="shared" si="295"/>
        <v>34.7910447761194</v>
      </c>
      <c r="Q3154" s="11" t="str">
        <f t="shared" si="296"/>
        <v>theater</v>
      </c>
      <c r="R3154" s="11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335.58333333333297</v>
      </c>
      <c r="P3155" s="7" t="str">
        <f t="shared" si="295"/>
        <v>41.7738589211618</v>
      </c>
      <c r="Q3155" s="11" t="str">
        <f t="shared" si="296"/>
        <v>theater</v>
      </c>
      <c r="R3155" s="11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</v>
      </c>
      <c r="P3156" s="7" t="str">
        <f t="shared" si="295"/>
        <v>64.2682926829268</v>
      </c>
      <c r="Q3156" s="11" t="str">
        <f t="shared" si="296"/>
        <v>theater</v>
      </c>
      <c r="R3156" s="11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 t="str">
        <f t="shared" si="295"/>
        <v>31.2093708609272</v>
      </c>
      <c r="Q3157" s="11" t="str">
        <f t="shared" si="296"/>
        <v>theater</v>
      </c>
      <c r="R3157" s="11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101.81818181818201</v>
      </c>
      <c r="P3158" s="7" t="str">
        <f t="shared" si="295"/>
        <v>62.9213483146067</v>
      </c>
      <c r="Q3158" s="11" t="str">
        <f t="shared" si="296"/>
        <v>theater</v>
      </c>
      <c r="R3158" s="11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 t="str">
        <f t="shared" si="295"/>
        <v>98.5365853658537</v>
      </c>
      <c r="Q3159" s="11" t="str">
        <f t="shared" si="296"/>
        <v>theater</v>
      </c>
      <c r="R3159" s="11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 t="str">
        <f t="shared" si="295"/>
        <v>82.6086956521739</v>
      </c>
      <c r="Q3160" s="11" t="str">
        <f t="shared" si="296"/>
        <v>theater</v>
      </c>
      <c r="R3160" s="11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</v>
      </c>
      <c r="P3161" s="7" t="str">
        <f t="shared" si="295"/>
        <v>38.5042307692308</v>
      </c>
      <c r="Q3161" s="11" t="str">
        <f t="shared" si="296"/>
        <v>theater</v>
      </c>
      <c r="R3161" s="1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</v>
      </c>
      <c r="P3162" s="7" t="str">
        <f t="shared" si="295"/>
        <v>80.1578947368421</v>
      </c>
      <c r="Q3162" s="11" t="str">
        <f t="shared" si="296"/>
        <v>theater</v>
      </c>
      <c r="R3162" s="11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 t="str">
        <f t="shared" si="295"/>
        <v>28.4054054054054</v>
      </c>
      <c r="Q3163" s="11" t="str">
        <f t="shared" si="296"/>
        <v>theater</v>
      </c>
      <c r="R3163" s="11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 t="str">
        <f t="shared" si="295"/>
        <v>80.7301587301587</v>
      </c>
      <c r="Q3164" s="11" t="str">
        <f t="shared" si="296"/>
        <v>theater</v>
      </c>
      <c r="R3164" s="11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</v>
      </c>
      <c r="P3165" s="7" t="str">
        <f t="shared" si="295"/>
        <v>200.694444444444</v>
      </c>
      <c r="Q3165" s="11" t="str">
        <f t="shared" si="296"/>
        <v>theater</v>
      </c>
      <c r="R3165" s="11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 t="str">
        <f t="shared" si="295"/>
        <v>37.5915492957746</v>
      </c>
      <c r="Q3166" s="11" t="str">
        <f t="shared" si="296"/>
        <v>theater</v>
      </c>
      <c r="R3166" s="11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162.666666666667</v>
      </c>
      <c r="P3167" s="7" t="str">
        <f t="shared" si="295"/>
        <v>58.0952380952381</v>
      </c>
      <c r="Q3167" s="11" t="str">
        <f t="shared" si="296"/>
        <v>theater</v>
      </c>
      <c r="R3167" s="11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160.22808571428598</v>
      </c>
      <c r="P3168" s="7" t="str">
        <f t="shared" si="295"/>
        <v>60.3008924731183</v>
      </c>
      <c r="Q3168" s="11" t="str">
        <f t="shared" si="296"/>
        <v>theater</v>
      </c>
      <c r="R3168" s="11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116.166666666667</v>
      </c>
      <c r="P3169" s="7" t="str">
        <f t="shared" si="295"/>
        <v>63.3636363636364</v>
      </c>
      <c r="Q3169" s="11" t="str">
        <f t="shared" si="296"/>
        <v>theater</v>
      </c>
      <c r="R3169" s="11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 t="str">
        <f t="shared" si="295"/>
        <v>50.9016393442623</v>
      </c>
      <c r="Q3170" s="11" t="str">
        <f t="shared" si="296"/>
        <v>theater</v>
      </c>
      <c r="R3170" s="11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 t="str">
        <f t="shared" si="295"/>
        <v>100.5</v>
      </c>
      <c r="Q3171" s="11" t="str">
        <f t="shared" si="296"/>
        <v>theater</v>
      </c>
      <c r="R3171" s="1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 t="str">
        <f t="shared" si="295"/>
        <v>31.6197183098592</v>
      </c>
      <c r="Q3172" s="11" t="str">
        <f t="shared" si="296"/>
        <v>theater</v>
      </c>
      <c r="R3172" s="11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108.814285714286</v>
      </c>
      <c r="P3173" s="7" t="str">
        <f t="shared" si="295"/>
        <v>65.1025641025641</v>
      </c>
      <c r="Q3173" s="11" t="str">
        <f t="shared" si="296"/>
        <v>theater</v>
      </c>
      <c r="R3173" s="11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 t="str">
        <f t="shared" si="295"/>
        <v>79.3103448275862</v>
      </c>
      <c r="Q3174" s="11" t="str">
        <f t="shared" si="296"/>
        <v>theater</v>
      </c>
      <c r="R3174" s="11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 t="str">
        <f t="shared" si="295"/>
        <v>139.189189189189</v>
      </c>
      <c r="Q3175" s="11" t="str">
        <f t="shared" si="296"/>
        <v>theater</v>
      </c>
      <c r="R3175" s="11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101.13333333333301</v>
      </c>
      <c r="P3176" s="7" t="str">
        <f t="shared" si="295"/>
        <v>131.913043478261</v>
      </c>
      <c r="Q3176" s="11" t="str">
        <f t="shared" si="296"/>
        <v>theater</v>
      </c>
      <c r="R3176" s="11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 t="str">
        <f t="shared" si="295"/>
        <v>91.3</v>
      </c>
      <c r="Q3177" s="11" t="str">
        <f t="shared" si="296"/>
        <v>theater</v>
      </c>
      <c r="R3177" s="11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114.84210526315799</v>
      </c>
      <c r="P3178" s="7" t="str">
        <f t="shared" si="295"/>
        <v>39.6727272727273</v>
      </c>
      <c r="Q3178" s="11" t="str">
        <f t="shared" si="296"/>
        <v>theater</v>
      </c>
      <c r="R3178" s="11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 t="str">
        <f t="shared" si="295"/>
        <v>57.5490196078431</v>
      </c>
      <c r="Q3179" s="11" t="str">
        <f t="shared" si="296"/>
        <v>theater</v>
      </c>
      <c r="R3179" s="11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171.73333333333301</v>
      </c>
      <c r="P3180" s="7" t="str">
        <f t="shared" si="295"/>
        <v>33.025641025641</v>
      </c>
      <c r="Q3180" s="11" t="str">
        <f t="shared" si="296"/>
        <v>theater</v>
      </c>
      <c r="R3180" s="11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114.162380952381</v>
      </c>
      <c r="P3181" s="7" t="str">
        <f t="shared" si="295"/>
        <v>77.3358064516129</v>
      </c>
      <c r="Q3181" s="11" t="str">
        <f t="shared" si="296"/>
        <v>theater</v>
      </c>
      <c r="R3181" s="1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 t="str">
        <f t="shared" si="295"/>
        <v>31.9333333333333</v>
      </c>
      <c r="Q3182" s="11" t="str">
        <f t="shared" si="296"/>
        <v>theater</v>
      </c>
      <c r="R3182" s="11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 t="str">
        <f t="shared" si="295"/>
        <v>36.3333333333333</v>
      </c>
      <c r="Q3183" s="11" t="str">
        <f t="shared" si="296"/>
        <v>theater</v>
      </c>
      <c r="R3183" s="11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</v>
      </c>
      <c r="P3184" s="7" t="str">
        <f t="shared" si="295"/>
        <v>46.7682119205298</v>
      </c>
      <c r="Q3184" s="11" t="str">
        <f t="shared" si="296"/>
        <v>theater</v>
      </c>
      <c r="R3184" s="11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 t="str">
        <f t="shared" si="295"/>
        <v>40.0735294117647</v>
      </c>
      <c r="Q3185" s="11" t="str">
        <f t="shared" si="296"/>
        <v>theater</v>
      </c>
      <c r="R3185" s="11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107.20930232558099</v>
      </c>
      <c r="P3186" s="7" t="str">
        <f t="shared" si="295"/>
        <v>100.217391304348</v>
      </c>
      <c r="Q3186" s="11" t="str">
        <f t="shared" si="296"/>
        <v>theater</v>
      </c>
      <c r="R3186" s="11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 t="str">
        <f t="shared" si="295"/>
        <v>41.6666666666667</v>
      </c>
      <c r="Q3187" s="11" t="str">
        <f t="shared" si="296"/>
        <v>theater</v>
      </c>
      <c r="R3187" s="11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 t="str">
        <f t="shared" si="295"/>
        <v>46.7142857142857</v>
      </c>
      <c r="Q3188" s="11" t="str">
        <f t="shared" si="296"/>
        <v>theater</v>
      </c>
      <c r="R3188" s="11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116.29333333333301</v>
      </c>
      <c r="P3189" s="7" t="str">
        <f t="shared" si="295"/>
        <v>71.4918032786885</v>
      </c>
      <c r="Q3189" s="11" t="str">
        <f t="shared" si="296"/>
        <v>theater</v>
      </c>
      <c r="R3189" s="11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 t="str">
        <f t="shared" si="295"/>
        <v>14.4444444444444</v>
      </c>
      <c r="Q3190" s="11" t="str">
        <f t="shared" si="296"/>
        <v>theater</v>
      </c>
      <c r="R3190" s="11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12.327272727272701</v>
      </c>
      <c r="P3191" s="7" t="str">
        <f t="shared" si="295"/>
        <v>356.842105263158</v>
      </c>
      <c r="Q3191" s="11" t="str">
        <f t="shared" si="296"/>
        <v>theater</v>
      </c>
      <c r="R3191" s="1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#NUM!</v>
      </c>
      <c r="Q3192" s="11" t="str">
        <f t="shared" si="296"/>
        <v>theater</v>
      </c>
      <c r="R3192" s="11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4.0266666666666699</v>
      </c>
      <c r="P3193" s="7" t="str">
        <f t="shared" si="295"/>
        <v>37.75</v>
      </c>
      <c r="Q3193" s="11" t="str">
        <f t="shared" si="296"/>
        <v>theater</v>
      </c>
      <c r="R3193" s="11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 t="str">
        <f t="shared" si="295"/>
        <v>12.75</v>
      </c>
      <c r="Q3194" s="11" t="str">
        <f t="shared" si="296"/>
        <v>theater</v>
      </c>
      <c r="R3194" s="11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 t="str">
        <f t="shared" si="295"/>
        <v>24.4583333333333</v>
      </c>
      <c r="Q3195" s="11" t="str">
        <f t="shared" si="296"/>
        <v>theater</v>
      </c>
      <c r="R3195" s="11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#NUM!</v>
      </c>
      <c r="Q3196" s="11" t="str">
        <f t="shared" si="296"/>
        <v>theater</v>
      </c>
      <c r="R3196" s="11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59.142857142857096</v>
      </c>
      <c r="P3197" s="7" t="str">
        <f t="shared" si="295"/>
        <v>53.0769230769231</v>
      </c>
      <c r="Q3197" s="11" t="str">
        <f t="shared" si="296"/>
        <v>theater</v>
      </c>
      <c r="R3197" s="11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 t="str">
        <f t="shared" si="295"/>
        <v>300</v>
      </c>
      <c r="Q3198" s="11" t="str">
        <f t="shared" si="296"/>
        <v>theater</v>
      </c>
      <c r="R3198" s="11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 t="str">
        <f t="shared" si="295"/>
        <v>286.25</v>
      </c>
      <c r="Q3199" s="11" t="str">
        <f t="shared" si="296"/>
        <v>theater</v>
      </c>
      <c r="R3199" s="11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0.36666666666666703</v>
      </c>
      <c r="P3200" s="7" t="str">
        <f t="shared" si="295"/>
        <v>36.6666666666667</v>
      </c>
      <c r="Q3200" s="11" t="str">
        <f t="shared" si="296"/>
        <v>theater</v>
      </c>
      <c r="R3200" s="11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 t="str">
        <f t="shared" si="295"/>
        <v>49.2075471698113</v>
      </c>
      <c r="Q3201" s="11" t="str">
        <f t="shared" si="296"/>
        <v>theater</v>
      </c>
      <c r="R3201" s="1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 t="str">
        <f t="shared" si="295"/>
        <v>1</v>
      </c>
      <c r="Q3202" s="11" t="str">
        <f t="shared" si="296"/>
        <v>theater</v>
      </c>
      <c r="R3202" s="11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IMDIV($E3203,$D3203)*100</f>
        <v>1.25</v>
      </c>
      <c r="P3203" s="7" t="str">
        <f t="shared" ref="P3203:P3266" si="301">IMDIV($E3203,$L3203)</f>
        <v>12.5</v>
      </c>
      <c r="Q3203" s="11" t="str">
        <f t="shared" ref="Q3203:Q3266" si="302">LEFT($N3203,SEARCH("/",$N3203)-1)</f>
        <v>theater</v>
      </c>
      <c r="R3203" s="11" t="str">
        <f t="shared" ref="R3203:R3266" si="303">RIGHT($N3203,LEN($N3203)-SEARCH("/",$N3203))</f>
        <v>musical</v>
      </c>
      <c r="S3203" s="12">
        <f t="shared" ref="S3203:S3266" si="304">((($J3203/60)/60)/24)+DATE(1970,1,1)</f>
        <v>41861.767094907409</v>
      </c>
      <c r="T3203" s="12">
        <f t="shared" ref="T3203:T3266" si="305">((($I3203/60)/60)/24)+DATE(1970,1,1)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 t="str">
        <f t="shared" si="301"/>
        <v>109.04</v>
      </c>
      <c r="Q3204" s="11" t="str">
        <f t="shared" si="302"/>
        <v>theater</v>
      </c>
      <c r="R3204" s="11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 t="str">
        <f t="shared" si="301"/>
        <v>41.6666666666667</v>
      </c>
      <c r="Q3205" s="11" t="str">
        <f t="shared" si="302"/>
        <v>theater</v>
      </c>
      <c r="R3205" s="11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#NUM!</v>
      </c>
      <c r="Q3206" s="11" t="str">
        <f t="shared" si="302"/>
        <v>theater</v>
      </c>
      <c r="R3206" s="11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 t="str">
        <f t="shared" si="301"/>
        <v>22.75</v>
      </c>
      <c r="Q3207" s="11" t="str">
        <f t="shared" si="302"/>
        <v>theater</v>
      </c>
      <c r="R3207" s="11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#NUM!</v>
      </c>
      <c r="Q3208" s="11" t="str">
        <f t="shared" si="302"/>
        <v>theater</v>
      </c>
      <c r="R3208" s="11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46.363636363636402</v>
      </c>
      <c r="P3209" s="7" t="str">
        <f t="shared" si="301"/>
        <v>70.8333333333333</v>
      </c>
      <c r="Q3209" s="11" t="str">
        <f t="shared" si="302"/>
        <v>theater</v>
      </c>
      <c r="R3209" s="11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 t="str">
        <f t="shared" si="301"/>
        <v>63.109756097561</v>
      </c>
      <c r="Q3210" s="11" t="str">
        <f t="shared" si="302"/>
        <v>theater</v>
      </c>
      <c r="R3210" s="11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119.32315789473699</v>
      </c>
      <c r="P3211" s="7" t="str">
        <f t="shared" si="301"/>
        <v>50.1579646017699</v>
      </c>
      <c r="Q3211" s="11" t="str">
        <f t="shared" si="302"/>
        <v>theater</v>
      </c>
      <c r="R3211" s="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125.76666666666701</v>
      </c>
      <c r="P3212" s="7" t="str">
        <f t="shared" si="301"/>
        <v>62.8833333333333</v>
      </c>
      <c r="Q3212" s="11" t="str">
        <f t="shared" si="302"/>
        <v>theater</v>
      </c>
      <c r="R3212" s="11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119.74347826086999</v>
      </c>
      <c r="P3213" s="7" t="str">
        <f t="shared" si="301"/>
        <v>85.5310559006211</v>
      </c>
      <c r="Q3213" s="11" t="str">
        <f t="shared" si="302"/>
        <v>theater</v>
      </c>
      <c r="R3213" s="11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 t="str">
        <f t="shared" si="301"/>
        <v>53.7234042553191</v>
      </c>
      <c r="Q3214" s="11" t="str">
        <f t="shared" si="302"/>
        <v>theater</v>
      </c>
      <c r="R3214" s="11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100.11666666666702</v>
      </c>
      <c r="P3215" s="7" t="str">
        <f t="shared" si="301"/>
        <v>127.808510638298</v>
      </c>
      <c r="Q3215" s="11" t="str">
        <f t="shared" si="302"/>
        <v>theater</v>
      </c>
      <c r="R3215" s="11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102.13333333333301</v>
      </c>
      <c r="P3216" s="7" t="str">
        <f t="shared" si="301"/>
        <v>106.573913043478</v>
      </c>
      <c r="Q3216" s="11" t="str">
        <f t="shared" si="302"/>
        <v>theater</v>
      </c>
      <c r="R3216" s="11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100.351428571429</v>
      </c>
      <c r="P3217" s="7" t="str">
        <f t="shared" si="301"/>
        <v>262.111940298507</v>
      </c>
      <c r="Q3217" s="11" t="str">
        <f t="shared" si="302"/>
        <v>theater</v>
      </c>
      <c r="R3217" s="11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 t="str">
        <f t="shared" si="301"/>
        <v>57.1714285714286</v>
      </c>
      <c r="Q3218" s="11" t="str">
        <f t="shared" si="302"/>
        <v>theater</v>
      </c>
      <c r="R3218" s="11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</v>
      </c>
      <c r="P3219" s="7" t="str">
        <f t="shared" si="301"/>
        <v>50.2019230769231</v>
      </c>
      <c r="Q3219" s="11" t="str">
        <f t="shared" si="302"/>
        <v>theater</v>
      </c>
      <c r="R3219" s="11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 t="str">
        <f t="shared" si="301"/>
        <v>66.5869565217391</v>
      </c>
      <c r="Q3220" s="11" t="str">
        <f t="shared" si="302"/>
        <v>theater</v>
      </c>
      <c r="R3220" s="11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 t="str">
        <f t="shared" si="301"/>
        <v>168.252100840336</v>
      </c>
      <c r="Q3221" s="11" t="str">
        <f t="shared" si="302"/>
        <v>theater</v>
      </c>
      <c r="R3221" s="1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 t="str">
        <f t="shared" si="301"/>
        <v>256.372881355932</v>
      </c>
      <c r="Q3222" s="11" t="str">
        <f t="shared" si="302"/>
        <v>theater</v>
      </c>
      <c r="R3222" s="11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 t="str">
        <f t="shared" si="301"/>
        <v>36.6106194690265</v>
      </c>
      <c r="Q3223" s="11" t="str">
        <f t="shared" si="302"/>
        <v>theater</v>
      </c>
      <c r="R3223" s="11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 t="str">
        <f t="shared" si="301"/>
        <v>37.1428571428571</v>
      </c>
      <c r="Q3224" s="11" t="str">
        <f t="shared" si="302"/>
        <v>theater</v>
      </c>
      <c r="R3224" s="11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109.51612903225801</v>
      </c>
      <c r="P3225" s="7" t="str">
        <f t="shared" si="301"/>
        <v>45.8783783783784</v>
      </c>
      <c r="Q3225" s="11" t="str">
        <f t="shared" si="302"/>
        <v>theater</v>
      </c>
      <c r="R3225" s="11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</v>
      </c>
      <c r="P3226" s="7" t="str">
        <f t="shared" si="301"/>
        <v>141.712962962963</v>
      </c>
      <c r="Q3226" s="11" t="str">
        <f t="shared" si="302"/>
        <v>theater</v>
      </c>
      <c r="R3226" s="11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 t="str">
        <f t="shared" si="301"/>
        <v>52.4871794871795</v>
      </c>
      <c r="Q3227" s="11" t="str">
        <f t="shared" si="302"/>
        <v>theater</v>
      </c>
      <c r="R3227" s="11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104.16666666666701</v>
      </c>
      <c r="P3228" s="7" t="str">
        <f t="shared" si="301"/>
        <v>59.5238095238095</v>
      </c>
      <c r="Q3228" s="11" t="str">
        <f t="shared" si="302"/>
        <v>theater</v>
      </c>
      <c r="R3228" s="11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 t="str">
        <f t="shared" si="301"/>
        <v>50</v>
      </c>
      <c r="Q3229" s="11" t="str">
        <f t="shared" si="302"/>
        <v>theater</v>
      </c>
      <c r="R3229" s="11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</v>
      </c>
      <c r="P3230" s="7" t="str">
        <f t="shared" si="301"/>
        <v>193.621621621622</v>
      </c>
      <c r="Q3230" s="11" t="str">
        <f t="shared" si="302"/>
        <v>theater</v>
      </c>
      <c r="R3230" s="11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 t="str">
        <f t="shared" si="301"/>
        <v>106.79702970297</v>
      </c>
      <c r="Q3231" s="11" t="str">
        <f t="shared" si="302"/>
        <v>theater</v>
      </c>
      <c r="R3231" s="1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</v>
      </c>
      <c r="P3232" s="7" t="str">
        <f t="shared" si="301"/>
        <v>77.2162162162162</v>
      </c>
      <c r="Q3232" s="11" t="str">
        <f t="shared" si="302"/>
        <v>theater</v>
      </c>
      <c r="R3232" s="11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 t="str">
        <f t="shared" si="301"/>
        <v>57.5</v>
      </c>
      <c r="Q3233" s="11" t="str">
        <f t="shared" si="302"/>
        <v>theater</v>
      </c>
      <c r="R3233" s="11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 t="str">
        <f t="shared" si="301"/>
        <v>50.4615384615385</v>
      </c>
      <c r="Q3234" s="11" t="str">
        <f t="shared" si="302"/>
        <v>theater</v>
      </c>
      <c r="R3234" s="11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 t="str">
        <f t="shared" si="301"/>
        <v>97.3770491803279</v>
      </c>
      <c r="Q3235" s="11" t="str">
        <f t="shared" si="302"/>
        <v>theater</v>
      </c>
      <c r="R3235" s="11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 t="str">
        <f t="shared" si="301"/>
        <v>34.9192173913044</v>
      </c>
      <c r="Q3236" s="11" t="str">
        <f t="shared" si="302"/>
        <v>theater</v>
      </c>
      <c r="R3236" s="11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103.206666666667</v>
      </c>
      <c r="P3237" s="7" t="str">
        <f t="shared" si="301"/>
        <v>85.5303867403315</v>
      </c>
      <c r="Q3237" s="11" t="str">
        <f t="shared" si="302"/>
        <v>theater</v>
      </c>
      <c r="R3237" s="11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 t="str">
        <f t="shared" si="301"/>
        <v>182.909090909091</v>
      </c>
      <c r="Q3238" s="11" t="str">
        <f t="shared" si="302"/>
        <v>theater</v>
      </c>
      <c r="R3238" s="11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100.78754285714299</v>
      </c>
      <c r="P3239" s="7" t="str">
        <f t="shared" si="301"/>
        <v>131.136208178439</v>
      </c>
      <c r="Q3239" s="11" t="str">
        <f t="shared" si="302"/>
        <v>theater</v>
      </c>
      <c r="R3239" s="11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112.321428571429</v>
      </c>
      <c r="P3240" s="7" t="str">
        <f t="shared" si="301"/>
        <v>39.8101265822785</v>
      </c>
      <c r="Q3240" s="11" t="str">
        <f t="shared" si="302"/>
        <v>theater</v>
      </c>
      <c r="R3240" s="11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105.91914022517901</v>
      </c>
      <c r="P3241" s="7" t="str">
        <f t="shared" si="301"/>
        <v>59.7017307692308</v>
      </c>
      <c r="Q3241" s="11" t="str">
        <f t="shared" si="302"/>
        <v>theater</v>
      </c>
      <c r="R3241" s="1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100.566666666667</v>
      </c>
      <c r="P3242" s="7" t="str">
        <f t="shared" si="301"/>
        <v>88.7352941176471</v>
      </c>
      <c r="Q3242" s="11" t="str">
        <f t="shared" si="302"/>
        <v>theater</v>
      </c>
      <c r="R3242" s="11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</v>
      </c>
      <c r="P3243" s="7" t="str">
        <f t="shared" si="301"/>
        <v>58.688622754491</v>
      </c>
      <c r="Q3243" s="11" t="str">
        <f t="shared" si="302"/>
        <v>theater</v>
      </c>
      <c r="R3243" s="11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 t="str">
        <f t="shared" si="301"/>
        <v>69.5651366120219</v>
      </c>
      <c r="Q3244" s="11" t="str">
        <f t="shared" si="302"/>
        <v>theater</v>
      </c>
      <c r="R3244" s="11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 t="str">
        <f t="shared" si="301"/>
        <v>115.87323943662</v>
      </c>
      <c r="Q3245" s="11" t="str">
        <f t="shared" si="302"/>
        <v>theater</v>
      </c>
      <c r="R3245" s="11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 t="str">
        <f t="shared" si="301"/>
        <v>23.8695652173913</v>
      </c>
      <c r="Q3246" s="11" t="str">
        <f t="shared" si="302"/>
        <v>theater</v>
      </c>
      <c r="R3246" s="11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104.30476190476199</v>
      </c>
      <c r="P3247" s="7" t="str">
        <f t="shared" si="301"/>
        <v>81.1259259259259</v>
      </c>
      <c r="Q3247" s="11" t="str">
        <f t="shared" si="302"/>
        <v>theater</v>
      </c>
      <c r="R3247" s="11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 t="str">
        <f t="shared" si="301"/>
        <v>57.6269430051813</v>
      </c>
      <c r="Q3248" s="11" t="str">
        <f t="shared" si="302"/>
        <v>theater</v>
      </c>
      <c r="R3248" s="11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 t="str">
        <f t="shared" si="301"/>
        <v>46.4298245614035</v>
      </c>
      <c r="Q3249" s="11" t="str">
        <f t="shared" si="302"/>
        <v>theater</v>
      </c>
      <c r="R3249" s="11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100.79166666666698</v>
      </c>
      <c r="P3250" s="7" t="str">
        <f t="shared" si="301"/>
        <v>60.475</v>
      </c>
      <c r="Q3250" s="11" t="str">
        <f t="shared" si="302"/>
        <v>theater</v>
      </c>
      <c r="R3250" s="11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104.92727272727301</v>
      </c>
      <c r="P3251" s="7" t="str">
        <f t="shared" si="301"/>
        <v>65.5795454545455</v>
      </c>
      <c r="Q3251" s="11" t="str">
        <f t="shared" si="302"/>
        <v>theater</v>
      </c>
      <c r="R3251" s="1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 t="str">
        <f t="shared" si="301"/>
        <v>119.192488262911</v>
      </c>
      <c r="Q3252" s="11" t="str">
        <f t="shared" si="302"/>
        <v>theater</v>
      </c>
      <c r="R3252" s="11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110.73333333333299</v>
      </c>
      <c r="P3253" s="7" t="str">
        <f t="shared" si="301"/>
        <v>83.05</v>
      </c>
      <c r="Q3253" s="11" t="str">
        <f t="shared" si="302"/>
        <v>theater</v>
      </c>
      <c r="R3253" s="11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</v>
      </c>
      <c r="P3254" s="7" t="str">
        <f t="shared" si="301"/>
        <v>57.52</v>
      </c>
      <c r="Q3254" s="11" t="str">
        <f t="shared" si="302"/>
        <v>theater</v>
      </c>
      <c r="R3254" s="11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 t="str">
        <f t="shared" si="301"/>
        <v>177.086956521739</v>
      </c>
      <c r="Q3255" s="11" t="str">
        <f t="shared" si="302"/>
        <v>theater</v>
      </c>
      <c r="R3255" s="11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</v>
      </c>
      <c r="P3256" s="7" t="str">
        <f t="shared" si="301"/>
        <v>70.7715053763441</v>
      </c>
      <c r="Q3256" s="11" t="str">
        <f t="shared" si="302"/>
        <v>theater</v>
      </c>
      <c r="R3256" s="11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 t="str">
        <f t="shared" si="301"/>
        <v>29.1666666666667</v>
      </c>
      <c r="Q3257" s="11" t="str">
        <f t="shared" si="302"/>
        <v>theater</v>
      </c>
      <c r="R3257" s="11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 t="str">
        <f t="shared" si="301"/>
        <v>72.7613636363636</v>
      </c>
      <c r="Q3258" s="11" t="str">
        <f t="shared" si="302"/>
        <v>theater</v>
      </c>
      <c r="R3258" s="11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 t="str">
        <f t="shared" si="301"/>
        <v>51.8534146341463</v>
      </c>
      <c r="Q3259" s="11" t="str">
        <f t="shared" si="302"/>
        <v>theater</v>
      </c>
      <c r="R3259" s="11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105.21428571428599</v>
      </c>
      <c r="P3260" s="7" t="str">
        <f t="shared" si="301"/>
        <v>98.2</v>
      </c>
      <c r="Q3260" s="11" t="str">
        <f t="shared" si="302"/>
        <v>theater</v>
      </c>
      <c r="R3260" s="11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106.16782608695701</v>
      </c>
      <c r="P3261" s="7" t="str">
        <f t="shared" si="301"/>
        <v>251.738144329897</v>
      </c>
      <c r="Q3261" s="11" t="str">
        <f t="shared" si="302"/>
        <v>theater</v>
      </c>
      <c r="R3261" s="1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 t="str">
        <f t="shared" si="301"/>
        <v>74.8219178082192</v>
      </c>
      <c r="Q3262" s="11" t="str">
        <f t="shared" si="302"/>
        <v>theater</v>
      </c>
      <c r="R3262" s="11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</v>
      </c>
      <c r="P3263" s="7" t="str">
        <f t="shared" si="301"/>
        <v>67.6530612244898</v>
      </c>
      <c r="Q3263" s="11" t="str">
        <f t="shared" si="302"/>
        <v>theater</v>
      </c>
      <c r="R3263" s="11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103.04098360655701</v>
      </c>
      <c r="P3264" s="7" t="str">
        <f t="shared" si="301"/>
        <v>93.8134328358209</v>
      </c>
      <c r="Q3264" s="11" t="str">
        <f t="shared" si="302"/>
        <v>theater</v>
      </c>
      <c r="R3264" s="11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 t="str">
        <f t="shared" si="301"/>
        <v>41.2376470588235</v>
      </c>
      <c r="Q3265" s="11" t="str">
        <f t="shared" si="302"/>
        <v>theater</v>
      </c>
      <c r="R3265" s="11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 t="str">
        <f t="shared" si="301"/>
        <v>52.5510204081633</v>
      </c>
      <c r="Q3266" s="11" t="str">
        <f t="shared" si="302"/>
        <v>theater</v>
      </c>
      <c r="R3266" s="11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IMDIV($E3267,$D3267)*100</f>
        <v>164</v>
      </c>
      <c r="P3267" s="7" t="str">
        <f t="shared" ref="P3267:P3330" si="307">IMDIV($E3267,$L3267)</f>
        <v>70.2857142857143</v>
      </c>
      <c r="Q3267" s="11" t="str">
        <f t="shared" ref="Q3267:Q3330" si="308">LEFT($N3267,SEARCH("/",$N3267)-1)</f>
        <v>theater</v>
      </c>
      <c r="R3267" s="11" t="str">
        <f t="shared" ref="R3267:R3330" si="309">RIGHT($N3267,LEN($N3267)-SEARCH("/",$N3267))</f>
        <v>plays</v>
      </c>
      <c r="S3267" s="12">
        <f t="shared" ref="S3267:S3330" si="310">((($J3267/60)/60)/24)+DATE(1970,1,1)</f>
        <v>42311.711979166663</v>
      </c>
      <c r="T3267" s="12">
        <f t="shared" ref="T3267:T3330" si="311">((($I3267/60)/60)/24)+DATE(1970,1,1)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131.28333333333299</v>
      </c>
      <c r="P3268" s="7" t="str">
        <f t="shared" si="307"/>
        <v>48.3251533742331</v>
      </c>
      <c r="Q3268" s="11" t="str">
        <f t="shared" si="308"/>
        <v>theater</v>
      </c>
      <c r="R3268" s="11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 t="str">
        <f t="shared" si="307"/>
        <v>53.1770833333333</v>
      </c>
      <c r="Q3269" s="11" t="str">
        <f t="shared" si="308"/>
        <v>theater</v>
      </c>
      <c r="R3269" s="11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 t="str">
        <f t="shared" si="307"/>
        <v>60.9523809523809</v>
      </c>
      <c r="Q3270" s="11" t="str">
        <f t="shared" si="308"/>
        <v>theater</v>
      </c>
      <c r="R3270" s="11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 t="str">
        <f t="shared" si="307"/>
        <v>116</v>
      </c>
      <c r="Q3271" s="11" t="str">
        <f t="shared" si="308"/>
        <v>theater</v>
      </c>
      <c r="R3271" s="1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101.666666666667</v>
      </c>
      <c r="P3272" s="7" t="str">
        <f t="shared" si="307"/>
        <v>61</v>
      </c>
      <c r="Q3272" s="11" t="str">
        <f t="shared" si="308"/>
        <v>theater</v>
      </c>
      <c r="R3272" s="11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 t="str">
        <f t="shared" si="307"/>
        <v>38.2352941176471</v>
      </c>
      <c r="Q3273" s="11" t="str">
        <f t="shared" si="308"/>
        <v>theater</v>
      </c>
      <c r="R3273" s="11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 t="str">
        <f t="shared" si="307"/>
        <v>106.503448275862</v>
      </c>
      <c r="Q3274" s="11" t="str">
        <f t="shared" si="308"/>
        <v>theater</v>
      </c>
      <c r="R3274" s="11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 t="str">
        <f t="shared" si="307"/>
        <v>204.571428571429</v>
      </c>
      <c r="Q3275" s="11" t="str">
        <f t="shared" si="308"/>
        <v>theater</v>
      </c>
      <c r="R3275" s="11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</v>
      </c>
      <c r="P3276" s="7" t="str">
        <f t="shared" si="307"/>
        <v>54.9125874125874</v>
      </c>
      <c r="Q3276" s="11" t="str">
        <f t="shared" si="308"/>
        <v>theater</v>
      </c>
      <c r="R3276" s="11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100.277777777778</v>
      </c>
      <c r="P3277" s="7" t="str">
        <f t="shared" si="307"/>
        <v>150.416666666667</v>
      </c>
      <c r="Q3277" s="11" t="str">
        <f t="shared" si="308"/>
        <v>theater</v>
      </c>
      <c r="R3277" s="11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116.84444444444399</v>
      </c>
      <c r="P3278" s="7" t="str">
        <f t="shared" si="307"/>
        <v>52.58</v>
      </c>
      <c r="Q3278" s="11" t="str">
        <f t="shared" si="308"/>
        <v>theater</v>
      </c>
      <c r="R3278" s="11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 t="str">
        <f t="shared" si="307"/>
        <v>54.3</v>
      </c>
      <c r="Q3279" s="11" t="str">
        <f t="shared" si="308"/>
        <v>theater</v>
      </c>
      <c r="R3279" s="11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 t="str">
        <f t="shared" si="307"/>
        <v>76.0294117647059</v>
      </c>
      <c r="Q3280" s="11" t="str">
        <f t="shared" si="308"/>
        <v>theater</v>
      </c>
      <c r="R3280" s="11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114.27586206896601</v>
      </c>
      <c r="P3281" s="7" t="str">
        <f t="shared" si="307"/>
        <v>105.206349206349</v>
      </c>
      <c r="Q3281" s="11" t="str">
        <f t="shared" si="308"/>
        <v>theater</v>
      </c>
      <c r="R3281" s="1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 t="str">
        <f t="shared" si="307"/>
        <v>68.6666666666667</v>
      </c>
      <c r="Q3282" s="11" t="str">
        <f t="shared" si="308"/>
        <v>theater</v>
      </c>
      <c r="R3282" s="11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 t="str">
        <f t="shared" si="307"/>
        <v>129.36170212766</v>
      </c>
      <c r="Q3283" s="11" t="str">
        <f t="shared" si="308"/>
        <v>theater</v>
      </c>
      <c r="R3283" s="11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</v>
      </c>
      <c r="P3284" s="7" t="str">
        <f t="shared" si="307"/>
        <v>134.263713080169</v>
      </c>
      <c r="Q3284" s="11" t="str">
        <f t="shared" si="308"/>
        <v>theater</v>
      </c>
      <c r="R3284" s="11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 t="str">
        <f t="shared" si="307"/>
        <v>17.8297872340426</v>
      </c>
      <c r="Q3285" s="11" t="str">
        <f t="shared" si="308"/>
        <v>theater</v>
      </c>
      <c r="R3285" s="11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 t="str">
        <f t="shared" si="307"/>
        <v>203.2</v>
      </c>
      <c r="Q3286" s="11" t="str">
        <f t="shared" si="308"/>
        <v>theater</v>
      </c>
      <c r="R3286" s="11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112.102420484097</v>
      </c>
      <c r="P3287" s="7" t="str">
        <f t="shared" si="307"/>
        <v>69.1851851851852</v>
      </c>
      <c r="Q3287" s="11" t="str">
        <f t="shared" si="308"/>
        <v>theater</v>
      </c>
      <c r="R3287" s="11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101.76666666666701</v>
      </c>
      <c r="P3288" s="7" t="str">
        <f t="shared" si="307"/>
        <v>125.122950819672</v>
      </c>
      <c r="Q3288" s="11" t="str">
        <f t="shared" si="308"/>
        <v>theater</v>
      </c>
      <c r="R3288" s="11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 t="str">
        <f t="shared" si="307"/>
        <v>73.5294117647059</v>
      </c>
      <c r="Q3289" s="11" t="str">
        <f t="shared" si="308"/>
        <v>theater</v>
      </c>
      <c r="R3289" s="11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 t="str">
        <f t="shared" si="307"/>
        <v>48.4371497584541</v>
      </c>
      <c r="Q3290" s="11" t="str">
        <f t="shared" si="308"/>
        <v>theater</v>
      </c>
      <c r="R3290" s="11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</v>
      </c>
      <c r="P3291" s="7" t="str">
        <f t="shared" si="307"/>
        <v>26.6084</v>
      </c>
      <c r="Q3291" s="11" t="str">
        <f t="shared" si="308"/>
        <v>theater</v>
      </c>
      <c r="R3291" s="1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 t="str">
        <f t="shared" si="307"/>
        <v>33.6666666666667</v>
      </c>
      <c r="Q3292" s="11" t="str">
        <f t="shared" si="308"/>
        <v>theater</v>
      </c>
      <c r="R3292" s="11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 t="str">
        <f t="shared" si="307"/>
        <v>40.7142857142857</v>
      </c>
      <c r="Q3293" s="11" t="str">
        <f t="shared" si="308"/>
        <v>theater</v>
      </c>
      <c r="R3293" s="11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286.13861386138598</v>
      </c>
      <c r="P3294" s="7" t="str">
        <f t="shared" si="307"/>
        <v>19.2666666666667</v>
      </c>
      <c r="Q3294" s="11" t="str">
        <f t="shared" si="308"/>
        <v>theater</v>
      </c>
      <c r="R3294" s="11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</v>
      </c>
      <c r="P3295" s="7" t="str">
        <f t="shared" si="307"/>
        <v>84.2857142857143</v>
      </c>
      <c r="Q3295" s="11" t="str">
        <f t="shared" si="308"/>
        <v>theater</v>
      </c>
      <c r="R3295" s="11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</v>
      </c>
      <c r="P3296" s="7" t="str">
        <f t="shared" si="307"/>
        <v>29.5833333333333</v>
      </c>
      <c r="Q3296" s="11" t="str">
        <f t="shared" si="308"/>
        <v>theater</v>
      </c>
      <c r="R3296" s="11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</v>
      </c>
      <c r="P3297" s="7" t="str">
        <f t="shared" si="307"/>
        <v>26.667037037037</v>
      </c>
      <c r="Q3297" s="11" t="str">
        <f t="shared" si="308"/>
        <v>theater</v>
      </c>
      <c r="R3297" s="11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144.066666666667</v>
      </c>
      <c r="P3298" s="7" t="str">
        <f t="shared" si="307"/>
        <v>45.9787234042553</v>
      </c>
      <c r="Q3298" s="11" t="str">
        <f t="shared" si="308"/>
        <v>theater</v>
      </c>
      <c r="R3298" s="11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100.07272727272701</v>
      </c>
      <c r="P3299" s="7" t="str">
        <f t="shared" si="307"/>
        <v>125.090909090909</v>
      </c>
      <c r="Q3299" s="11" t="str">
        <f t="shared" si="308"/>
        <v>theater</v>
      </c>
      <c r="R3299" s="11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 t="str">
        <f t="shared" si="307"/>
        <v>141.291666666667</v>
      </c>
      <c r="Q3300" s="11" t="str">
        <f t="shared" si="308"/>
        <v>theater</v>
      </c>
      <c r="R3300" s="11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 t="str">
        <f t="shared" si="307"/>
        <v>55.3333333333333</v>
      </c>
      <c r="Q3301" s="11" t="str">
        <f t="shared" si="308"/>
        <v>theater</v>
      </c>
      <c r="R3301" s="1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136.166666666667</v>
      </c>
      <c r="P3302" s="7" t="str">
        <f t="shared" si="307"/>
        <v>46.4204545454545</v>
      </c>
      <c r="Q3302" s="11" t="str">
        <f t="shared" si="308"/>
        <v>theater</v>
      </c>
      <c r="R3302" s="11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133.46666666666701</v>
      </c>
      <c r="P3303" s="7" t="str">
        <f t="shared" si="307"/>
        <v>57.2</v>
      </c>
      <c r="Q3303" s="11" t="str">
        <f t="shared" si="308"/>
        <v>theater</v>
      </c>
      <c r="R3303" s="11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</v>
      </c>
      <c r="P3304" s="7" t="str">
        <f t="shared" si="307"/>
        <v>173.7</v>
      </c>
      <c r="Q3304" s="11" t="str">
        <f t="shared" si="308"/>
        <v>theater</v>
      </c>
      <c r="R3304" s="11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115.888888888889</v>
      </c>
      <c r="P3305" s="7" t="str">
        <f t="shared" si="307"/>
        <v>59.6</v>
      </c>
      <c r="Q3305" s="11" t="str">
        <f t="shared" si="308"/>
        <v>theater</v>
      </c>
      <c r="R3305" s="11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104.51666666666699</v>
      </c>
      <c r="P3306" s="7" t="str">
        <f t="shared" si="307"/>
        <v>89.5857142857143</v>
      </c>
      <c r="Q3306" s="11" t="str">
        <f t="shared" si="308"/>
        <v>theater</v>
      </c>
      <c r="R3306" s="11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 t="str">
        <f t="shared" si="307"/>
        <v>204.05</v>
      </c>
      <c r="Q3307" s="11" t="str">
        <f t="shared" si="308"/>
        <v>theater</v>
      </c>
      <c r="R3307" s="11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</v>
      </c>
      <c r="P3308" s="7" t="str">
        <f t="shared" si="307"/>
        <v>48.7037037037037</v>
      </c>
      <c r="Q3308" s="11" t="str">
        <f t="shared" si="308"/>
        <v>theater</v>
      </c>
      <c r="R3308" s="11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 t="str">
        <f t="shared" si="307"/>
        <v>53.34</v>
      </c>
      <c r="Q3309" s="11" t="str">
        <f t="shared" si="308"/>
        <v>theater</v>
      </c>
      <c r="R3309" s="11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122.28571428571399</v>
      </c>
      <c r="P3310" s="7" t="str">
        <f t="shared" si="307"/>
        <v>75.0877192982456</v>
      </c>
      <c r="Q3310" s="11" t="str">
        <f t="shared" si="308"/>
        <v>theater</v>
      </c>
      <c r="R3310" s="11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159.42857142857102</v>
      </c>
      <c r="P3311" s="7" t="str">
        <f t="shared" si="307"/>
        <v>18</v>
      </c>
      <c r="Q3311" s="11" t="str">
        <f t="shared" si="308"/>
        <v>theater</v>
      </c>
      <c r="R3311" s="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100.07692307692299</v>
      </c>
      <c r="P3312" s="7" t="str">
        <f t="shared" si="307"/>
        <v>209.838709677419</v>
      </c>
      <c r="Q3312" s="11" t="str">
        <f t="shared" si="308"/>
        <v>theater</v>
      </c>
      <c r="R3312" s="11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 t="str">
        <f t="shared" si="307"/>
        <v>61.0222222222222</v>
      </c>
      <c r="Q3313" s="11" t="str">
        <f t="shared" si="308"/>
        <v>theater</v>
      </c>
      <c r="R3313" s="11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 t="str">
        <f t="shared" si="307"/>
        <v>61</v>
      </c>
      <c r="Q3314" s="11" t="str">
        <f t="shared" si="308"/>
        <v>theater</v>
      </c>
      <c r="R3314" s="11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 t="str">
        <f t="shared" si="307"/>
        <v>80.0344827586207</v>
      </c>
      <c r="Q3315" s="11" t="str">
        <f t="shared" si="308"/>
        <v>theater</v>
      </c>
      <c r="R3315" s="11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 t="str">
        <f t="shared" si="307"/>
        <v>29.0689655172414</v>
      </c>
      <c r="Q3316" s="11" t="str">
        <f t="shared" si="308"/>
        <v>theater</v>
      </c>
      <c r="R3316" s="11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 t="str">
        <f t="shared" si="307"/>
        <v>49.438202247191</v>
      </c>
      <c r="Q3317" s="11" t="str">
        <f t="shared" si="308"/>
        <v>theater</v>
      </c>
      <c r="R3317" s="11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100.08673425918001</v>
      </c>
      <c r="P3318" s="7" t="str">
        <f t="shared" si="307"/>
        <v>93.97744</v>
      </c>
      <c r="Q3318" s="11" t="str">
        <f t="shared" si="308"/>
        <v>theater</v>
      </c>
      <c r="R3318" s="11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106.19047619047599</v>
      </c>
      <c r="P3319" s="7" t="str">
        <f t="shared" si="307"/>
        <v>61.9444444444444</v>
      </c>
      <c r="Q3319" s="11" t="str">
        <f t="shared" si="308"/>
        <v>theater</v>
      </c>
      <c r="R3319" s="11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 t="str">
        <f t="shared" si="307"/>
        <v>78.5</v>
      </c>
      <c r="Q3320" s="11" t="str">
        <f t="shared" si="308"/>
        <v>theater</v>
      </c>
      <c r="R3320" s="11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 t="str">
        <f t="shared" si="307"/>
        <v>33.75</v>
      </c>
      <c r="Q3321" s="11" t="str">
        <f t="shared" si="308"/>
        <v>theater</v>
      </c>
      <c r="R3321" s="1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 t="str">
        <f t="shared" si="307"/>
        <v>66.4473684210526</v>
      </c>
      <c r="Q3322" s="11" t="str">
        <f t="shared" si="308"/>
        <v>theater</v>
      </c>
      <c r="R3322" s="11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 t="str">
        <f t="shared" si="307"/>
        <v>35.8</v>
      </c>
      <c r="Q3323" s="11" t="str">
        <f t="shared" si="308"/>
        <v>theater</v>
      </c>
      <c r="R3323" s="11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101.515151515152</v>
      </c>
      <c r="P3324" s="7" t="str">
        <f t="shared" si="307"/>
        <v>145.652173913043</v>
      </c>
      <c r="Q3324" s="11" t="str">
        <f t="shared" si="308"/>
        <v>theater</v>
      </c>
      <c r="R3324" s="11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 t="str">
        <f t="shared" si="307"/>
        <v>25.6938775510204</v>
      </c>
      <c r="Q3325" s="11" t="str">
        <f t="shared" si="308"/>
        <v>theater</v>
      </c>
      <c r="R3325" s="11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101.666666666667</v>
      </c>
      <c r="P3326" s="7" t="str">
        <f t="shared" si="307"/>
        <v>152.5</v>
      </c>
      <c r="Q3326" s="11" t="str">
        <f t="shared" si="308"/>
        <v>theater</v>
      </c>
      <c r="R3326" s="11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 t="str">
        <f t="shared" si="307"/>
        <v>30</v>
      </c>
      <c r="Q3327" s="11" t="str">
        <f t="shared" si="308"/>
        <v>theater</v>
      </c>
      <c r="R3327" s="11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 t="str">
        <f t="shared" si="307"/>
        <v>142.280701754386</v>
      </c>
      <c r="Q3328" s="11" t="str">
        <f t="shared" si="308"/>
        <v>theater</v>
      </c>
      <c r="R3328" s="11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 t="str">
        <f t="shared" si="307"/>
        <v>24.5454545454545</v>
      </c>
      <c r="Q3329" s="11" t="str">
        <f t="shared" si="308"/>
        <v>theater</v>
      </c>
      <c r="R3329" s="11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146.388888888889</v>
      </c>
      <c r="P3330" s="7" t="str">
        <f t="shared" si="307"/>
        <v>292.777777777778</v>
      </c>
      <c r="Q3330" s="11" t="str">
        <f t="shared" si="308"/>
        <v>theater</v>
      </c>
      <c r="R3330" s="11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IMDIV($E3331,$D3331)*100</f>
        <v>116.8</v>
      </c>
      <c r="P3331" s="7" t="str">
        <f t="shared" ref="P3331:P3394" si="313">IMDIV($E3331,$L3331)</f>
        <v>44.9230769230769</v>
      </c>
      <c r="Q3331" s="11" t="str">
        <f t="shared" ref="Q3331:Q3394" si="314">LEFT($N3331,SEARCH("/",$N3331)-1)</f>
        <v>theater</v>
      </c>
      <c r="R3331" s="11" t="str">
        <f t="shared" ref="R3331:R3394" si="315">RIGHT($N3331,LEN($N3331)-SEARCH("/",$N3331))</f>
        <v>plays</v>
      </c>
      <c r="S3331" s="12">
        <f t="shared" ref="S3331:S3394" si="316">((($J3331/60)/60)/24)+DATE(1970,1,1)</f>
        <v>41837.323009259257</v>
      </c>
      <c r="T3331" s="12">
        <f t="shared" ref="T3331:T3394" si="317">((($I3331/60)/60)/24)+DATE(1970,1,1)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106.26666666666699</v>
      </c>
      <c r="P3332" s="7" t="str">
        <f t="shared" si="313"/>
        <v>23.1014492753623</v>
      </c>
      <c r="Q3332" s="11" t="str">
        <f t="shared" si="314"/>
        <v>theater</v>
      </c>
      <c r="R3332" s="11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 t="str">
        <f t="shared" si="313"/>
        <v>80.4</v>
      </c>
      <c r="Q3333" s="11" t="str">
        <f t="shared" si="314"/>
        <v>theater</v>
      </c>
      <c r="R3333" s="11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 t="str">
        <f t="shared" si="313"/>
        <v>72.289156626506</v>
      </c>
      <c r="Q3334" s="11" t="str">
        <f t="shared" si="314"/>
        <v>theater</v>
      </c>
      <c r="R3334" s="11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104.57142857142901</v>
      </c>
      <c r="P3335" s="7" t="str">
        <f t="shared" si="313"/>
        <v>32.972972972973</v>
      </c>
      <c r="Q3335" s="11" t="str">
        <f t="shared" si="314"/>
        <v>theater</v>
      </c>
      <c r="R3335" s="11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138.62051149573799</v>
      </c>
      <c r="P3336" s="7" t="str">
        <f t="shared" si="313"/>
        <v>116.652173913043</v>
      </c>
      <c r="Q3336" s="11" t="str">
        <f t="shared" si="314"/>
        <v>theater</v>
      </c>
      <c r="R3336" s="11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 t="str">
        <f t="shared" si="313"/>
        <v>79.6190476190476</v>
      </c>
      <c r="Q3337" s="11" t="str">
        <f t="shared" si="314"/>
        <v>theater</v>
      </c>
      <c r="R3337" s="11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 t="str">
        <f t="shared" si="313"/>
        <v>27.7777777777778</v>
      </c>
      <c r="Q3338" s="11" t="str">
        <f t="shared" si="314"/>
        <v>theater</v>
      </c>
      <c r="R3338" s="11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 t="str">
        <f t="shared" si="313"/>
        <v>81.0294117647059</v>
      </c>
      <c r="Q3339" s="11" t="str">
        <f t="shared" si="314"/>
        <v>theater</v>
      </c>
      <c r="R3339" s="11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 t="str">
        <f t="shared" si="313"/>
        <v>136.848214285714</v>
      </c>
      <c r="Q3340" s="11" t="str">
        <f t="shared" si="314"/>
        <v>theater</v>
      </c>
      <c r="R3340" s="11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 t="str">
        <f t="shared" si="313"/>
        <v>177.617021276596</v>
      </c>
      <c r="Q3341" s="11" t="str">
        <f t="shared" si="314"/>
        <v>theater</v>
      </c>
      <c r="R3341" s="1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138.166666666667</v>
      </c>
      <c r="P3342" s="7" t="str">
        <f t="shared" si="313"/>
        <v>109.078947368421</v>
      </c>
      <c r="Q3342" s="11" t="str">
        <f t="shared" si="314"/>
        <v>theater</v>
      </c>
      <c r="R3342" s="11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 t="str">
        <f t="shared" si="313"/>
        <v>119.642857142857</v>
      </c>
      <c r="Q3343" s="11" t="str">
        <f t="shared" si="314"/>
        <v>theater</v>
      </c>
      <c r="R3343" s="11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101.666666666667</v>
      </c>
      <c r="P3344" s="7" t="str">
        <f t="shared" si="313"/>
        <v>78.2051282051282</v>
      </c>
      <c r="Q3344" s="11" t="str">
        <f t="shared" si="314"/>
        <v>theater</v>
      </c>
      <c r="R3344" s="11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171.42857142857099</v>
      </c>
      <c r="P3345" s="7" t="str">
        <f t="shared" si="313"/>
        <v>52.1739130434783</v>
      </c>
      <c r="Q3345" s="11" t="str">
        <f t="shared" si="314"/>
        <v>theater</v>
      </c>
      <c r="R3345" s="11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</v>
      </c>
      <c r="P3346" s="7" t="str">
        <f t="shared" si="313"/>
        <v>114.125</v>
      </c>
      <c r="Q3346" s="11" t="str">
        <f t="shared" si="314"/>
        <v>theater</v>
      </c>
      <c r="R3346" s="11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 t="str">
        <f t="shared" si="313"/>
        <v>50</v>
      </c>
      <c r="Q3347" s="11" t="str">
        <f t="shared" si="314"/>
        <v>theater</v>
      </c>
      <c r="R3347" s="11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 t="str">
        <f t="shared" si="313"/>
        <v>91.6666666666667</v>
      </c>
      <c r="Q3348" s="11" t="str">
        <f t="shared" si="314"/>
        <v>theater</v>
      </c>
      <c r="R3348" s="11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 t="str">
        <f t="shared" si="313"/>
        <v>108.590909090909</v>
      </c>
      <c r="Q3349" s="11" t="str">
        <f t="shared" si="314"/>
        <v>theater</v>
      </c>
      <c r="R3349" s="11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100.29090909090901</v>
      </c>
      <c r="P3350" s="7" t="str">
        <f t="shared" si="313"/>
        <v>69.8227848101266</v>
      </c>
      <c r="Q3350" s="11" t="str">
        <f t="shared" si="314"/>
        <v>theater</v>
      </c>
      <c r="R3350" s="11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 t="str">
        <f t="shared" si="313"/>
        <v>109.571428571429</v>
      </c>
      <c r="Q3351" s="11" t="str">
        <f t="shared" si="314"/>
        <v>theater</v>
      </c>
      <c r="R3351" s="1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</v>
      </c>
      <c r="P3352" s="7" t="str">
        <f t="shared" si="313"/>
        <v>71.6666666666667</v>
      </c>
      <c r="Q3352" s="11" t="str">
        <f t="shared" si="314"/>
        <v>theater</v>
      </c>
      <c r="R3352" s="11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 t="str">
        <f t="shared" si="313"/>
        <v>93.6111111111111</v>
      </c>
      <c r="Q3353" s="11" t="str">
        <f t="shared" si="314"/>
        <v>theater</v>
      </c>
      <c r="R3353" s="11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 t="str">
        <f t="shared" si="313"/>
        <v>76.8</v>
      </c>
      <c r="Q3354" s="11" t="str">
        <f t="shared" si="314"/>
        <v>theater</v>
      </c>
      <c r="R3354" s="11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 t="str">
        <f t="shared" si="313"/>
        <v>35.7954545454545</v>
      </c>
      <c r="Q3355" s="11" t="str">
        <f t="shared" si="314"/>
        <v>theater</v>
      </c>
      <c r="R3355" s="11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101.93333333333301</v>
      </c>
      <c r="P3356" s="7" t="str">
        <f t="shared" si="313"/>
        <v>55.6</v>
      </c>
      <c r="Q3356" s="11" t="str">
        <f t="shared" si="314"/>
        <v>theater</v>
      </c>
      <c r="R3356" s="11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126.28571428571401</v>
      </c>
      <c r="P3357" s="7" t="str">
        <f t="shared" si="313"/>
        <v>147.333333333333</v>
      </c>
      <c r="Q3357" s="11" t="str">
        <f t="shared" si="314"/>
        <v>theater</v>
      </c>
      <c r="R3357" s="11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 t="str">
        <f t="shared" si="313"/>
        <v>56.3333333333333</v>
      </c>
      <c r="Q3358" s="11" t="str">
        <f t="shared" si="314"/>
        <v>theater</v>
      </c>
      <c r="R3358" s="11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 t="str">
        <f t="shared" si="313"/>
        <v>96.1904761904762</v>
      </c>
      <c r="Q3359" s="11" t="str">
        <f t="shared" si="314"/>
        <v>theater</v>
      </c>
      <c r="R3359" s="11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 t="str">
        <f t="shared" si="313"/>
        <v>63.5740740740741</v>
      </c>
      <c r="Q3360" s="11" t="str">
        <f t="shared" si="314"/>
        <v>theater</v>
      </c>
      <c r="R3360" s="11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 t="str">
        <f t="shared" si="313"/>
        <v>184.782608695652</v>
      </c>
      <c r="Q3361" s="11" t="str">
        <f t="shared" si="314"/>
        <v>theater</v>
      </c>
      <c r="R3361" s="1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101.37777777777801</v>
      </c>
      <c r="P3362" s="7" t="str">
        <f t="shared" si="313"/>
        <v>126.722222222222</v>
      </c>
      <c r="Q3362" s="11" t="str">
        <f t="shared" si="314"/>
        <v>theater</v>
      </c>
      <c r="R3362" s="11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 t="str">
        <f t="shared" si="313"/>
        <v>83.4264705882353</v>
      </c>
      <c r="Q3363" s="11" t="str">
        <f t="shared" si="314"/>
        <v>theater</v>
      </c>
      <c r="R3363" s="11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 t="str">
        <f t="shared" si="313"/>
        <v>54.5</v>
      </c>
      <c r="Q3364" s="11" t="str">
        <f t="shared" si="314"/>
        <v>theater</v>
      </c>
      <c r="R3364" s="11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101.41935483871001</v>
      </c>
      <c r="P3365" s="7" t="str">
        <f t="shared" si="313"/>
        <v>302.307692307692</v>
      </c>
      <c r="Q3365" s="11" t="str">
        <f t="shared" si="314"/>
        <v>theater</v>
      </c>
      <c r="R3365" s="11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</v>
      </c>
      <c r="P3366" s="7" t="str">
        <f t="shared" si="313"/>
        <v>44.1388888888889</v>
      </c>
      <c r="Q3366" s="11" t="str">
        <f t="shared" si="314"/>
        <v>theater</v>
      </c>
      <c r="R3366" s="11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 t="str">
        <f t="shared" si="313"/>
        <v>866.666666666667</v>
      </c>
      <c r="Q3367" s="11" t="str">
        <f t="shared" si="314"/>
        <v>theater</v>
      </c>
      <c r="R3367" s="11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 t="str">
        <f t="shared" si="313"/>
        <v>61.3888888888889</v>
      </c>
      <c r="Q3368" s="11" t="str">
        <f t="shared" si="314"/>
        <v>theater</v>
      </c>
      <c r="R3368" s="11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118.66666666666701</v>
      </c>
      <c r="P3369" s="7" t="str">
        <f t="shared" si="313"/>
        <v>29.6666666666667</v>
      </c>
      <c r="Q3369" s="11" t="str">
        <f t="shared" si="314"/>
        <v>theater</v>
      </c>
      <c r="R3369" s="11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 t="str">
        <f t="shared" si="313"/>
        <v>45.4782608695652</v>
      </c>
      <c r="Q3370" s="11" t="str">
        <f t="shared" si="314"/>
        <v>theater</v>
      </c>
      <c r="R3370" s="11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 t="str">
        <f t="shared" si="313"/>
        <v>96.2037037037037</v>
      </c>
      <c r="Q3371" s="11" t="str">
        <f t="shared" si="314"/>
        <v>theater</v>
      </c>
      <c r="R3371" s="1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117.73333333333301</v>
      </c>
      <c r="P3372" s="7" t="str">
        <f t="shared" si="313"/>
        <v>67.9230769230769</v>
      </c>
      <c r="Q3372" s="11" t="str">
        <f t="shared" si="314"/>
        <v>theater</v>
      </c>
      <c r="R3372" s="11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 t="str">
        <f t="shared" si="313"/>
        <v>30.7777777777778</v>
      </c>
      <c r="Q3373" s="11" t="str">
        <f t="shared" si="314"/>
        <v>theater</v>
      </c>
      <c r="R3373" s="11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 t="str">
        <f t="shared" si="313"/>
        <v>38.3333333333333</v>
      </c>
      <c r="Q3374" s="11" t="str">
        <f t="shared" si="314"/>
        <v>theater</v>
      </c>
      <c r="R3374" s="11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 t="str">
        <f t="shared" si="313"/>
        <v>66.8333333333333</v>
      </c>
      <c r="Q3375" s="11" t="str">
        <f t="shared" si="314"/>
        <v>theater</v>
      </c>
      <c r="R3375" s="11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106.57142857142901</v>
      </c>
      <c r="P3376" s="7" t="str">
        <f t="shared" si="313"/>
        <v>71.7307692307692</v>
      </c>
      <c r="Q3376" s="11" t="str">
        <f t="shared" si="314"/>
        <v>theater</v>
      </c>
      <c r="R3376" s="11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 t="str">
        <f t="shared" si="313"/>
        <v>176.470588235294</v>
      </c>
      <c r="Q3377" s="11" t="str">
        <f t="shared" si="314"/>
        <v>theater</v>
      </c>
      <c r="R3377" s="11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 t="str">
        <f t="shared" si="313"/>
        <v>421.105263157895</v>
      </c>
      <c r="Q3378" s="11" t="str">
        <f t="shared" si="314"/>
        <v>theater</v>
      </c>
      <c r="R3378" s="11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 t="str">
        <f t="shared" si="313"/>
        <v>104.987012987013</v>
      </c>
      <c r="Q3379" s="11" t="str">
        <f t="shared" si="314"/>
        <v>theater</v>
      </c>
      <c r="R3379" s="11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107.636363636364</v>
      </c>
      <c r="P3380" s="7" t="str">
        <f t="shared" si="313"/>
        <v>28.1904761904762</v>
      </c>
      <c r="Q3380" s="11" t="str">
        <f t="shared" si="314"/>
        <v>theater</v>
      </c>
      <c r="R3380" s="11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 t="str">
        <f t="shared" si="313"/>
        <v>54.5526315789474</v>
      </c>
      <c r="Q3381" s="11" t="str">
        <f t="shared" si="314"/>
        <v>theater</v>
      </c>
      <c r="R3381" s="1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</v>
      </c>
      <c r="P3382" s="7" t="str">
        <f t="shared" si="313"/>
        <v>111.892857142857</v>
      </c>
      <c r="Q3382" s="11" t="str">
        <f t="shared" si="314"/>
        <v>theater</v>
      </c>
      <c r="R3382" s="11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 t="str">
        <f t="shared" si="313"/>
        <v>85.2083333333333</v>
      </c>
      <c r="Q3383" s="11" t="str">
        <f t="shared" si="314"/>
        <v>theater</v>
      </c>
      <c r="R3383" s="11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100.74285714285701</v>
      </c>
      <c r="P3384" s="7" t="str">
        <f t="shared" si="313"/>
        <v>76.6521739130435</v>
      </c>
      <c r="Q3384" s="11" t="str">
        <f t="shared" si="314"/>
        <v>theater</v>
      </c>
      <c r="R3384" s="11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111.71428571428601</v>
      </c>
      <c r="P3385" s="7" t="str">
        <f t="shared" si="313"/>
        <v>65.1666666666667</v>
      </c>
      <c r="Q3385" s="11" t="str">
        <f t="shared" si="314"/>
        <v>theater</v>
      </c>
      <c r="R3385" s="11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 t="str">
        <f t="shared" si="313"/>
        <v>93.7603125</v>
      </c>
      <c r="Q3386" s="11" t="str">
        <f t="shared" si="314"/>
        <v>theater</v>
      </c>
      <c r="R3386" s="11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 t="str">
        <f t="shared" si="313"/>
        <v>133.333333333333</v>
      </c>
      <c r="Q3387" s="11" t="str">
        <f t="shared" si="314"/>
        <v>theater</v>
      </c>
      <c r="R3387" s="11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 t="str">
        <f t="shared" si="313"/>
        <v>51.219512195122</v>
      </c>
      <c r="Q3388" s="11" t="str">
        <f t="shared" si="314"/>
        <v>theater</v>
      </c>
      <c r="R3388" s="11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116.866666666667</v>
      </c>
      <c r="P3389" s="7" t="str">
        <f t="shared" si="313"/>
        <v>100.171428571429</v>
      </c>
      <c r="Q3389" s="11" t="str">
        <f t="shared" si="314"/>
        <v>theater</v>
      </c>
      <c r="R3389" s="11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 t="str">
        <f t="shared" si="313"/>
        <v>34.6</v>
      </c>
      <c r="Q3390" s="11" t="str">
        <f t="shared" si="314"/>
        <v>theater</v>
      </c>
      <c r="R3390" s="11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 t="str">
        <f t="shared" si="313"/>
        <v>184.677419354839</v>
      </c>
      <c r="Q3391" s="11" t="str">
        <f t="shared" si="314"/>
        <v>theater</v>
      </c>
      <c r="R3391" s="1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 t="str">
        <f t="shared" si="313"/>
        <v>69.8181818181818</v>
      </c>
      <c r="Q3392" s="11" t="str">
        <f t="shared" si="314"/>
        <v>theater</v>
      </c>
      <c r="R3392" s="11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 t="str">
        <f t="shared" si="313"/>
        <v>61.9444444444444</v>
      </c>
      <c r="Q3393" s="11" t="str">
        <f t="shared" si="314"/>
        <v>theater</v>
      </c>
      <c r="R3393" s="11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 t="str">
        <f t="shared" si="313"/>
        <v>41.6666666666667</v>
      </c>
      <c r="Q3394" s="11" t="str">
        <f t="shared" si="314"/>
        <v>theater</v>
      </c>
      <c r="R3394" s="11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IMDIV($E3395,$D3395)*100</f>
        <v>105.80000000000001</v>
      </c>
      <c r="P3395" s="7" t="str">
        <f t="shared" ref="P3395:P3458" si="319">IMDIV($E3395,$L3395)</f>
        <v>36.0681818181818</v>
      </c>
      <c r="Q3395" s="11" t="str">
        <f t="shared" ref="Q3395:Q3458" si="320">LEFT($N3395,SEARCH("/",$N3395)-1)</f>
        <v>theater</v>
      </c>
      <c r="R3395" s="11" t="str">
        <f t="shared" ref="R3395:R3458" si="321">RIGHT($N3395,LEN($N3395)-SEARCH("/",$N3395))</f>
        <v>plays</v>
      </c>
      <c r="S3395" s="12">
        <f t="shared" ref="S3395:S3458" si="322">((($J3395/60)/60)/24)+DATE(1970,1,1)</f>
        <v>41923.921643518523</v>
      </c>
      <c r="T3395" s="12">
        <f t="shared" ref="T3395:T3458" si="323">((($I3395/60)/60)/24)+DATE(1970,1,1)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</v>
      </c>
      <c r="P3396" s="7" t="str">
        <f t="shared" si="319"/>
        <v>29</v>
      </c>
      <c r="Q3396" s="11" t="str">
        <f t="shared" si="320"/>
        <v>theater</v>
      </c>
      <c r="R3396" s="11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 t="str">
        <f t="shared" si="319"/>
        <v>24.2105263157895</v>
      </c>
      <c r="Q3397" s="11" t="str">
        <f t="shared" si="320"/>
        <v>theater</v>
      </c>
      <c r="R3397" s="11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104.33333333333299</v>
      </c>
      <c r="P3398" s="7" t="str">
        <f t="shared" si="319"/>
        <v>55.8928571428571</v>
      </c>
      <c r="Q3398" s="11" t="str">
        <f t="shared" si="320"/>
        <v>theater</v>
      </c>
      <c r="R3398" s="11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 t="str">
        <f t="shared" si="319"/>
        <v>11.6666666666667</v>
      </c>
      <c r="Q3399" s="11" t="str">
        <f t="shared" si="320"/>
        <v>theater</v>
      </c>
      <c r="R3399" s="11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 t="str">
        <f t="shared" si="319"/>
        <v>68.3538461538461</v>
      </c>
      <c r="Q3400" s="11" t="str">
        <f t="shared" si="320"/>
        <v>theater</v>
      </c>
      <c r="R3400" s="11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 t="str">
        <f t="shared" si="319"/>
        <v>27.0652173913043</v>
      </c>
      <c r="Q3401" s="11" t="str">
        <f t="shared" si="320"/>
        <v>theater</v>
      </c>
      <c r="R3401" s="1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 t="str">
        <f t="shared" si="319"/>
        <v>118.129411764706</v>
      </c>
      <c r="Q3402" s="11" t="str">
        <f t="shared" si="320"/>
        <v>theater</v>
      </c>
      <c r="R3402" s="11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</v>
      </c>
      <c r="P3403" s="7" t="str">
        <f t="shared" si="319"/>
        <v>44.7575757575758</v>
      </c>
      <c r="Q3403" s="11" t="str">
        <f t="shared" si="320"/>
        <v>theater</v>
      </c>
      <c r="R3403" s="11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109.76666666666699</v>
      </c>
      <c r="P3404" s="7" t="str">
        <f t="shared" si="319"/>
        <v>99.7878787878788</v>
      </c>
      <c r="Q3404" s="11" t="str">
        <f t="shared" si="320"/>
        <v>theater</v>
      </c>
      <c r="R3404" s="11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 t="str">
        <f t="shared" si="319"/>
        <v>117.647058823529</v>
      </c>
      <c r="Q3405" s="11" t="str">
        <f t="shared" si="320"/>
        <v>theater</v>
      </c>
      <c r="R3405" s="11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 t="str">
        <f t="shared" si="319"/>
        <v>203.333333333333</v>
      </c>
      <c r="Q3406" s="11" t="str">
        <f t="shared" si="320"/>
        <v>theater</v>
      </c>
      <c r="R3406" s="11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137.57142857142901</v>
      </c>
      <c r="P3407" s="7" t="str">
        <f t="shared" si="319"/>
        <v>28.3235294117647</v>
      </c>
      <c r="Q3407" s="11" t="str">
        <f t="shared" si="320"/>
        <v>theater</v>
      </c>
      <c r="R3407" s="11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 t="str">
        <f t="shared" si="319"/>
        <v>110.230769230769</v>
      </c>
      <c r="Q3408" s="11" t="str">
        <f t="shared" si="320"/>
        <v>theater</v>
      </c>
      <c r="R3408" s="11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 t="str">
        <f t="shared" si="319"/>
        <v>31.9701492537313</v>
      </c>
      <c r="Q3409" s="11" t="str">
        <f t="shared" si="320"/>
        <v>theater</v>
      </c>
      <c r="R3409" s="11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 t="str">
        <f t="shared" si="319"/>
        <v>58.6111111111111</v>
      </c>
      <c r="Q3410" s="11" t="str">
        <f t="shared" si="320"/>
        <v>theater</v>
      </c>
      <c r="R3410" s="11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 t="str">
        <f t="shared" si="319"/>
        <v>29.4285714285714</v>
      </c>
      <c r="Q3411" s="11" t="str">
        <f t="shared" si="320"/>
        <v>theater</v>
      </c>
      <c r="R3411" s="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 t="str">
        <f t="shared" si="319"/>
        <v>81.375</v>
      </c>
      <c r="Q3412" s="11" t="str">
        <f t="shared" si="320"/>
        <v>theater</v>
      </c>
      <c r="R3412" s="11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103.566666666667</v>
      </c>
      <c r="P3413" s="7" t="str">
        <f t="shared" si="319"/>
        <v>199.166666666667</v>
      </c>
      <c r="Q3413" s="11" t="str">
        <f t="shared" si="320"/>
        <v>theater</v>
      </c>
      <c r="R3413" s="11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 t="str">
        <f t="shared" si="319"/>
        <v>115.384615384615</v>
      </c>
      <c r="Q3414" s="11" t="str">
        <f t="shared" si="320"/>
        <v>theater</v>
      </c>
      <c r="R3414" s="11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 t="str">
        <f t="shared" si="319"/>
        <v>46.4285714285714</v>
      </c>
      <c r="Q3415" s="11" t="str">
        <f t="shared" si="320"/>
        <v>theater</v>
      </c>
      <c r="R3415" s="11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 t="str">
        <f t="shared" si="319"/>
        <v>70.5681818181818</v>
      </c>
      <c r="Q3416" s="11" t="str">
        <f t="shared" si="320"/>
        <v>theater</v>
      </c>
      <c r="R3416" s="11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 t="str">
        <f t="shared" si="319"/>
        <v>22.2222222222222</v>
      </c>
      <c r="Q3417" s="11" t="str">
        <f t="shared" si="320"/>
        <v>theater</v>
      </c>
      <c r="R3417" s="11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 t="str">
        <f t="shared" si="319"/>
        <v>159.466666666667</v>
      </c>
      <c r="Q3418" s="11" t="str">
        <f t="shared" si="320"/>
        <v>theater</v>
      </c>
      <c r="R3418" s="11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</v>
      </c>
      <c r="P3419" s="7" t="str">
        <f t="shared" si="319"/>
        <v>37.778</v>
      </c>
      <c r="Q3419" s="11" t="str">
        <f t="shared" si="320"/>
        <v>theater</v>
      </c>
      <c r="R3419" s="11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 t="str">
        <f t="shared" si="319"/>
        <v>72.0535714285714</v>
      </c>
      <c r="Q3420" s="11" t="str">
        <f t="shared" si="320"/>
        <v>theater</v>
      </c>
      <c r="R3420" s="11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106.54545454545502</v>
      </c>
      <c r="P3421" s="7" t="str">
        <f t="shared" si="319"/>
        <v>63.695652173913</v>
      </c>
      <c r="Q3421" s="11" t="str">
        <f t="shared" si="320"/>
        <v>theater</v>
      </c>
      <c r="R3421" s="1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 t="str">
        <f t="shared" si="319"/>
        <v>28.4117647058824</v>
      </c>
      <c r="Q3422" s="11" t="str">
        <f t="shared" si="320"/>
        <v>theater</v>
      </c>
      <c r="R3422" s="11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 t="str">
        <f t="shared" si="319"/>
        <v>103.214285714286</v>
      </c>
      <c r="Q3423" s="11" t="str">
        <f t="shared" si="320"/>
        <v>theater</v>
      </c>
      <c r="R3423" s="11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 t="str">
        <f t="shared" si="319"/>
        <v>71.1521739130435</v>
      </c>
      <c r="Q3424" s="11" t="str">
        <f t="shared" si="320"/>
        <v>theater</v>
      </c>
      <c r="R3424" s="11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 t="str">
        <f t="shared" si="319"/>
        <v>35</v>
      </c>
      <c r="Q3425" s="11" t="str">
        <f t="shared" si="320"/>
        <v>theater</v>
      </c>
      <c r="R3425" s="11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</v>
      </c>
      <c r="P3426" s="7" t="str">
        <f t="shared" si="319"/>
        <v>81.7763157894737</v>
      </c>
      <c r="Q3426" s="11" t="str">
        <f t="shared" si="320"/>
        <v>theater</v>
      </c>
      <c r="R3426" s="11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</v>
      </c>
      <c r="P3427" s="7" t="str">
        <f t="shared" si="319"/>
        <v>297.029807692308</v>
      </c>
      <c r="Q3427" s="11" t="str">
        <f t="shared" si="320"/>
        <v>theater</v>
      </c>
      <c r="R3427" s="11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</v>
      </c>
      <c r="P3428" s="7" t="str">
        <f t="shared" si="319"/>
        <v>46.6091954022989</v>
      </c>
      <c r="Q3428" s="11" t="str">
        <f t="shared" si="320"/>
        <v>theater</v>
      </c>
      <c r="R3428" s="11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 t="str">
        <f t="shared" si="319"/>
        <v>51.7241379310345</v>
      </c>
      <c r="Q3429" s="11" t="str">
        <f t="shared" si="320"/>
        <v>theater</v>
      </c>
      <c r="R3429" s="11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 t="str">
        <f t="shared" si="319"/>
        <v>40.2941176470588</v>
      </c>
      <c r="Q3430" s="11" t="str">
        <f t="shared" si="320"/>
        <v>theater</v>
      </c>
      <c r="R3430" s="11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 t="str">
        <f t="shared" si="319"/>
        <v>16.25</v>
      </c>
      <c r="Q3431" s="11" t="str">
        <f t="shared" si="320"/>
        <v>theater</v>
      </c>
      <c r="R3431" s="1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108.54950000000001</v>
      </c>
      <c r="P3432" s="7" t="str">
        <f t="shared" si="319"/>
        <v>30.1526388888889</v>
      </c>
      <c r="Q3432" s="11" t="str">
        <f t="shared" si="320"/>
        <v>theater</v>
      </c>
      <c r="R3432" s="11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 t="str">
        <f t="shared" si="319"/>
        <v>95.2380952380952</v>
      </c>
      <c r="Q3433" s="11" t="str">
        <f t="shared" si="320"/>
        <v>theater</v>
      </c>
      <c r="R3433" s="11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 t="str">
        <f t="shared" si="319"/>
        <v>52.2142857142857</v>
      </c>
      <c r="Q3434" s="11" t="str">
        <f t="shared" si="320"/>
        <v>theater</v>
      </c>
      <c r="R3434" s="11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100.26315789473701</v>
      </c>
      <c r="P3435" s="7" t="str">
        <f t="shared" si="319"/>
        <v>134.154929577465</v>
      </c>
      <c r="Q3435" s="11" t="str">
        <f t="shared" si="320"/>
        <v>theater</v>
      </c>
      <c r="R3435" s="11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 t="str">
        <f t="shared" si="319"/>
        <v>62.8273809523809</v>
      </c>
      <c r="Q3436" s="11" t="str">
        <f t="shared" si="320"/>
        <v>theater</v>
      </c>
      <c r="R3436" s="11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 t="str">
        <f t="shared" si="319"/>
        <v>58.9473684210526</v>
      </c>
      <c r="Q3437" s="11" t="str">
        <f t="shared" si="320"/>
        <v>theater</v>
      </c>
      <c r="R3437" s="11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 t="str">
        <f t="shared" si="319"/>
        <v>143.108108108108</v>
      </c>
      <c r="Q3438" s="11" t="str">
        <f t="shared" si="320"/>
        <v>theater</v>
      </c>
      <c r="R3438" s="11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 t="str">
        <f t="shared" si="319"/>
        <v>84.1666666666667</v>
      </c>
      <c r="Q3439" s="11" t="str">
        <f t="shared" si="320"/>
        <v>theater</v>
      </c>
      <c r="R3439" s="11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 t="str">
        <f t="shared" si="319"/>
        <v>186.071428571429</v>
      </c>
      <c r="Q3440" s="11" t="str">
        <f t="shared" si="320"/>
        <v>theater</v>
      </c>
      <c r="R3440" s="11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</v>
      </c>
      <c r="P3441" s="7" t="str">
        <f t="shared" si="319"/>
        <v>89.7855555555556</v>
      </c>
      <c r="Q3441" s="11" t="str">
        <f t="shared" si="320"/>
        <v>theater</v>
      </c>
      <c r="R3441" s="1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 t="str">
        <f t="shared" si="319"/>
        <v>64.1575609756098</v>
      </c>
      <c r="Q3442" s="11" t="str">
        <f t="shared" si="320"/>
        <v>theater</v>
      </c>
      <c r="R3442" s="11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 t="str">
        <f t="shared" si="319"/>
        <v>59.6511627906977</v>
      </c>
      <c r="Q3443" s="11" t="str">
        <f t="shared" si="320"/>
        <v>theater</v>
      </c>
      <c r="R3443" s="11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 t="str">
        <f t="shared" si="319"/>
        <v>31.25</v>
      </c>
      <c r="Q3444" s="11" t="str">
        <f t="shared" si="320"/>
        <v>theater</v>
      </c>
      <c r="R3444" s="11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 t="str">
        <f t="shared" si="319"/>
        <v>41.2222222222222</v>
      </c>
      <c r="Q3445" s="11" t="str">
        <f t="shared" si="320"/>
        <v>theater</v>
      </c>
      <c r="R3445" s="11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 t="str">
        <f t="shared" si="319"/>
        <v>43.35</v>
      </c>
      <c r="Q3446" s="11" t="str">
        <f t="shared" si="320"/>
        <v>theater</v>
      </c>
      <c r="R3446" s="11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 t="str">
        <f t="shared" si="319"/>
        <v>64.5161290322581</v>
      </c>
      <c r="Q3447" s="11" t="str">
        <f t="shared" si="320"/>
        <v>theater</v>
      </c>
      <c r="R3447" s="11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 t="str">
        <f t="shared" si="319"/>
        <v>43.28</v>
      </c>
      <c r="Q3448" s="11" t="str">
        <f t="shared" si="320"/>
        <v>theater</v>
      </c>
      <c r="R3448" s="11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 t="str">
        <f t="shared" si="319"/>
        <v>77</v>
      </c>
      <c r="Q3449" s="11" t="str">
        <f t="shared" si="320"/>
        <v>theater</v>
      </c>
      <c r="R3449" s="11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109.76190476190499</v>
      </c>
      <c r="P3450" s="7" t="str">
        <f t="shared" si="319"/>
        <v>51.2222222222222</v>
      </c>
      <c r="Q3450" s="11" t="str">
        <f t="shared" si="320"/>
        <v>theater</v>
      </c>
      <c r="R3450" s="11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 t="str">
        <f t="shared" si="319"/>
        <v>68.25</v>
      </c>
      <c r="Q3451" s="11" t="str">
        <f t="shared" si="320"/>
        <v>theater</v>
      </c>
      <c r="R3451" s="1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 t="str">
        <f t="shared" si="319"/>
        <v>19.4871794871795</v>
      </c>
      <c r="Q3452" s="11" t="str">
        <f t="shared" si="320"/>
        <v>theater</v>
      </c>
      <c r="R3452" s="11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101.23076923076898</v>
      </c>
      <c r="P3453" s="7" t="str">
        <f t="shared" si="319"/>
        <v>41.125</v>
      </c>
      <c r="Q3453" s="11" t="str">
        <f t="shared" si="320"/>
        <v>theater</v>
      </c>
      <c r="R3453" s="11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 t="str">
        <f t="shared" si="319"/>
        <v>41.4054054054054</v>
      </c>
      <c r="Q3454" s="11" t="str">
        <f t="shared" si="320"/>
        <v>theater</v>
      </c>
      <c r="R3454" s="11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</v>
      </c>
      <c r="P3455" s="7" t="str">
        <f t="shared" si="319"/>
        <v>27.5</v>
      </c>
      <c r="Q3455" s="11" t="str">
        <f t="shared" si="320"/>
        <v>theater</v>
      </c>
      <c r="R3455" s="11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100.71428571428601</v>
      </c>
      <c r="P3456" s="7" t="str">
        <f t="shared" si="319"/>
        <v>33.5714285714286</v>
      </c>
      <c r="Q3456" s="11" t="str">
        <f t="shared" si="320"/>
        <v>theater</v>
      </c>
      <c r="R3456" s="11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 t="str">
        <f t="shared" si="319"/>
        <v>145.869565217391</v>
      </c>
      <c r="Q3457" s="11" t="str">
        <f t="shared" si="320"/>
        <v>theater</v>
      </c>
      <c r="R3457" s="11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 t="str">
        <f t="shared" si="319"/>
        <v>358.6875</v>
      </c>
      <c r="Q3458" s="11" t="str">
        <f t="shared" si="320"/>
        <v>theater</v>
      </c>
      <c r="R3458" s="11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IMDIV($E3459,$D3459)*100</f>
        <v>140.19999999999999</v>
      </c>
      <c r="P3459" s="7" t="str">
        <f t="shared" ref="P3459:P3522" si="325">IMDIV($E3459,$L3459)</f>
        <v>50.9818181818182</v>
      </c>
      <c r="Q3459" s="11" t="str">
        <f t="shared" ref="Q3459:Q3522" si="326">LEFT($N3459,SEARCH("/",$N3459)-1)</f>
        <v>theater</v>
      </c>
      <c r="R3459" s="11" t="str">
        <f t="shared" ref="R3459:R3522" si="327">RIGHT($N3459,LEN($N3459)-SEARCH("/",$N3459))</f>
        <v>plays</v>
      </c>
      <c r="S3459" s="12">
        <f t="shared" ref="S3459:S3522" si="328">((($J3459/60)/60)/24)+DATE(1970,1,1)</f>
        <v>42016.706678240742</v>
      </c>
      <c r="T3459" s="12">
        <f t="shared" ref="T3459:T3522" si="329">((($I3459/60)/60)/24)+DATE(1970,1,1)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124.33537832310799</v>
      </c>
      <c r="P3460" s="7" t="str">
        <f t="shared" si="325"/>
        <v>45.037037037037</v>
      </c>
      <c r="Q3460" s="11" t="str">
        <f t="shared" si="326"/>
        <v>theater</v>
      </c>
      <c r="R3460" s="11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 t="str">
        <f t="shared" si="325"/>
        <v>17.5277777777778</v>
      </c>
      <c r="Q3461" s="11" t="str">
        <f t="shared" si="326"/>
        <v>theater</v>
      </c>
      <c r="R3461" s="1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 t="str">
        <f t="shared" si="325"/>
        <v>50</v>
      </c>
      <c r="Q3462" s="11" t="str">
        <f t="shared" si="326"/>
        <v>theater</v>
      </c>
      <c r="R3462" s="11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 t="str">
        <f t="shared" si="325"/>
        <v>57.9166666666667</v>
      </c>
      <c r="Q3463" s="11" t="str">
        <f t="shared" si="326"/>
        <v>theater</v>
      </c>
      <c r="R3463" s="11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 t="str">
        <f t="shared" si="325"/>
        <v>29.7058823529412</v>
      </c>
      <c r="Q3464" s="11" t="str">
        <f t="shared" si="326"/>
        <v>theater</v>
      </c>
      <c r="R3464" s="11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 t="str">
        <f t="shared" si="325"/>
        <v>90.6842105263158</v>
      </c>
      <c r="Q3465" s="11" t="str">
        <f t="shared" si="326"/>
        <v>theater</v>
      </c>
      <c r="R3465" s="11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 t="str">
        <f t="shared" si="325"/>
        <v>55.012688172043</v>
      </c>
      <c r="Q3466" s="11" t="str">
        <f t="shared" si="326"/>
        <v>theater</v>
      </c>
      <c r="R3466" s="11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 t="str">
        <f t="shared" si="325"/>
        <v>57.2222222222222</v>
      </c>
      <c r="Q3467" s="11" t="str">
        <f t="shared" si="326"/>
        <v>theater</v>
      </c>
      <c r="R3467" s="11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</v>
      </c>
      <c r="P3468" s="7" t="str">
        <f t="shared" si="325"/>
        <v>72.9508196721311</v>
      </c>
      <c r="Q3468" s="11" t="str">
        <f t="shared" si="326"/>
        <v>theater</v>
      </c>
      <c r="R3468" s="11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 t="str">
        <f t="shared" si="325"/>
        <v>64.468085106383</v>
      </c>
      <c r="Q3469" s="11" t="str">
        <f t="shared" si="326"/>
        <v>theater</v>
      </c>
      <c r="R3469" s="11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 t="str">
        <f t="shared" si="325"/>
        <v>716.352941176471</v>
      </c>
      <c r="Q3470" s="11" t="str">
        <f t="shared" si="326"/>
        <v>theater</v>
      </c>
      <c r="R3470" s="11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113.39285714285701</v>
      </c>
      <c r="P3471" s="7" t="str">
        <f t="shared" si="325"/>
        <v>50.3968253968254</v>
      </c>
      <c r="Q3471" s="11" t="str">
        <f t="shared" si="326"/>
        <v>theater</v>
      </c>
      <c r="R3471" s="1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 t="str">
        <f t="shared" si="325"/>
        <v>41.6666666666667</v>
      </c>
      <c r="Q3472" s="11" t="str">
        <f t="shared" si="326"/>
        <v>theater</v>
      </c>
      <c r="R3472" s="11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 t="str">
        <f t="shared" si="325"/>
        <v>35.7666666666667</v>
      </c>
      <c r="Q3473" s="11" t="str">
        <f t="shared" si="326"/>
        <v>theater</v>
      </c>
      <c r="R3473" s="11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 t="str">
        <f t="shared" si="325"/>
        <v>88.7391304347826</v>
      </c>
      <c r="Q3474" s="11" t="str">
        <f t="shared" si="326"/>
        <v>theater</v>
      </c>
      <c r="R3474" s="11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 t="str">
        <f t="shared" si="325"/>
        <v>148.484848484848</v>
      </c>
      <c r="Q3475" s="11" t="str">
        <f t="shared" si="326"/>
        <v>theater</v>
      </c>
      <c r="R3475" s="11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 t="str">
        <f t="shared" si="325"/>
        <v>51.7948717948718</v>
      </c>
      <c r="Q3476" s="11" t="str">
        <f t="shared" si="326"/>
        <v>theater</v>
      </c>
      <c r="R3476" s="11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</v>
      </c>
      <c r="P3477" s="7" t="str">
        <f t="shared" si="325"/>
        <v>20</v>
      </c>
      <c r="Q3477" s="11" t="str">
        <f t="shared" si="326"/>
        <v>theater</v>
      </c>
      <c r="R3477" s="11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 t="str">
        <f t="shared" si="325"/>
        <v>52</v>
      </c>
      <c r="Q3478" s="11" t="str">
        <f t="shared" si="326"/>
        <v>theater</v>
      </c>
      <c r="R3478" s="11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</v>
      </c>
      <c r="P3479" s="7" t="str">
        <f t="shared" si="325"/>
        <v>53.2307692307692</v>
      </c>
      <c r="Q3479" s="11" t="str">
        <f t="shared" si="326"/>
        <v>theater</v>
      </c>
      <c r="R3479" s="11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 t="str">
        <f t="shared" si="325"/>
        <v>39.5964912280702</v>
      </c>
      <c r="Q3480" s="11" t="str">
        <f t="shared" si="326"/>
        <v>theater</v>
      </c>
      <c r="R3480" s="11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127.866666666667</v>
      </c>
      <c r="P3481" s="7" t="str">
        <f t="shared" si="325"/>
        <v>34.25</v>
      </c>
      <c r="Q3481" s="11" t="str">
        <f t="shared" si="326"/>
        <v>theater</v>
      </c>
      <c r="R3481" s="1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142.666666666667</v>
      </c>
      <c r="P3482" s="7" t="str">
        <f t="shared" si="325"/>
        <v>164.615384615385</v>
      </c>
      <c r="Q3482" s="11" t="str">
        <f t="shared" si="326"/>
        <v>theater</v>
      </c>
      <c r="R3482" s="11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 t="str">
        <f t="shared" si="325"/>
        <v>125.052631578947</v>
      </c>
      <c r="Q3483" s="11" t="str">
        <f t="shared" si="326"/>
        <v>theater</v>
      </c>
      <c r="R3483" s="11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</v>
      </c>
      <c r="P3484" s="7" t="str">
        <f t="shared" si="325"/>
        <v>51.875</v>
      </c>
      <c r="Q3484" s="11" t="str">
        <f t="shared" si="326"/>
        <v>theater</v>
      </c>
      <c r="R3484" s="11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159.94029850746301</v>
      </c>
      <c r="P3485" s="7" t="str">
        <f t="shared" si="325"/>
        <v>40.2857142857143</v>
      </c>
      <c r="Q3485" s="11" t="str">
        <f t="shared" si="326"/>
        <v>theater</v>
      </c>
      <c r="R3485" s="11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 t="str">
        <f t="shared" si="325"/>
        <v>64.9090909090909</v>
      </c>
      <c r="Q3486" s="11" t="str">
        <f t="shared" si="326"/>
        <v>theater</v>
      </c>
      <c r="R3486" s="11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100.60606060606101</v>
      </c>
      <c r="P3487" s="7" t="str">
        <f t="shared" si="325"/>
        <v>55.3333333333333</v>
      </c>
      <c r="Q3487" s="11" t="str">
        <f t="shared" si="326"/>
        <v>theater</v>
      </c>
      <c r="R3487" s="11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 t="str">
        <f t="shared" si="325"/>
        <v>83.1428571428571</v>
      </c>
      <c r="Q3488" s="11" t="str">
        <f t="shared" si="326"/>
        <v>theater</v>
      </c>
      <c r="R3488" s="11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 t="str">
        <f t="shared" si="325"/>
        <v>38.7121212121212</v>
      </c>
      <c r="Q3489" s="11" t="str">
        <f t="shared" si="326"/>
        <v>theater</v>
      </c>
      <c r="R3489" s="11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 t="str">
        <f t="shared" si="325"/>
        <v>125.379310344828</v>
      </c>
      <c r="Q3490" s="11" t="str">
        <f t="shared" si="326"/>
        <v>theater</v>
      </c>
      <c r="R3490" s="11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 t="str">
        <f t="shared" si="325"/>
        <v>78.2638888888889</v>
      </c>
      <c r="Q3491" s="11" t="str">
        <f t="shared" si="326"/>
        <v>theater</v>
      </c>
      <c r="R3491" s="1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 t="str">
        <f t="shared" si="325"/>
        <v>47.2222222222222</v>
      </c>
      <c r="Q3492" s="11" t="str">
        <f t="shared" si="326"/>
        <v>theater</v>
      </c>
      <c r="R3492" s="11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 t="str">
        <f t="shared" si="325"/>
        <v>79.1</v>
      </c>
      <c r="Q3493" s="11" t="str">
        <f t="shared" si="326"/>
        <v>theater</v>
      </c>
      <c r="R3493" s="11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105.26894736842101</v>
      </c>
      <c r="P3494" s="7" t="str">
        <f t="shared" si="325"/>
        <v>114.292</v>
      </c>
      <c r="Q3494" s="11" t="str">
        <f t="shared" si="326"/>
        <v>theater</v>
      </c>
      <c r="R3494" s="11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 t="str">
        <f t="shared" si="325"/>
        <v>51.7241379310345</v>
      </c>
      <c r="Q3495" s="11" t="str">
        <f t="shared" si="326"/>
        <v>theater</v>
      </c>
      <c r="R3495" s="11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 t="str">
        <f t="shared" si="325"/>
        <v>30.7692307692308</v>
      </c>
      <c r="Q3496" s="11" t="str">
        <f t="shared" si="326"/>
        <v>theater</v>
      </c>
      <c r="R3496" s="11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 t="str">
        <f t="shared" si="325"/>
        <v>74.2083333333333</v>
      </c>
      <c r="Q3497" s="11" t="str">
        <f t="shared" si="326"/>
        <v>theater</v>
      </c>
      <c r="R3497" s="11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 t="str">
        <f t="shared" si="325"/>
        <v>47.8461538461538</v>
      </c>
      <c r="Q3498" s="11" t="str">
        <f t="shared" si="326"/>
        <v>theater</v>
      </c>
      <c r="R3498" s="11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108.70406189555099</v>
      </c>
      <c r="P3499" s="7" t="str">
        <f t="shared" si="325"/>
        <v>34.4081632653061</v>
      </c>
      <c r="Q3499" s="11" t="str">
        <f t="shared" si="326"/>
        <v>theater</v>
      </c>
      <c r="R3499" s="11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</v>
      </c>
      <c r="P3500" s="7" t="str">
        <f t="shared" si="325"/>
        <v>40.2380952380952</v>
      </c>
      <c r="Q3500" s="11" t="str">
        <f t="shared" si="326"/>
        <v>theater</v>
      </c>
      <c r="R3500" s="11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 t="str">
        <f t="shared" si="325"/>
        <v>60.2857142857143</v>
      </c>
      <c r="Q3501" s="11" t="str">
        <f t="shared" si="326"/>
        <v>theater</v>
      </c>
      <c r="R3501" s="1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 t="str">
        <f t="shared" si="325"/>
        <v>25.3095238095238</v>
      </c>
      <c r="Q3502" s="11" t="str">
        <f t="shared" si="326"/>
        <v>theater</v>
      </c>
      <c r="R3502" s="11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100.666666666667</v>
      </c>
      <c r="P3503" s="7" t="str">
        <f t="shared" si="325"/>
        <v>35.9523809523809</v>
      </c>
      <c r="Q3503" s="11" t="str">
        <f t="shared" si="326"/>
        <v>theater</v>
      </c>
      <c r="R3503" s="11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 t="str">
        <f t="shared" si="325"/>
        <v>136</v>
      </c>
      <c r="Q3504" s="11" t="str">
        <f t="shared" si="326"/>
        <v>theater</v>
      </c>
      <c r="R3504" s="11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 t="str">
        <f t="shared" si="325"/>
        <v>70.7631578947368</v>
      </c>
      <c r="Q3505" s="11" t="str">
        <f t="shared" si="326"/>
        <v>theater</v>
      </c>
      <c r="R3505" s="11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 t="str">
        <f t="shared" si="325"/>
        <v>125</v>
      </c>
      <c r="Q3506" s="11" t="str">
        <f t="shared" si="326"/>
        <v>theater</v>
      </c>
      <c r="R3506" s="11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 t="str">
        <f t="shared" si="325"/>
        <v>66.5128205128205</v>
      </c>
      <c r="Q3507" s="11" t="str">
        <f t="shared" si="326"/>
        <v>theater</v>
      </c>
      <c r="R3507" s="11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 t="str">
        <f t="shared" si="325"/>
        <v>105</v>
      </c>
      <c r="Q3508" s="11" t="str">
        <f t="shared" si="326"/>
        <v>theater</v>
      </c>
      <c r="R3508" s="11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 t="str">
        <f t="shared" si="325"/>
        <v>145</v>
      </c>
      <c r="Q3509" s="11" t="str">
        <f t="shared" si="326"/>
        <v>theater</v>
      </c>
      <c r="R3509" s="11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 t="str">
        <f t="shared" si="325"/>
        <v>12</v>
      </c>
      <c r="Q3510" s="11" t="str">
        <f t="shared" si="326"/>
        <v>theater</v>
      </c>
      <c r="R3510" s="11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106.33333333333299</v>
      </c>
      <c r="P3511" s="7" t="str">
        <f t="shared" si="325"/>
        <v>96.6666666666667</v>
      </c>
      <c r="Q3511" s="11" t="str">
        <f t="shared" si="326"/>
        <v>theater</v>
      </c>
      <c r="R3511" s="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100.555555555556</v>
      </c>
      <c r="P3512" s="7" t="str">
        <f t="shared" si="325"/>
        <v>60.3333333333333</v>
      </c>
      <c r="Q3512" s="11" t="str">
        <f t="shared" si="326"/>
        <v>theater</v>
      </c>
      <c r="R3512" s="11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 t="str">
        <f t="shared" si="325"/>
        <v>79.8947368421053</v>
      </c>
      <c r="Q3513" s="11" t="str">
        <f t="shared" si="326"/>
        <v>theater</v>
      </c>
      <c r="R3513" s="11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 t="str">
        <f t="shared" si="325"/>
        <v>58.8235294117647</v>
      </c>
      <c r="Q3514" s="11" t="str">
        <f t="shared" si="326"/>
        <v>theater</v>
      </c>
      <c r="R3514" s="11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118.39285714285701</v>
      </c>
      <c r="P3515" s="7" t="str">
        <f t="shared" si="325"/>
        <v>75.3409090909091</v>
      </c>
      <c r="Q3515" s="11" t="str">
        <f t="shared" si="326"/>
        <v>theater</v>
      </c>
      <c r="R3515" s="11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 t="str">
        <f t="shared" si="325"/>
        <v>55</v>
      </c>
      <c r="Q3516" s="11" t="str">
        <f t="shared" si="326"/>
        <v>theater</v>
      </c>
      <c r="R3516" s="11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102.666666666667</v>
      </c>
      <c r="P3517" s="7" t="str">
        <f t="shared" si="325"/>
        <v>66.9565217391304</v>
      </c>
      <c r="Q3517" s="11" t="str">
        <f t="shared" si="326"/>
        <v>theater</v>
      </c>
      <c r="R3517" s="11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 t="str">
        <f t="shared" si="325"/>
        <v>227.272727272727</v>
      </c>
      <c r="Q3518" s="11" t="str">
        <f t="shared" si="326"/>
        <v>theater</v>
      </c>
      <c r="R3518" s="11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 t="str">
        <f t="shared" si="325"/>
        <v>307.692307692308</v>
      </c>
      <c r="Q3519" s="11" t="str">
        <f t="shared" si="326"/>
        <v>theater</v>
      </c>
      <c r="R3519" s="11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 t="str">
        <f t="shared" si="325"/>
        <v>50.0209090909091</v>
      </c>
      <c r="Q3520" s="11" t="str">
        <f t="shared" si="326"/>
        <v>theater</v>
      </c>
      <c r="R3520" s="11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 t="str">
        <f t="shared" si="325"/>
        <v>72.3928571428571</v>
      </c>
      <c r="Q3521" s="11" t="str">
        <f t="shared" si="326"/>
        <v>theater</v>
      </c>
      <c r="R3521" s="1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 t="str">
        <f t="shared" si="325"/>
        <v>95.9523809523809</v>
      </c>
      <c r="Q3522" s="11" t="str">
        <f t="shared" si="326"/>
        <v>theater</v>
      </c>
      <c r="R3522" s="11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IMDIV($E3523,$D3523)*100</f>
        <v>169.42857142857099</v>
      </c>
      <c r="P3523" s="7" t="str">
        <f t="shared" ref="P3523:P3586" si="331">IMDIV($E3523,$L3523)</f>
        <v>45.6153846153846</v>
      </c>
      <c r="Q3523" s="11" t="str">
        <f t="shared" ref="Q3523:Q3586" si="332">LEFT($N3523,SEARCH("/",$N3523)-1)</f>
        <v>theater</v>
      </c>
      <c r="R3523" s="11" t="str">
        <f t="shared" ref="R3523:R3586" si="333">RIGHT($N3523,LEN($N3523)-SEARCH("/",$N3523))</f>
        <v>plays</v>
      </c>
      <c r="S3523" s="12">
        <f t="shared" ref="S3523:S3586" si="334">((($J3523/60)/60)/24)+DATE(1970,1,1)</f>
        <v>41881.361342592594</v>
      </c>
      <c r="T3523" s="12">
        <f t="shared" ref="T3523:T3586" si="335">((($I3523/60)/60)/24)+DATE(1970,1,1)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 t="str">
        <f t="shared" si="331"/>
        <v>41.0294117647059</v>
      </c>
      <c r="Q3524" s="11" t="str">
        <f t="shared" si="332"/>
        <v>theater</v>
      </c>
      <c r="R3524" s="11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 t="str">
        <f t="shared" si="331"/>
        <v>56.825</v>
      </c>
      <c r="Q3525" s="11" t="str">
        <f t="shared" si="332"/>
        <v>theater</v>
      </c>
      <c r="R3525" s="11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 t="str">
        <f t="shared" si="331"/>
        <v>137.243243243243</v>
      </c>
      <c r="Q3526" s="11" t="str">
        <f t="shared" si="332"/>
        <v>theater</v>
      </c>
      <c r="R3526" s="11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 t="str">
        <f t="shared" si="331"/>
        <v>75.7142857142857</v>
      </c>
      <c r="Q3527" s="11" t="str">
        <f t="shared" si="332"/>
        <v>theater</v>
      </c>
      <c r="R3527" s="11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 t="str">
        <f t="shared" si="331"/>
        <v>99</v>
      </c>
      <c r="Q3528" s="11" t="str">
        <f t="shared" si="332"/>
        <v>theater</v>
      </c>
      <c r="R3528" s="11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116.916666666667</v>
      </c>
      <c r="P3529" s="7" t="str">
        <f t="shared" si="331"/>
        <v>81.5697674418605</v>
      </c>
      <c r="Q3529" s="11" t="str">
        <f t="shared" si="332"/>
        <v>theater</v>
      </c>
      <c r="R3529" s="11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101.15151515151499</v>
      </c>
      <c r="P3530" s="7" t="str">
        <f t="shared" si="331"/>
        <v>45.1081081081081</v>
      </c>
      <c r="Q3530" s="11" t="str">
        <f t="shared" si="332"/>
        <v>theater</v>
      </c>
      <c r="R3530" s="11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 t="str">
        <f t="shared" si="331"/>
        <v>36.6666666666667</v>
      </c>
      <c r="Q3531" s="11" t="str">
        <f t="shared" si="332"/>
        <v>theater</v>
      </c>
      <c r="R3531" s="1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 t="str">
        <f t="shared" si="331"/>
        <v>125</v>
      </c>
      <c r="Q3532" s="11" t="str">
        <f t="shared" si="332"/>
        <v>theater</v>
      </c>
      <c r="R3532" s="11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 t="str">
        <f t="shared" si="331"/>
        <v>49.2307692307692</v>
      </c>
      <c r="Q3533" s="11" t="str">
        <f t="shared" si="332"/>
        <v>theater</v>
      </c>
      <c r="R3533" s="11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118.95833333333302</v>
      </c>
      <c r="P3534" s="7" t="str">
        <f t="shared" si="331"/>
        <v>42.2962962962963</v>
      </c>
      <c r="Q3534" s="11" t="str">
        <f t="shared" si="332"/>
        <v>theater</v>
      </c>
      <c r="R3534" s="11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 t="str">
        <f t="shared" si="331"/>
        <v>78.875</v>
      </c>
      <c r="Q3535" s="11" t="str">
        <f t="shared" si="332"/>
        <v>theater</v>
      </c>
      <c r="R3535" s="11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 t="str">
        <f t="shared" si="331"/>
        <v>38.2843137254902</v>
      </c>
      <c r="Q3536" s="11" t="str">
        <f t="shared" si="332"/>
        <v>theater</v>
      </c>
      <c r="R3536" s="11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 t="str">
        <f t="shared" si="331"/>
        <v>44.8478260869565</v>
      </c>
      <c r="Q3537" s="11" t="str">
        <f t="shared" si="332"/>
        <v>theater</v>
      </c>
      <c r="R3537" s="11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</v>
      </c>
      <c r="P3538" s="7" t="str">
        <f t="shared" si="331"/>
        <v>13.5294117647059</v>
      </c>
      <c r="Q3538" s="11" t="str">
        <f t="shared" si="332"/>
        <v>theater</v>
      </c>
      <c r="R3538" s="11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</v>
      </c>
      <c r="P3539" s="7" t="str">
        <f t="shared" si="331"/>
        <v>43.5</v>
      </c>
      <c r="Q3539" s="11" t="str">
        <f t="shared" si="332"/>
        <v>theater</v>
      </c>
      <c r="R3539" s="11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 t="str">
        <f t="shared" si="331"/>
        <v>30.9518072289157</v>
      </c>
      <c r="Q3540" s="11" t="str">
        <f t="shared" si="332"/>
        <v>theater</v>
      </c>
      <c r="R3540" s="11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119.66666666666701</v>
      </c>
      <c r="P3541" s="7" t="str">
        <f t="shared" si="331"/>
        <v>55.2307692307692</v>
      </c>
      <c r="Q3541" s="11" t="str">
        <f t="shared" si="332"/>
        <v>theater</v>
      </c>
      <c r="R3541" s="1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 t="str">
        <f t="shared" si="331"/>
        <v>46.125</v>
      </c>
      <c r="Q3542" s="11" t="str">
        <f t="shared" si="332"/>
        <v>theater</v>
      </c>
      <c r="R3542" s="11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 t="str">
        <f t="shared" si="331"/>
        <v>39.375</v>
      </c>
      <c r="Q3543" s="11" t="str">
        <f t="shared" si="332"/>
        <v>theater</v>
      </c>
      <c r="R3543" s="11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102.23636363636399</v>
      </c>
      <c r="P3544" s="7" t="str">
        <f t="shared" si="331"/>
        <v>66.1529411764706</v>
      </c>
      <c r="Q3544" s="11" t="str">
        <f t="shared" si="332"/>
        <v>theater</v>
      </c>
      <c r="R3544" s="11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104.666666666667</v>
      </c>
      <c r="P3545" s="7" t="str">
        <f t="shared" si="331"/>
        <v>54.1379310344828</v>
      </c>
      <c r="Q3545" s="11" t="str">
        <f t="shared" si="332"/>
        <v>theater</v>
      </c>
      <c r="R3545" s="11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 t="str">
        <f t="shared" si="331"/>
        <v>104.166666666667</v>
      </c>
      <c r="Q3546" s="11" t="str">
        <f t="shared" si="332"/>
        <v>theater</v>
      </c>
      <c r="R3546" s="11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 t="str">
        <f t="shared" si="331"/>
        <v>31.375</v>
      </c>
      <c r="Q3547" s="11" t="str">
        <f t="shared" si="332"/>
        <v>theater</v>
      </c>
      <c r="R3547" s="11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102.27272727272701</v>
      </c>
      <c r="P3548" s="7" t="str">
        <f t="shared" si="331"/>
        <v>59.2105263157895</v>
      </c>
      <c r="Q3548" s="11" t="str">
        <f t="shared" si="332"/>
        <v>theater</v>
      </c>
      <c r="R3548" s="11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114.40928571428599</v>
      </c>
      <c r="P3549" s="7" t="str">
        <f t="shared" si="331"/>
        <v>119.176339285714</v>
      </c>
      <c r="Q3549" s="11" t="str">
        <f t="shared" si="332"/>
        <v>theater</v>
      </c>
      <c r="R3549" s="11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101.90476190476201</v>
      </c>
      <c r="P3550" s="7" t="str">
        <f t="shared" si="331"/>
        <v>164.615384615385</v>
      </c>
      <c r="Q3550" s="11" t="str">
        <f t="shared" si="332"/>
        <v>theater</v>
      </c>
      <c r="R3550" s="11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 t="str">
        <f t="shared" si="331"/>
        <v>24.2857142857143</v>
      </c>
      <c r="Q3551" s="11" t="str">
        <f t="shared" si="332"/>
        <v>theater</v>
      </c>
      <c r="R3551" s="1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 t="str">
        <f t="shared" si="331"/>
        <v>40.9375</v>
      </c>
      <c r="Q3552" s="11" t="str">
        <f t="shared" si="332"/>
        <v>theater</v>
      </c>
      <c r="R3552" s="11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</v>
      </c>
      <c r="P3553" s="7" t="str">
        <f t="shared" si="331"/>
        <v>61.1</v>
      </c>
      <c r="Q3553" s="11" t="str">
        <f t="shared" si="332"/>
        <v>theater</v>
      </c>
      <c r="R3553" s="11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 t="str">
        <f t="shared" si="331"/>
        <v>38.65</v>
      </c>
      <c r="Q3554" s="11" t="str">
        <f t="shared" si="332"/>
        <v>theater</v>
      </c>
      <c r="R3554" s="11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106.27272727272701</v>
      </c>
      <c r="P3555" s="7" t="str">
        <f t="shared" si="331"/>
        <v>56.2019230769231</v>
      </c>
      <c r="Q3555" s="11" t="str">
        <f t="shared" si="332"/>
        <v>theater</v>
      </c>
      <c r="R3555" s="11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113.4222</v>
      </c>
      <c r="P3556" s="7" t="str">
        <f t="shared" si="331"/>
        <v>107.002075471698</v>
      </c>
      <c r="Q3556" s="11" t="str">
        <f t="shared" si="332"/>
        <v>theater</v>
      </c>
      <c r="R3556" s="11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 t="str">
        <f t="shared" si="331"/>
        <v>171.428571428571</v>
      </c>
      <c r="Q3557" s="11" t="str">
        <f t="shared" si="332"/>
        <v>theater</v>
      </c>
      <c r="R3557" s="11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</v>
      </c>
      <c r="P3558" s="7" t="str">
        <f t="shared" si="331"/>
        <v>110.5</v>
      </c>
      <c r="Q3558" s="11" t="str">
        <f t="shared" si="332"/>
        <v>theater</v>
      </c>
      <c r="R3558" s="11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 t="str">
        <f t="shared" si="331"/>
        <v>179.275985663082</v>
      </c>
      <c r="Q3559" s="11" t="str">
        <f t="shared" si="332"/>
        <v>theater</v>
      </c>
      <c r="R3559" s="11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 t="str">
        <f t="shared" si="331"/>
        <v>22.9090909090909</v>
      </c>
      <c r="Q3560" s="11" t="str">
        <f t="shared" si="332"/>
        <v>theater</v>
      </c>
      <c r="R3560" s="11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 t="str">
        <f t="shared" si="331"/>
        <v>43.125</v>
      </c>
      <c r="Q3561" s="11" t="str">
        <f t="shared" si="332"/>
        <v>theater</v>
      </c>
      <c r="R3561" s="1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 t="str">
        <f t="shared" si="331"/>
        <v>46.8918918918919</v>
      </c>
      <c r="Q3562" s="11" t="str">
        <f t="shared" si="332"/>
        <v>theater</v>
      </c>
      <c r="R3562" s="11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 t="str">
        <f t="shared" si="331"/>
        <v>47.4074074074074</v>
      </c>
      <c r="Q3563" s="11" t="str">
        <f t="shared" si="332"/>
        <v>theater</v>
      </c>
      <c r="R3563" s="11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148.888888888889</v>
      </c>
      <c r="P3564" s="7" t="str">
        <f t="shared" si="331"/>
        <v>15.1290322580645</v>
      </c>
      <c r="Q3564" s="11" t="str">
        <f t="shared" si="332"/>
        <v>theater</v>
      </c>
      <c r="R3564" s="11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</v>
      </c>
      <c r="P3565" s="7" t="str">
        <f t="shared" si="331"/>
        <v>21.098</v>
      </c>
      <c r="Q3565" s="11" t="str">
        <f t="shared" si="332"/>
        <v>theater</v>
      </c>
      <c r="R3565" s="11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 t="str">
        <f t="shared" si="331"/>
        <v>59.1176470588235</v>
      </c>
      <c r="Q3566" s="11" t="str">
        <f t="shared" si="332"/>
        <v>theater</v>
      </c>
      <c r="R3566" s="11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130.555555555556</v>
      </c>
      <c r="P3567" s="7" t="str">
        <f t="shared" si="331"/>
        <v>97.9166666666667</v>
      </c>
      <c r="Q3567" s="11" t="str">
        <f t="shared" si="332"/>
        <v>theater</v>
      </c>
      <c r="R3567" s="11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 t="str">
        <f t="shared" si="331"/>
        <v>55.1315789473684</v>
      </c>
      <c r="Q3568" s="11" t="str">
        <f t="shared" si="332"/>
        <v>theater</v>
      </c>
      <c r="R3568" s="11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 t="str">
        <f t="shared" si="331"/>
        <v>26.5365853658537</v>
      </c>
      <c r="Q3569" s="11" t="str">
        <f t="shared" si="332"/>
        <v>theater</v>
      </c>
      <c r="R3569" s="11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 t="str">
        <f t="shared" si="331"/>
        <v>58.4210526315789</v>
      </c>
      <c r="Q3570" s="11" t="str">
        <f t="shared" si="332"/>
        <v>theater</v>
      </c>
      <c r="R3570" s="11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 t="str">
        <f t="shared" si="331"/>
        <v>122.536585365854</v>
      </c>
      <c r="Q3571" s="11" t="str">
        <f t="shared" si="332"/>
        <v>theater</v>
      </c>
      <c r="R3571" s="1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 t="str">
        <f t="shared" si="331"/>
        <v>87.9615384615385</v>
      </c>
      <c r="Q3572" s="11" t="str">
        <f t="shared" si="332"/>
        <v>theater</v>
      </c>
      <c r="R3572" s="11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122.06666666666699</v>
      </c>
      <c r="P3573" s="7" t="str">
        <f t="shared" si="331"/>
        <v>73.24</v>
      </c>
      <c r="Q3573" s="11" t="str">
        <f t="shared" si="332"/>
        <v>theater</v>
      </c>
      <c r="R3573" s="11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 t="str">
        <f t="shared" si="331"/>
        <v>55.5555555555556</v>
      </c>
      <c r="Q3574" s="11" t="str">
        <f t="shared" si="332"/>
        <v>theater</v>
      </c>
      <c r="R3574" s="11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 t="str">
        <f t="shared" si="331"/>
        <v>39.5384615384615</v>
      </c>
      <c r="Q3575" s="11" t="str">
        <f t="shared" si="332"/>
        <v>theater</v>
      </c>
      <c r="R3575" s="11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</v>
      </c>
      <c r="P3576" s="7" t="str">
        <f t="shared" si="331"/>
        <v>136.777777777778</v>
      </c>
      <c r="Q3576" s="11" t="str">
        <f t="shared" si="332"/>
        <v>theater</v>
      </c>
      <c r="R3576" s="11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 t="str">
        <f t="shared" si="331"/>
        <v>99.343137254902</v>
      </c>
      <c r="Q3577" s="11" t="str">
        <f t="shared" si="332"/>
        <v>theater</v>
      </c>
      <c r="R3577" s="11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 t="str">
        <f t="shared" si="331"/>
        <v>20</v>
      </c>
      <c r="Q3578" s="11" t="str">
        <f t="shared" si="332"/>
        <v>theater</v>
      </c>
      <c r="R3578" s="11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 t="str">
        <f t="shared" si="331"/>
        <v>28.8888888888889</v>
      </c>
      <c r="Q3579" s="11" t="str">
        <f t="shared" si="332"/>
        <v>theater</v>
      </c>
      <c r="R3579" s="11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100.01333333333299</v>
      </c>
      <c r="P3580" s="7" t="str">
        <f t="shared" si="331"/>
        <v>40.5459459459459</v>
      </c>
      <c r="Q3580" s="11" t="str">
        <f t="shared" si="332"/>
        <v>theater</v>
      </c>
      <c r="R3580" s="11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 t="str">
        <f t="shared" si="331"/>
        <v>35.7142857142857</v>
      </c>
      <c r="Q3581" s="11" t="str">
        <f t="shared" si="332"/>
        <v>theater</v>
      </c>
      <c r="R3581" s="1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113.888888888889</v>
      </c>
      <c r="P3582" s="7" t="str">
        <f t="shared" si="331"/>
        <v>37.962962962963</v>
      </c>
      <c r="Q3582" s="11" t="str">
        <f t="shared" si="332"/>
        <v>theater</v>
      </c>
      <c r="R3582" s="11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 t="str">
        <f t="shared" si="331"/>
        <v>33.3333333333333</v>
      </c>
      <c r="Q3583" s="11" t="str">
        <f t="shared" si="332"/>
        <v>theater</v>
      </c>
      <c r="R3583" s="11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 t="str">
        <f t="shared" si="331"/>
        <v>58.5714285714286</v>
      </c>
      <c r="Q3584" s="11" t="str">
        <f t="shared" si="332"/>
        <v>theater</v>
      </c>
      <c r="R3584" s="11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 t="str">
        <f t="shared" si="331"/>
        <v>135.625</v>
      </c>
      <c r="Q3585" s="11" t="str">
        <f t="shared" si="332"/>
        <v>theater</v>
      </c>
      <c r="R3585" s="11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 t="str">
        <f t="shared" si="331"/>
        <v>30.9375</v>
      </c>
      <c r="Q3586" s="11" t="str">
        <f t="shared" si="332"/>
        <v>theater</v>
      </c>
      <c r="R3586" s="11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IMDIV($E3587,$D3587)*100</f>
        <v>119.11764705882399</v>
      </c>
      <c r="P3587" s="7" t="str">
        <f t="shared" ref="P3587:P3650" si="337">IMDIV($E3587,$L3587)</f>
        <v>176.086956521739</v>
      </c>
      <c r="Q3587" s="11" t="str">
        <f t="shared" ref="Q3587:Q3650" si="338">LEFT($N3587,SEARCH("/",$N3587)-1)</f>
        <v>theater</v>
      </c>
      <c r="R3587" s="11" t="str">
        <f t="shared" ref="R3587:R3650" si="339">RIGHT($N3587,LEN($N3587)-SEARCH("/",$N3587))</f>
        <v>plays</v>
      </c>
      <c r="S3587" s="12">
        <f t="shared" ref="S3587:S3650" si="340">((($J3587/60)/60)/24)+DATE(1970,1,1)</f>
        <v>41964.716319444444</v>
      </c>
      <c r="T3587" s="12">
        <f t="shared" ref="T3587:T3650" si="341">((($I3587/60)/60)/24)+DATE(1970,1,1)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109.426666666667</v>
      </c>
      <c r="P3588" s="7" t="str">
        <f t="shared" si="337"/>
        <v>151.981481481481</v>
      </c>
      <c r="Q3588" s="11" t="str">
        <f t="shared" si="338"/>
        <v>theater</v>
      </c>
      <c r="R3588" s="11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 t="str">
        <f t="shared" si="337"/>
        <v>22.6071428571429</v>
      </c>
      <c r="Q3589" s="11" t="str">
        <f t="shared" si="338"/>
        <v>theater</v>
      </c>
      <c r="R3589" s="11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 t="str">
        <f t="shared" si="337"/>
        <v>18.2727272727273</v>
      </c>
      <c r="Q3590" s="11" t="str">
        <f t="shared" si="338"/>
        <v>theater</v>
      </c>
      <c r="R3590" s="11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 t="str">
        <f t="shared" si="337"/>
        <v>82.258064516129</v>
      </c>
      <c r="Q3591" s="11" t="str">
        <f t="shared" si="338"/>
        <v>theater</v>
      </c>
      <c r="R3591" s="1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 t="str">
        <f t="shared" si="337"/>
        <v>68.5342465753425</v>
      </c>
      <c r="Q3592" s="11" t="str">
        <f t="shared" si="338"/>
        <v>theater</v>
      </c>
      <c r="R3592" s="11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 t="str">
        <f t="shared" si="337"/>
        <v>68.0555555555556</v>
      </c>
      <c r="Q3593" s="11" t="str">
        <f t="shared" si="338"/>
        <v>theater</v>
      </c>
      <c r="R3593" s="11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 t="str">
        <f t="shared" si="337"/>
        <v>72.7142857142857</v>
      </c>
      <c r="Q3594" s="11" t="str">
        <f t="shared" si="338"/>
        <v>theater</v>
      </c>
      <c r="R3594" s="11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110.63333333333301</v>
      </c>
      <c r="P3595" s="7" t="str">
        <f t="shared" si="337"/>
        <v>77.1860465116279</v>
      </c>
      <c r="Q3595" s="11" t="str">
        <f t="shared" si="338"/>
        <v>theater</v>
      </c>
      <c r="R3595" s="11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 t="str">
        <f t="shared" si="337"/>
        <v>55.9722222222222</v>
      </c>
      <c r="Q3596" s="11" t="str">
        <f t="shared" si="338"/>
        <v>theater</v>
      </c>
      <c r="R3596" s="11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 t="str">
        <f t="shared" si="337"/>
        <v>49.6935483870968</v>
      </c>
      <c r="Q3597" s="11" t="str">
        <f t="shared" si="338"/>
        <v>theater</v>
      </c>
      <c r="R3597" s="11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107.727272727273</v>
      </c>
      <c r="P3598" s="7" t="str">
        <f t="shared" si="337"/>
        <v>79</v>
      </c>
      <c r="Q3598" s="11" t="str">
        <f t="shared" si="338"/>
        <v>theater</v>
      </c>
      <c r="R3598" s="11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 t="str">
        <f t="shared" si="337"/>
        <v>77.7272727272727</v>
      </c>
      <c r="Q3599" s="11" t="str">
        <f t="shared" si="338"/>
        <v>theater</v>
      </c>
      <c r="R3599" s="11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 t="str">
        <f t="shared" si="337"/>
        <v>40.7777777777778</v>
      </c>
      <c r="Q3600" s="11" t="str">
        <f t="shared" si="338"/>
        <v>theater</v>
      </c>
      <c r="R3600" s="11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 t="str">
        <f t="shared" si="337"/>
        <v>59.4117647058824</v>
      </c>
      <c r="Q3601" s="11" t="str">
        <f t="shared" si="338"/>
        <v>theater</v>
      </c>
      <c r="R3601" s="1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 t="str">
        <f t="shared" si="337"/>
        <v>3.25</v>
      </c>
      <c r="Q3602" s="11" t="str">
        <f t="shared" si="338"/>
        <v>theater</v>
      </c>
      <c r="R3602" s="11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 t="str">
        <f t="shared" si="337"/>
        <v>39.377358490566</v>
      </c>
      <c r="Q3603" s="11" t="str">
        <f t="shared" si="338"/>
        <v>theater</v>
      </c>
      <c r="R3603" s="11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 t="str">
        <f t="shared" si="337"/>
        <v>81.6734693877551</v>
      </c>
      <c r="Q3604" s="11" t="str">
        <f t="shared" si="338"/>
        <v>theater</v>
      </c>
      <c r="R3604" s="11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170.666666666667</v>
      </c>
      <c r="P3605" s="7" t="str">
        <f t="shared" si="337"/>
        <v>44.9122807017544</v>
      </c>
      <c r="Q3605" s="11" t="str">
        <f t="shared" si="338"/>
        <v>theater</v>
      </c>
      <c r="R3605" s="11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</v>
      </c>
      <c r="P3606" s="7" t="str">
        <f t="shared" si="337"/>
        <v>49.0579710144928</v>
      </c>
      <c r="Q3606" s="11" t="str">
        <f t="shared" si="338"/>
        <v>theater</v>
      </c>
      <c r="R3606" s="11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 t="str">
        <f t="shared" si="337"/>
        <v>30.6666666666667</v>
      </c>
      <c r="Q3607" s="11" t="str">
        <f t="shared" si="338"/>
        <v>theater</v>
      </c>
      <c r="R3607" s="11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130.26666666666699</v>
      </c>
      <c r="P3608" s="7" t="str">
        <f t="shared" si="337"/>
        <v>61.0625</v>
      </c>
      <c r="Q3608" s="11" t="str">
        <f t="shared" si="338"/>
        <v>theater</v>
      </c>
      <c r="R3608" s="11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</v>
      </c>
      <c r="P3609" s="7" t="str">
        <f t="shared" si="337"/>
        <v>29</v>
      </c>
      <c r="Q3609" s="11" t="str">
        <f t="shared" si="338"/>
        <v>theater</v>
      </c>
      <c r="R3609" s="11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 t="str">
        <f t="shared" si="337"/>
        <v>29.6296296296296</v>
      </c>
      <c r="Q3610" s="11" t="str">
        <f t="shared" si="338"/>
        <v>theater</v>
      </c>
      <c r="R3610" s="11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</v>
      </c>
      <c r="P3611" s="7" t="str">
        <f t="shared" si="337"/>
        <v>143.095238095238</v>
      </c>
      <c r="Q3611" s="11" t="str">
        <f t="shared" si="338"/>
        <v>theater</v>
      </c>
      <c r="R3611" s="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 t="str">
        <f t="shared" si="337"/>
        <v>52.3548387096774</v>
      </c>
      <c r="Q3612" s="11" t="str">
        <f t="shared" si="338"/>
        <v>theater</v>
      </c>
      <c r="R3612" s="11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 t="str">
        <f t="shared" si="337"/>
        <v>66.6666666666667</v>
      </c>
      <c r="Q3613" s="11" t="str">
        <f t="shared" si="338"/>
        <v>theater</v>
      </c>
      <c r="R3613" s="11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 t="str">
        <f t="shared" si="337"/>
        <v>126.666666666667</v>
      </c>
      <c r="Q3614" s="11" t="str">
        <f t="shared" si="338"/>
        <v>theater</v>
      </c>
      <c r="R3614" s="11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 t="str">
        <f t="shared" si="337"/>
        <v>62.5</v>
      </c>
      <c r="Q3615" s="11" t="str">
        <f t="shared" si="338"/>
        <v>theater</v>
      </c>
      <c r="R3615" s="11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 t="str">
        <f t="shared" si="337"/>
        <v>35.4929577464789</v>
      </c>
      <c r="Q3616" s="11" t="str">
        <f t="shared" si="338"/>
        <v>theater</v>
      </c>
      <c r="R3616" s="11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 t="str">
        <f t="shared" si="337"/>
        <v>37.0833333333333</v>
      </c>
      <c r="Q3617" s="11" t="str">
        <f t="shared" si="338"/>
        <v>theater</v>
      </c>
      <c r="R3617" s="11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 t="str">
        <f t="shared" si="337"/>
        <v>69.3333333333333</v>
      </c>
      <c r="Q3618" s="11" t="str">
        <f t="shared" si="338"/>
        <v>theater</v>
      </c>
      <c r="R3618" s="11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118.91891891891899</v>
      </c>
      <c r="P3619" s="7" t="str">
        <f t="shared" si="337"/>
        <v>17.2549019607843</v>
      </c>
      <c r="Q3619" s="11" t="str">
        <f t="shared" si="338"/>
        <v>theater</v>
      </c>
      <c r="R3619" s="11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 t="str">
        <f t="shared" si="337"/>
        <v>36.0714285714286</v>
      </c>
      <c r="Q3620" s="11" t="str">
        <f t="shared" si="338"/>
        <v>theater</v>
      </c>
      <c r="R3620" s="11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 t="str">
        <f t="shared" si="337"/>
        <v>66.4705882352941</v>
      </c>
      <c r="Q3621" s="11" t="str">
        <f t="shared" si="338"/>
        <v>theater</v>
      </c>
      <c r="R3621" s="1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105.19047619047599</v>
      </c>
      <c r="P3622" s="7" t="str">
        <f t="shared" si="337"/>
        <v>56.0659898477157</v>
      </c>
      <c r="Q3622" s="11" t="str">
        <f t="shared" si="338"/>
        <v>theater</v>
      </c>
      <c r="R3622" s="11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109.73333333333299</v>
      </c>
      <c r="P3623" s="7" t="str">
        <f t="shared" si="337"/>
        <v>47.0285714285714</v>
      </c>
      <c r="Q3623" s="11" t="str">
        <f t="shared" si="338"/>
        <v>theater</v>
      </c>
      <c r="R3623" s="11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 t="str">
        <f t="shared" si="337"/>
        <v>47.6661904761905</v>
      </c>
      <c r="Q3624" s="11" t="str">
        <f t="shared" si="338"/>
        <v>theater</v>
      </c>
      <c r="R3624" s="11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 t="str">
        <f t="shared" si="337"/>
        <v>88.2352941176471</v>
      </c>
      <c r="Q3625" s="11" t="str">
        <f t="shared" si="338"/>
        <v>theater</v>
      </c>
      <c r="R3625" s="11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</v>
      </c>
      <c r="P3626" s="7" t="str">
        <f t="shared" si="337"/>
        <v>80.7179487179487</v>
      </c>
      <c r="Q3626" s="11" t="str">
        <f t="shared" si="338"/>
        <v>theater</v>
      </c>
      <c r="R3626" s="11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102.666666666667</v>
      </c>
      <c r="P3627" s="7" t="str">
        <f t="shared" si="337"/>
        <v>39.4871794871795</v>
      </c>
      <c r="Q3627" s="11" t="str">
        <f t="shared" si="338"/>
        <v>theater</v>
      </c>
      <c r="R3627" s="11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 t="str">
        <f t="shared" si="337"/>
        <v>84.8541666666667</v>
      </c>
      <c r="Q3628" s="11" t="str">
        <f t="shared" si="338"/>
        <v>theater</v>
      </c>
      <c r="R3628" s="11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 t="str">
        <f t="shared" si="337"/>
        <v>68.9655172413793</v>
      </c>
      <c r="Q3629" s="11" t="str">
        <f t="shared" si="338"/>
        <v>theater</v>
      </c>
      <c r="R3629" s="11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#NUM!</v>
      </c>
      <c r="Q3630" s="11" t="str">
        <f t="shared" si="338"/>
        <v>theater</v>
      </c>
      <c r="R3630" s="11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 t="str">
        <f t="shared" si="337"/>
        <v>1</v>
      </c>
      <c r="Q3631" s="11" t="str">
        <f t="shared" si="338"/>
        <v>theater</v>
      </c>
      <c r="R3631" s="1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3.3333333333333298E-2</v>
      </c>
      <c r="P3632" s="7" t="str">
        <f t="shared" si="337"/>
        <v>1</v>
      </c>
      <c r="Q3632" s="11" t="str">
        <f t="shared" si="338"/>
        <v>theater</v>
      </c>
      <c r="R3632" s="11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51.023391812865505</v>
      </c>
      <c r="P3633" s="7" t="str">
        <f t="shared" si="337"/>
        <v>147.881355932203</v>
      </c>
      <c r="Q3633" s="11" t="str">
        <f t="shared" si="338"/>
        <v>theater</v>
      </c>
      <c r="R3633" s="11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 t="str">
        <f t="shared" si="337"/>
        <v>100</v>
      </c>
      <c r="Q3634" s="11" t="str">
        <f t="shared" si="338"/>
        <v>theater</v>
      </c>
      <c r="R3634" s="11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 t="str">
        <f t="shared" si="337"/>
        <v>56.8387096774194</v>
      </c>
      <c r="Q3635" s="11" t="str">
        <f t="shared" si="338"/>
        <v>theater</v>
      </c>
      <c r="R3635" s="11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4.2466666666666697</v>
      </c>
      <c r="P3636" s="7" t="str">
        <f t="shared" si="337"/>
        <v>176.944444444444</v>
      </c>
      <c r="Q3636" s="11" t="str">
        <f t="shared" si="338"/>
        <v>theater</v>
      </c>
      <c r="R3636" s="11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36.457142857142898</v>
      </c>
      <c r="P3637" s="7" t="str">
        <f t="shared" si="337"/>
        <v>127.6</v>
      </c>
      <c r="Q3637" s="11" t="str">
        <f t="shared" si="338"/>
        <v>theater</v>
      </c>
      <c r="R3637" s="11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#NUM!</v>
      </c>
      <c r="Q3638" s="11" t="str">
        <f t="shared" si="338"/>
        <v>theater</v>
      </c>
      <c r="R3638" s="11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30.866666666666699</v>
      </c>
      <c r="P3639" s="7" t="str">
        <f t="shared" si="337"/>
        <v>66.1428571428571</v>
      </c>
      <c r="Q3639" s="11" t="str">
        <f t="shared" si="338"/>
        <v>theater</v>
      </c>
      <c r="R3639" s="11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6.5454545454545503</v>
      </c>
      <c r="P3640" s="7" t="str">
        <f t="shared" si="337"/>
        <v>108</v>
      </c>
      <c r="Q3640" s="11" t="str">
        <f t="shared" si="338"/>
        <v>theater</v>
      </c>
      <c r="R3640" s="11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 t="str">
        <f t="shared" si="337"/>
        <v>1</v>
      </c>
      <c r="Q3641" s="11" t="str">
        <f t="shared" si="338"/>
        <v>theater</v>
      </c>
      <c r="R3641" s="1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 t="str">
        <f t="shared" si="337"/>
        <v>18.3333333333333</v>
      </c>
      <c r="Q3642" s="11" t="str">
        <f t="shared" si="338"/>
        <v>theater</v>
      </c>
      <c r="R3642" s="11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#NUM!</v>
      </c>
      <c r="Q3643" s="11" t="str">
        <f t="shared" si="338"/>
        <v>theater</v>
      </c>
      <c r="R3643" s="11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2.1428571428571401</v>
      </c>
      <c r="P3644" s="7" t="str">
        <f t="shared" si="337"/>
        <v>7.5</v>
      </c>
      <c r="Q3644" s="11" t="str">
        <f t="shared" si="338"/>
        <v>theater</v>
      </c>
      <c r="R3644" s="11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#NUM!</v>
      </c>
      <c r="Q3645" s="11" t="str">
        <f t="shared" si="338"/>
        <v>theater</v>
      </c>
      <c r="R3645" s="11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 t="str">
        <f t="shared" si="337"/>
        <v>68.4166666666667</v>
      </c>
      <c r="Q3646" s="11" t="str">
        <f t="shared" si="338"/>
        <v>theater</v>
      </c>
      <c r="R3646" s="11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 t="str">
        <f t="shared" si="337"/>
        <v>1</v>
      </c>
      <c r="Q3647" s="11" t="str">
        <f t="shared" si="338"/>
        <v>theater</v>
      </c>
      <c r="R3647" s="11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 t="str">
        <f t="shared" si="337"/>
        <v>60.125</v>
      </c>
      <c r="Q3648" s="11" t="str">
        <f t="shared" si="338"/>
        <v>theater</v>
      </c>
      <c r="R3648" s="11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 t="str">
        <f t="shared" si="337"/>
        <v>15</v>
      </c>
      <c r="Q3649" s="11" t="str">
        <f t="shared" si="338"/>
        <v>theater</v>
      </c>
      <c r="R3649" s="11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 t="str">
        <f t="shared" si="337"/>
        <v>550.041095890411</v>
      </c>
      <c r="Q3650" s="11" t="str">
        <f t="shared" si="338"/>
        <v>theater</v>
      </c>
      <c r="R3650" s="11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IMDIV($E3651,$D3651)*100</f>
        <v>104</v>
      </c>
      <c r="P3651" s="7" t="str">
        <f t="shared" ref="P3651:P3714" si="343">IMDIV($E3651,$L3651)</f>
        <v>97.5</v>
      </c>
      <c r="Q3651" s="11" t="str">
        <f t="shared" ref="Q3651:Q3714" si="344">LEFT($N3651,SEARCH("/",$N3651)-1)</f>
        <v>theater</v>
      </c>
      <c r="R3651" s="11" t="str">
        <f t="shared" ref="R3651:R3714" si="345">RIGHT($N3651,LEN($N3651)-SEARCH("/",$N3651))</f>
        <v>plays</v>
      </c>
      <c r="S3651" s="12">
        <f t="shared" ref="S3651:S3714" si="346">((($J3651/60)/60)/24)+DATE(1970,1,1)</f>
        <v>41780.712893518517</v>
      </c>
      <c r="T3651" s="12">
        <f t="shared" ref="T3651:T3714" si="347">((($I3651/60)/60)/24)+DATE(1970,1,1)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 t="str">
        <f t="shared" si="343"/>
        <v>29.4117647058824</v>
      </c>
      <c r="Q3652" s="11" t="str">
        <f t="shared" si="344"/>
        <v>theater</v>
      </c>
      <c r="R3652" s="11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 t="str">
        <f t="shared" si="343"/>
        <v>57.7777777777778</v>
      </c>
      <c r="Q3653" s="11" t="str">
        <f t="shared" si="344"/>
        <v>theater</v>
      </c>
      <c r="R3653" s="11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250.666666666667</v>
      </c>
      <c r="P3654" s="7" t="str">
        <f t="shared" si="343"/>
        <v>44.2352941176471</v>
      </c>
      <c r="Q3654" s="11" t="str">
        <f t="shared" si="344"/>
        <v>theater</v>
      </c>
      <c r="R3654" s="11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 t="str">
        <f t="shared" si="343"/>
        <v>60.9090909090909</v>
      </c>
      <c r="Q3655" s="11" t="str">
        <f t="shared" si="344"/>
        <v>theater</v>
      </c>
      <c r="R3655" s="11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 t="str">
        <f t="shared" si="343"/>
        <v>68.8421052631579</v>
      </c>
      <c r="Q3656" s="11" t="str">
        <f t="shared" si="344"/>
        <v>theater</v>
      </c>
      <c r="R3656" s="11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 t="str">
        <f t="shared" si="343"/>
        <v>73.5822784810127</v>
      </c>
      <c r="Q3657" s="11" t="str">
        <f t="shared" si="344"/>
        <v>theater</v>
      </c>
      <c r="R3657" s="11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 t="str">
        <f t="shared" si="343"/>
        <v>115.021739130435</v>
      </c>
      <c r="Q3658" s="11" t="str">
        <f t="shared" si="344"/>
        <v>theater</v>
      </c>
      <c r="R3658" s="11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 t="str">
        <f t="shared" si="343"/>
        <v>110.75</v>
      </c>
      <c r="Q3659" s="11" t="str">
        <f t="shared" si="344"/>
        <v>theater</v>
      </c>
      <c r="R3659" s="11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100.666666666667</v>
      </c>
      <c r="P3660" s="7" t="str">
        <f t="shared" si="343"/>
        <v>75.5</v>
      </c>
      <c r="Q3660" s="11" t="str">
        <f t="shared" si="344"/>
        <v>theater</v>
      </c>
      <c r="R3660" s="11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</v>
      </c>
      <c r="P3661" s="7" t="str">
        <f t="shared" si="343"/>
        <v>235.461538461538</v>
      </c>
      <c r="Q3661" s="11" t="str">
        <f t="shared" si="344"/>
        <v>theater</v>
      </c>
      <c r="R3661" s="1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 t="str">
        <f t="shared" si="343"/>
        <v>11.3636363636364</v>
      </c>
      <c r="Q3662" s="11" t="str">
        <f t="shared" si="344"/>
        <v>theater</v>
      </c>
      <c r="R3662" s="11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 t="str">
        <f t="shared" si="343"/>
        <v>92.5</v>
      </c>
      <c r="Q3663" s="11" t="str">
        <f t="shared" si="344"/>
        <v>theater</v>
      </c>
      <c r="R3663" s="11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 t="str">
        <f t="shared" si="343"/>
        <v>202.85</v>
      </c>
      <c r="Q3664" s="11" t="str">
        <f t="shared" si="344"/>
        <v>theater</v>
      </c>
      <c r="R3664" s="11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 t="str">
        <f t="shared" si="343"/>
        <v>26</v>
      </c>
      <c r="Q3665" s="11" t="str">
        <f t="shared" si="344"/>
        <v>theater</v>
      </c>
      <c r="R3665" s="11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 t="str">
        <f t="shared" si="343"/>
        <v>46.0526315789474</v>
      </c>
      <c r="Q3666" s="11" t="str">
        <f t="shared" si="344"/>
        <v>theater</v>
      </c>
      <c r="R3666" s="11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115.161290322581</v>
      </c>
      <c r="P3667" s="7" t="str">
        <f t="shared" si="343"/>
        <v>51</v>
      </c>
      <c r="Q3667" s="11" t="str">
        <f t="shared" si="344"/>
        <v>theater</v>
      </c>
      <c r="R3667" s="11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 t="str">
        <f t="shared" si="343"/>
        <v>31.5789473684211</v>
      </c>
      <c r="Q3668" s="11" t="str">
        <f t="shared" si="344"/>
        <v>theater</v>
      </c>
      <c r="R3668" s="11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103.17033333333301</v>
      </c>
      <c r="P3669" s="7" t="str">
        <f t="shared" si="343"/>
        <v>53.3639655172414</v>
      </c>
      <c r="Q3669" s="11" t="str">
        <f t="shared" si="344"/>
        <v>theater</v>
      </c>
      <c r="R3669" s="11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 t="str">
        <f t="shared" si="343"/>
        <v>36.9642857142857</v>
      </c>
      <c r="Q3670" s="11" t="str">
        <f t="shared" si="344"/>
        <v>theater</v>
      </c>
      <c r="R3670" s="11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 t="str">
        <f t="shared" si="343"/>
        <v>81.2941176470588</v>
      </c>
      <c r="Q3671" s="11" t="str">
        <f t="shared" si="344"/>
        <v>theater</v>
      </c>
      <c r="R3671" s="1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109.54545454545499</v>
      </c>
      <c r="P3672" s="7" t="str">
        <f t="shared" si="343"/>
        <v>20.0833333333333</v>
      </c>
      <c r="Q3672" s="11" t="str">
        <f t="shared" si="344"/>
        <v>theater</v>
      </c>
      <c r="R3672" s="11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100.857142857143</v>
      </c>
      <c r="P3673" s="7" t="str">
        <f t="shared" si="343"/>
        <v>88.25</v>
      </c>
      <c r="Q3673" s="11" t="str">
        <f t="shared" si="344"/>
        <v>theater</v>
      </c>
      <c r="R3673" s="11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</v>
      </c>
      <c r="P3674" s="7" t="str">
        <f t="shared" si="343"/>
        <v>53.4385964912281</v>
      </c>
      <c r="Q3674" s="11" t="str">
        <f t="shared" si="344"/>
        <v>theater</v>
      </c>
      <c r="R3674" s="11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 t="str">
        <f t="shared" si="343"/>
        <v>39.8684210526316</v>
      </c>
      <c r="Q3675" s="11" t="str">
        <f t="shared" si="344"/>
        <v>theater</v>
      </c>
      <c r="R3675" s="11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 t="str">
        <f t="shared" si="343"/>
        <v>145.161290322581</v>
      </c>
      <c r="Q3676" s="11" t="str">
        <f t="shared" si="344"/>
        <v>theater</v>
      </c>
      <c r="R3676" s="11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 t="str">
        <f t="shared" si="343"/>
        <v>23.3333333333333</v>
      </c>
      <c r="Q3677" s="11" t="str">
        <f t="shared" si="344"/>
        <v>theater</v>
      </c>
      <c r="R3677" s="11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 t="str">
        <f t="shared" si="343"/>
        <v>64.375</v>
      </c>
      <c r="Q3678" s="11" t="str">
        <f t="shared" si="344"/>
        <v>theater</v>
      </c>
      <c r="R3678" s="11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102.904166666667</v>
      </c>
      <c r="P3679" s="7" t="str">
        <f t="shared" si="343"/>
        <v>62.0527638190955</v>
      </c>
      <c r="Q3679" s="11" t="str">
        <f t="shared" si="344"/>
        <v>theater</v>
      </c>
      <c r="R3679" s="11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 t="str">
        <f t="shared" si="343"/>
        <v>66.1290322580645</v>
      </c>
      <c r="Q3680" s="11" t="str">
        <f t="shared" si="344"/>
        <v>theater</v>
      </c>
      <c r="R3680" s="11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 t="str">
        <f t="shared" si="343"/>
        <v>73.4</v>
      </c>
      <c r="Q3681" s="11" t="str">
        <f t="shared" si="344"/>
        <v>theater</v>
      </c>
      <c r="R3681" s="1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112.76666666666699</v>
      </c>
      <c r="P3682" s="7" t="str">
        <f t="shared" si="343"/>
        <v>99.5</v>
      </c>
      <c r="Q3682" s="11" t="str">
        <f t="shared" si="344"/>
        <v>theater</v>
      </c>
      <c r="R3682" s="11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 t="str">
        <f t="shared" si="343"/>
        <v>62.1666666666667</v>
      </c>
      <c r="Q3683" s="11" t="str">
        <f t="shared" si="344"/>
        <v>theater</v>
      </c>
      <c r="R3683" s="11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 t="str">
        <f t="shared" si="343"/>
        <v>62.3283582089552</v>
      </c>
      <c r="Q3684" s="11" t="str">
        <f t="shared" si="344"/>
        <v>theater</v>
      </c>
      <c r="R3684" s="11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110.857142857143</v>
      </c>
      <c r="P3685" s="7" t="str">
        <f t="shared" si="343"/>
        <v>58.7878787878788</v>
      </c>
      <c r="Q3685" s="11" t="str">
        <f t="shared" si="344"/>
        <v>theater</v>
      </c>
      <c r="R3685" s="11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139.066666666667</v>
      </c>
      <c r="P3686" s="7" t="str">
        <f t="shared" si="343"/>
        <v>45.3478260869565</v>
      </c>
      <c r="Q3686" s="11" t="str">
        <f t="shared" si="344"/>
        <v>theater</v>
      </c>
      <c r="R3686" s="11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 t="str">
        <f t="shared" si="343"/>
        <v>41.9444444444444</v>
      </c>
      <c r="Q3687" s="11" t="str">
        <f t="shared" si="344"/>
        <v>theater</v>
      </c>
      <c r="R3687" s="11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</v>
      </c>
      <c r="P3688" s="7" t="str">
        <f t="shared" si="343"/>
        <v>59.1666666666667</v>
      </c>
      <c r="Q3688" s="11" t="str">
        <f t="shared" si="344"/>
        <v>theater</v>
      </c>
      <c r="R3688" s="11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 t="str">
        <f t="shared" si="343"/>
        <v>200.49</v>
      </c>
      <c r="Q3689" s="11" t="str">
        <f t="shared" si="344"/>
        <v>theater</v>
      </c>
      <c r="R3689" s="11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109.16666666666698</v>
      </c>
      <c r="P3690" s="7" t="str">
        <f t="shared" si="343"/>
        <v>83.974358974359</v>
      </c>
      <c r="Q3690" s="11" t="str">
        <f t="shared" si="344"/>
        <v>theater</v>
      </c>
      <c r="R3690" s="11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</v>
      </c>
      <c r="P3691" s="7" t="str">
        <f t="shared" si="343"/>
        <v>57.258064516129</v>
      </c>
      <c r="Q3691" s="11" t="str">
        <f t="shared" si="344"/>
        <v>theater</v>
      </c>
      <c r="R3691" s="1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 t="str">
        <f t="shared" si="343"/>
        <v>58.0645161290323</v>
      </c>
      <c r="Q3692" s="11" t="str">
        <f t="shared" si="344"/>
        <v>theater</v>
      </c>
      <c r="R3692" s="11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 t="str">
        <f t="shared" si="343"/>
        <v>186.802919708029</v>
      </c>
      <c r="Q3693" s="11" t="str">
        <f t="shared" si="344"/>
        <v>theater</v>
      </c>
      <c r="R3693" s="11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 t="str">
        <f t="shared" si="343"/>
        <v>74.1176470588235</v>
      </c>
      <c r="Q3694" s="11" t="str">
        <f t="shared" si="344"/>
        <v>theater</v>
      </c>
      <c r="R3694" s="11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129.12912912912898</v>
      </c>
      <c r="P3695" s="7" t="str">
        <f t="shared" si="343"/>
        <v>30.7142857142857</v>
      </c>
      <c r="Q3695" s="11" t="str">
        <f t="shared" si="344"/>
        <v>theater</v>
      </c>
      <c r="R3695" s="11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</v>
      </c>
      <c r="P3696" s="7" t="str">
        <f t="shared" si="343"/>
        <v>62.6666666666667</v>
      </c>
      <c r="Q3696" s="11" t="str">
        <f t="shared" si="344"/>
        <v>theater</v>
      </c>
      <c r="R3696" s="11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 t="str">
        <f t="shared" si="343"/>
        <v>121.363636363636</v>
      </c>
      <c r="Q3697" s="11" t="str">
        <f t="shared" si="344"/>
        <v>theater</v>
      </c>
      <c r="R3697" s="11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 t="str">
        <f t="shared" si="343"/>
        <v>39.7435897435897</v>
      </c>
      <c r="Q3698" s="11" t="str">
        <f t="shared" si="344"/>
        <v>theater</v>
      </c>
      <c r="R3698" s="11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 t="str">
        <f t="shared" si="343"/>
        <v>72</v>
      </c>
      <c r="Q3699" s="11" t="str">
        <f t="shared" si="344"/>
        <v>theater</v>
      </c>
      <c r="R3699" s="11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 t="str">
        <f t="shared" si="343"/>
        <v>40.6323529411765</v>
      </c>
      <c r="Q3700" s="11" t="str">
        <f t="shared" si="344"/>
        <v>theater</v>
      </c>
      <c r="R3700" s="11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 t="str">
        <f t="shared" si="343"/>
        <v>63</v>
      </c>
      <c r="Q3701" s="11" t="str">
        <f t="shared" si="344"/>
        <v>theater</v>
      </c>
      <c r="R3701" s="1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 t="str">
        <f t="shared" si="343"/>
        <v>33.6666666666667</v>
      </c>
      <c r="Q3702" s="11" t="str">
        <f t="shared" si="344"/>
        <v>theater</v>
      </c>
      <c r="R3702" s="11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</v>
      </c>
      <c r="P3703" s="7" t="str">
        <f t="shared" si="343"/>
        <v>38.5897435897436</v>
      </c>
      <c r="Q3703" s="11" t="str">
        <f t="shared" si="344"/>
        <v>theater</v>
      </c>
      <c r="R3703" s="11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109.16666666666698</v>
      </c>
      <c r="P3704" s="7" t="str">
        <f t="shared" si="343"/>
        <v>155.952380952381</v>
      </c>
      <c r="Q3704" s="11" t="str">
        <f t="shared" si="344"/>
        <v>theater</v>
      </c>
      <c r="R3704" s="11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</v>
      </c>
      <c r="P3705" s="7" t="str">
        <f t="shared" si="343"/>
        <v>43.2</v>
      </c>
      <c r="Q3705" s="11" t="str">
        <f t="shared" si="344"/>
        <v>theater</v>
      </c>
      <c r="R3705" s="11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136.33666666666699</v>
      </c>
      <c r="P3706" s="7" t="str">
        <f t="shared" si="343"/>
        <v>15.1485185185185</v>
      </c>
      <c r="Q3706" s="11" t="str">
        <f t="shared" si="344"/>
        <v>theater</v>
      </c>
      <c r="R3706" s="11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103.46657233816801</v>
      </c>
      <c r="P3707" s="7" t="str">
        <f t="shared" si="343"/>
        <v>83.5714285714286</v>
      </c>
      <c r="Q3707" s="11" t="str">
        <f t="shared" si="344"/>
        <v>theater</v>
      </c>
      <c r="R3707" s="11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</v>
      </c>
      <c r="P3708" s="7" t="str">
        <f t="shared" si="343"/>
        <v>140</v>
      </c>
      <c r="Q3708" s="11" t="str">
        <f t="shared" si="344"/>
        <v>theater</v>
      </c>
      <c r="R3708" s="11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 t="str">
        <f t="shared" si="343"/>
        <v>80.8695652173913</v>
      </c>
      <c r="Q3709" s="11" t="str">
        <f t="shared" si="344"/>
        <v>theater</v>
      </c>
      <c r="R3709" s="11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 t="str">
        <f t="shared" si="343"/>
        <v>53.8461538461538</v>
      </c>
      <c r="Q3710" s="11" t="str">
        <f t="shared" si="344"/>
        <v>theater</v>
      </c>
      <c r="R3710" s="11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 t="str">
        <f t="shared" si="343"/>
        <v>30.9285714285714</v>
      </c>
      <c r="Q3711" s="11" t="str">
        <f t="shared" si="344"/>
        <v>theater</v>
      </c>
      <c r="R3711" s="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141.15384615384602</v>
      </c>
      <c r="P3712" s="7" t="str">
        <f t="shared" si="343"/>
        <v>67.962962962963</v>
      </c>
      <c r="Q3712" s="11" t="str">
        <f t="shared" si="344"/>
        <v>theater</v>
      </c>
      <c r="R3712" s="11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 t="str">
        <f t="shared" si="343"/>
        <v>27.1428571428571</v>
      </c>
      <c r="Q3713" s="11" t="str">
        <f t="shared" si="344"/>
        <v>theater</v>
      </c>
      <c r="R3713" s="11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153.73333333333301</v>
      </c>
      <c r="P3714" s="7" t="str">
        <f t="shared" si="343"/>
        <v>110.865384615385</v>
      </c>
      <c r="Q3714" s="11" t="str">
        <f t="shared" si="344"/>
        <v>theater</v>
      </c>
      <c r="R3714" s="11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IMDIV($E3715,$D3715)*100</f>
        <v>101.49999999999999</v>
      </c>
      <c r="P3715" s="7" t="str">
        <f t="shared" ref="P3715:P3778" si="349">IMDIV($E3715,$L3715)</f>
        <v>106.842105263158</v>
      </c>
      <c r="Q3715" s="11" t="str">
        <f t="shared" ref="Q3715:Q3778" si="350">LEFT($N3715,SEARCH("/",$N3715)-1)</f>
        <v>theater</v>
      </c>
      <c r="R3715" s="11" t="str">
        <f t="shared" ref="R3715:R3778" si="351">RIGHT($N3715,LEN($N3715)-SEARCH("/",$N3715))</f>
        <v>plays</v>
      </c>
      <c r="S3715" s="12">
        <f t="shared" ref="S3715:S3778" si="352">((($J3715/60)/60)/24)+DATE(1970,1,1)</f>
        <v>42505.738032407404</v>
      </c>
      <c r="T3715" s="12">
        <f t="shared" ref="T3715:T3778" si="353">((($I3715/60)/60)/24)+DATE(1970,1,1)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 t="str">
        <f t="shared" si="349"/>
        <v>105.515463917526</v>
      </c>
      <c r="Q3716" s="11" t="str">
        <f t="shared" si="350"/>
        <v>theater</v>
      </c>
      <c r="R3716" s="11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102.571428571429</v>
      </c>
      <c r="P3717" s="7" t="str">
        <f t="shared" si="349"/>
        <v>132.962962962963</v>
      </c>
      <c r="Q3717" s="11" t="str">
        <f t="shared" si="350"/>
        <v>theater</v>
      </c>
      <c r="R3717" s="11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 t="str">
        <f t="shared" si="349"/>
        <v>51.9166666666667</v>
      </c>
      <c r="Q3718" s="11" t="str">
        <f t="shared" si="350"/>
        <v>theater</v>
      </c>
      <c r="R3718" s="11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 t="str">
        <f t="shared" si="349"/>
        <v>310</v>
      </c>
      <c r="Q3719" s="11" t="str">
        <f t="shared" si="350"/>
        <v>theater</v>
      </c>
      <c r="R3719" s="11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 t="str">
        <f t="shared" si="349"/>
        <v>26.0217391304348</v>
      </c>
      <c r="Q3720" s="11" t="str">
        <f t="shared" si="350"/>
        <v>theater</v>
      </c>
      <c r="R3720" s="11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 t="str">
        <f t="shared" si="349"/>
        <v>105</v>
      </c>
      <c r="Q3721" s="11" t="str">
        <f t="shared" si="350"/>
        <v>theater</v>
      </c>
      <c r="R3721" s="1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104.515151515152</v>
      </c>
      <c r="P3722" s="7" t="str">
        <f t="shared" si="349"/>
        <v>86.225</v>
      </c>
      <c r="Q3722" s="11" t="str">
        <f t="shared" si="350"/>
        <v>theater</v>
      </c>
      <c r="R3722" s="11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 t="str">
        <f t="shared" si="349"/>
        <v>114.545454545455</v>
      </c>
      <c r="Q3723" s="11" t="str">
        <f t="shared" si="350"/>
        <v>theater</v>
      </c>
      <c r="R3723" s="11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 t="str">
        <f t="shared" si="349"/>
        <v>47.6571428571429</v>
      </c>
      <c r="Q3724" s="11" t="str">
        <f t="shared" si="350"/>
        <v>theater</v>
      </c>
      <c r="R3724" s="11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102.04444444444401</v>
      </c>
      <c r="P3725" s="7" t="str">
        <f t="shared" si="349"/>
        <v>72.8888888888889</v>
      </c>
      <c r="Q3725" s="11" t="str">
        <f t="shared" si="350"/>
        <v>theater</v>
      </c>
      <c r="R3725" s="11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102.547674418605</v>
      </c>
      <c r="P3726" s="7" t="str">
        <f t="shared" si="349"/>
        <v>49.5455056179775</v>
      </c>
      <c r="Q3726" s="11" t="str">
        <f t="shared" si="350"/>
        <v>theater</v>
      </c>
      <c r="R3726" s="11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 t="str">
        <f t="shared" si="349"/>
        <v>25.4</v>
      </c>
      <c r="Q3727" s="11" t="str">
        <f t="shared" si="350"/>
        <v>theater</v>
      </c>
      <c r="R3727" s="11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338.70588235294099</v>
      </c>
      <c r="P3728" s="7" t="str">
        <f t="shared" si="349"/>
        <v>62.5869565217391</v>
      </c>
      <c r="Q3728" s="11" t="str">
        <f t="shared" si="350"/>
        <v>theater</v>
      </c>
      <c r="R3728" s="11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 t="str">
        <f t="shared" si="349"/>
        <v>61.0606060606061</v>
      </c>
      <c r="Q3729" s="11" t="str">
        <f t="shared" si="350"/>
        <v>theater</v>
      </c>
      <c r="R3729" s="11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 t="str">
        <f t="shared" si="349"/>
        <v>60.0645161290323</v>
      </c>
      <c r="Q3730" s="11" t="str">
        <f t="shared" si="350"/>
        <v>theater</v>
      </c>
      <c r="R3730" s="11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 t="str">
        <f t="shared" si="349"/>
        <v>72.4</v>
      </c>
      <c r="Q3731" s="11" t="str">
        <f t="shared" si="350"/>
        <v>theater</v>
      </c>
      <c r="R3731" s="1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 t="str">
        <f t="shared" si="349"/>
        <v>100</v>
      </c>
      <c r="Q3732" s="11" t="str">
        <f t="shared" si="350"/>
        <v>theater</v>
      </c>
      <c r="R3732" s="11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11.2727272727273</v>
      </c>
      <c r="P3733" s="7" t="str">
        <f t="shared" si="349"/>
        <v>51.6666666666667</v>
      </c>
      <c r="Q3733" s="11" t="str">
        <f t="shared" si="350"/>
        <v>theater</v>
      </c>
      <c r="R3733" s="11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15.411764705882399</v>
      </c>
      <c r="P3734" s="7" t="str">
        <f t="shared" si="349"/>
        <v>32.75</v>
      </c>
      <c r="Q3734" s="11" t="str">
        <f t="shared" si="350"/>
        <v>theater</v>
      </c>
      <c r="R3734" s="11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#NUM!</v>
      </c>
      <c r="Q3735" s="11" t="str">
        <f t="shared" si="350"/>
        <v>theater</v>
      </c>
      <c r="R3735" s="11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28.466666666666701</v>
      </c>
      <c r="P3736" s="7" t="str">
        <f t="shared" si="349"/>
        <v>61</v>
      </c>
      <c r="Q3736" s="11" t="str">
        <f t="shared" si="350"/>
        <v>theater</v>
      </c>
      <c r="R3736" s="11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</v>
      </c>
      <c r="P3737" s="7" t="str">
        <f t="shared" si="349"/>
        <v>10</v>
      </c>
      <c r="Q3737" s="11" t="str">
        <f t="shared" si="350"/>
        <v>theater</v>
      </c>
      <c r="R3737" s="11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0.66666666666666696</v>
      </c>
      <c r="P3738" s="7" t="str">
        <f t="shared" si="349"/>
        <v>10</v>
      </c>
      <c r="Q3738" s="11" t="str">
        <f t="shared" si="350"/>
        <v>theater</v>
      </c>
      <c r="R3738" s="11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21.428571428571399</v>
      </c>
      <c r="P3739" s="7" t="str">
        <f t="shared" si="349"/>
        <v>37.5</v>
      </c>
      <c r="Q3739" s="11" t="str">
        <f t="shared" si="350"/>
        <v>theater</v>
      </c>
      <c r="R3739" s="11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 t="str">
        <f t="shared" si="349"/>
        <v>45</v>
      </c>
      <c r="Q3740" s="11" t="str">
        <f t="shared" si="350"/>
        <v>theater</v>
      </c>
      <c r="R3740" s="11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 t="str">
        <f t="shared" si="349"/>
        <v>100.625</v>
      </c>
      <c r="Q3741" s="11" t="str">
        <f t="shared" si="350"/>
        <v>theater</v>
      </c>
      <c r="R3741" s="1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 t="str">
        <f t="shared" si="349"/>
        <v>25.5714285714286</v>
      </c>
      <c r="Q3742" s="11" t="str">
        <f t="shared" si="350"/>
        <v>theater</v>
      </c>
      <c r="R3742" s="11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#NUM!</v>
      </c>
      <c r="Q3743" s="11" t="str">
        <f t="shared" si="350"/>
        <v>theater</v>
      </c>
      <c r="R3743" s="11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 t="str">
        <f t="shared" si="349"/>
        <v>25</v>
      </c>
      <c r="Q3744" s="11" t="str">
        <f t="shared" si="350"/>
        <v>theater</v>
      </c>
      <c r="R3744" s="11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#NUM!</v>
      </c>
      <c r="Q3745" s="11" t="str">
        <f t="shared" si="350"/>
        <v>theater</v>
      </c>
      <c r="R3745" s="11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#NUM!</v>
      </c>
      <c r="Q3746" s="11" t="str">
        <f t="shared" si="350"/>
        <v>theater</v>
      </c>
      <c r="R3746" s="11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 t="str">
        <f t="shared" si="349"/>
        <v>10</v>
      </c>
      <c r="Q3747" s="11" t="str">
        <f t="shared" si="350"/>
        <v>theater</v>
      </c>
      <c r="R3747" s="11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2.3764705882352901</v>
      </c>
      <c r="P3748" s="7" t="str">
        <f t="shared" si="349"/>
        <v>202</v>
      </c>
      <c r="Q3748" s="11" t="str">
        <f t="shared" si="350"/>
        <v>theater</v>
      </c>
      <c r="R3748" s="11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 t="str">
        <f t="shared" si="349"/>
        <v>25</v>
      </c>
      <c r="Q3749" s="11" t="str">
        <f t="shared" si="350"/>
        <v>theater</v>
      </c>
      <c r="R3749" s="11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 t="str">
        <f t="shared" si="349"/>
        <v>99.5384615384615</v>
      </c>
      <c r="Q3750" s="11" t="str">
        <f t="shared" si="350"/>
        <v>theater</v>
      </c>
      <c r="R3750" s="11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 t="str">
        <f t="shared" si="349"/>
        <v>75</v>
      </c>
      <c r="Q3751" s="11" t="str">
        <f t="shared" si="350"/>
        <v>theater</v>
      </c>
      <c r="R3751" s="1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 t="str">
        <f t="shared" si="349"/>
        <v>215.25</v>
      </c>
      <c r="Q3752" s="11" t="str">
        <f t="shared" si="350"/>
        <v>theater</v>
      </c>
      <c r="R3752" s="11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 t="str">
        <f t="shared" si="349"/>
        <v>120.545454545455</v>
      </c>
      <c r="Q3753" s="11" t="str">
        <f t="shared" si="350"/>
        <v>theater</v>
      </c>
      <c r="R3753" s="11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 t="str">
        <f t="shared" si="349"/>
        <v>37.6666666666667</v>
      </c>
      <c r="Q3754" s="11" t="str">
        <f t="shared" si="350"/>
        <v>theater</v>
      </c>
      <c r="R3754" s="11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 t="str">
        <f t="shared" si="349"/>
        <v>172.233333333333</v>
      </c>
      <c r="Q3755" s="11" t="str">
        <f t="shared" si="350"/>
        <v>theater</v>
      </c>
      <c r="R3755" s="11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 t="str">
        <f t="shared" si="349"/>
        <v>111.111111111111</v>
      </c>
      <c r="Q3756" s="11" t="str">
        <f t="shared" si="350"/>
        <v>theater</v>
      </c>
      <c r="R3756" s="11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129.636363636364</v>
      </c>
      <c r="P3757" s="7" t="str">
        <f t="shared" si="349"/>
        <v>25.4642857142857</v>
      </c>
      <c r="Q3757" s="11" t="str">
        <f t="shared" si="350"/>
        <v>theater</v>
      </c>
      <c r="R3757" s="11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</v>
      </c>
      <c r="P3758" s="7" t="str">
        <f t="shared" si="349"/>
        <v>267.647058823529</v>
      </c>
      <c r="Q3758" s="11" t="str">
        <f t="shared" si="350"/>
        <v>theater</v>
      </c>
      <c r="R3758" s="11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108.514285714286</v>
      </c>
      <c r="P3759" s="7" t="str">
        <f t="shared" si="349"/>
        <v>75.96</v>
      </c>
      <c r="Q3759" s="11" t="str">
        <f t="shared" si="350"/>
        <v>theater</v>
      </c>
      <c r="R3759" s="11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102.33333333333302</v>
      </c>
      <c r="P3760" s="7" t="str">
        <f t="shared" si="349"/>
        <v>59.0384615384615</v>
      </c>
      <c r="Q3760" s="11" t="str">
        <f t="shared" si="350"/>
        <v>theater</v>
      </c>
      <c r="R3760" s="11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110.24424999999999</v>
      </c>
      <c r="P3761" s="7" t="str">
        <f t="shared" si="349"/>
        <v>50.1110227272727</v>
      </c>
      <c r="Q3761" s="11" t="str">
        <f t="shared" si="350"/>
        <v>theater</v>
      </c>
      <c r="R3761" s="1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 t="str">
        <f t="shared" si="349"/>
        <v>55.502967032967</v>
      </c>
      <c r="Q3762" s="11" t="str">
        <f t="shared" si="350"/>
        <v>theater</v>
      </c>
      <c r="R3762" s="11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 t="str">
        <f t="shared" si="349"/>
        <v>166.666666666667</v>
      </c>
      <c r="Q3763" s="11" t="str">
        <f t="shared" si="350"/>
        <v>theater</v>
      </c>
      <c r="R3763" s="11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 t="str">
        <f t="shared" si="349"/>
        <v>47.4285714285714</v>
      </c>
      <c r="Q3764" s="11" t="str">
        <f t="shared" si="350"/>
        <v>theater</v>
      </c>
      <c r="R3764" s="11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 t="str">
        <f t="shared" si="349"/>
        <v>64.9350649350649</v>
      </c>
      <c r="Q3765" s="11" t="str">
        <f t="shared" si="350"/>
        <v>theater</v>
      </c>
      <c r="R3765" s="11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 t="str">
        <f t="shared" si="349"/>
        <v>55.5555555555556</v>
      </c>
      <c r="Q3766" s="11" t="str">
        <f t="shared" si="350"/>
        <v>theater</v>
      </c>
      <c r="R3766" s="11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113.45714285714298</v>
      </c>
      <c r="P3767" s="7" t="str">
        <f t="shared" si="349"/>
        <v>74.2242990654206</v>
      </c>
      <c r="Q3767" s="11" t="str">
        <f t="shared" si="350"/>
        <v>theater</v>
      </c>
      <c r="R3767" s="11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 t="str">
        <f t="shared" si="349"/>
        <v>106.9271875</v>
      </c>
      <c r="Q3768" s="11" t="str">
        <f t="shared" si="350"/>
        <v>theater</v>
      </c>
      <c r="R3768" s="11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 t="str">
        <f t="shared" si="349"/>
        <v>41.6964285714286</v>
      </c>
      <c r="Q3769" s="11" t="str">
        <f t="shared" si="350"/>
        <v>theater</v>
      </c>
      <c r="R3769" s="11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107.65275000000001</v>
      </c>
      <c r="P3770" s="7" t="str">
        <f t="shared" si="349"/>
        <v>74.243275862069</v>
      </c>
      <c r="Q3770" s="11" t="str">
        <f t="shared" si="350"/>
        <v>theater</v>
      </c>
      <c r="R3770" s="11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 t="str">
        <f t="shared" si="349"/>
        <v>73.3333333333333</v>
      </c>
      <c r="Q3771" s="11" t="str">
        <f t="shared" si="350"/>
        <v>theater</v>
      </c>
      <c r="R3771" s="1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 t="str">
        <f t="shared" si="349"/>
        <v>100</v>
      </c>
      <c r="Q3772" s="11" t="str">
        <f t="shared" si="350"/>
        <v>theater</v>
      </c>
      <c r="R3772" s="11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 t="str">
        <f t="shared" si="349"/>
        <v>38.4210526315789</v>
      </c>
      <c r="Q3773" s="11" t="str">
        <f t="shared" si="350"/>
        <v>theater</v>
      </c>
      <c r="R3773" s="11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 t="str">
        <f t="shared" si="349"/>
        <v>166.969696969697</v>
      </c>
      <c r="Q3774" s="11" t="str">
        <f t="shared" si="350"/>
        <v>theater</v>
      </c>
      <c r="R3774" s="11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 t="str">
        <f t="shared" si="349"/>
        <v>94.9122807017544</v>
      </c>
      <c r="Q3775" s="11" t="str">
        <f t="shared" si="350"/>
        <v>theater</v>
      </c>
      <c r="R3775" s="11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 t="str">
        <f t="shared" si="349"/>
        <v>100</v>
      </c>
      <c r="Q3776" s="11" t="str">
        <f t="shared" si="350"/>
        <v>theater</v>
      </c>
      <c r="R3776" s="11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 t="str">
        <f t="shared" si="349"/>
        <v>143.214285714286</v>
      </c>
      <c r="Q3777" s="11" t="str">
        <f t="shared" si="350"/>
        <v>theater</v>
      </c>
      <c r="R3777" s="11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 t="str">
        <f t="shared" si="349"/>
        <v>90.8191489361702</v>
      </c>
      <c r="Q3778" s="11" t="str">
        <f t="shared" si="350"/>
        <v>theater</v>
      </c>
      <c r="R3778" s="11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IMDIV($E3779,$D3779)*100</f>
        <v>143.19999999999999</v>
      </c>
      <c r="P3779" s="7" t="str">
        <f t="shared" ref="P3779:P3842" si="355">IMDIV($E3779,$L3779)</f>
        <v>48.5423728813559</v>
      </c>
      <c r="Q3779" s="11" t="str">
        <f t="shared" ref="Q3779:Q3842" si="356">LEFT($N3779,SEARCH("/",$N3779)-1)</f>
        <v>theater</v>
      </c>
      <c r="R3779" s="11" t="str">
        <f t="shared" ref="R3779:R3842" si="357">RIGHT($N3779,LEN($N3779)-SEARCH("/",$N3779))</f>
        <v>musical</v>
      </c>
      <c r="S3779" s="12">
        <f t="shared" ref="S3779:S3842" si="358">((($J3779/60)/60)/24)+DATE(1970,1,1)</f>
        <v>41887.111354166671</v>
      </c>
      <c r="T3779" s="12">
        <f t="shared" ref="T3779:T3842" si="359">((($I3779/60)/60)/24)+DATE(1970,1,1)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105.04166666666701</v>
      </c>
      <c r="P3780" s="7" t="str">
        <f t="shared" si="355"/>
        <v>70.0277777777778</v>
      </c>
      <c r="Q3780" s="11" t="str">
        <f t="shared" si="356"/>
        <v>theater</v>
      </c>
      <c r="R3780" s="11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 t="str">
        <f t="shared" si="355"/>
        <v>135.626086956522</v>
      </c>
      <c r="Q3781" s="11" t="str">
        <f t="shared" si="356"/>
        <v>theater</v>
      </c>
      <c r="R3781" s="1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 t="str">
        <f t="shared" si="355"/>
        <v>100</v>
      </c>
      <c r="Q3782" s="11" t="str">
        <f t="shared" si="356"/>
        <v>theater</v>
      </c>
      <c r="R3782" s="11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109.666666666667</v>
      </c>
      <c r="P3783" s="7" t="str">
        <f t="shared" si="355"/>
        <v>94.9038461538462</v>
      </c>
      <c r="Q3783" s="11" t="str">
        <f t="shared" si="356"/>
        <v>theater</v>
      </c>
      <c r="R3783" s="11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 t="str">
        <f t="shared" si="355"/>
        <v>75.3703703703704</v>
      </c>
      <c r="Q3784" s="11" t="str">
        <f t="shared" si="356"/>
        <v>theater</v>
      </c>
      <c r="R3784" s="11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128.916666666667</v>
      </c>
      <c r="P3785" s="7" t="str">
        <f t="shared" si="355"/>
        <v>64.4583333333333</v>
      </c>
      <c r="Q3785" s="11" t="str">
        <f t="shared" si="356"/>
        <v>theater</v>
      </c>
      <c r="R3785" s="11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 t="str">
        <f t="shared" si="355"/>
        <v>115</v>
      </c>
      <c r="Q3786" s="11" t="str">
        <f t="shared" si="356"/>
        <v>theater</v>
      </c>
      <c r="R3786" s="11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 t="str">
        <f t="shared" si="355"/>
        <v>100.5</v>
      </c>
      <c r="Q3787" s="11" t="str">
        <f t="shared" si="356"/>
        <v>theater</v>
      </c>
      <c r="R3787" s="11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110.966666666667</v>
      </c>
      <c r="P3788" s="7" t="str">
        <f t="shared" si="355"/>
        <v>93.7746478873239</v>
      </c>
      <c r="Q3788" s="11" t="str">
        <f t="shared" si="356"/>
        <v>theater</v>
      </c>
      <c r="R3788" s="11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100.28571428571399</v>
      </c>
      <c r="P3789" s="7" t="str">
        <f t="shared" si="355"/>
        <v>35.1</v>
      </c>
      <c r="Q3789" s="11" t="str">
        <f t="shared" si="356"/>
        <v>theater</v>
      </c>
      <c r="R3789" s="11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0.66666666666666696</v>
      </c>
      <c r="P3790" s="7" t="str">
        <f t="shared" si="355"/>
        <v>500</v>
      </c>
      <c r="Q3790" s="11" t="str">
        <f t="shared" si="356"/>
        <v>theater</v>
      </c>
      <c r="R3790" s="11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3.2676056338028197</v>
      </c>
      <c r="P3791" s="7" t="str">
        <f t="shared" si="355"/>
        <v>29</v>
      </c>
      <c r="Q3791" s="11" t="str">
        <f t="shared" si="356"/>
        <v>theater</v>
      </c>
      <c r="R3791" s="1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#NUM!</v>
      </c>
      <c r="Q3792" s="11" t="str">
        <f t="shared" si="356"/>
        <v>theater</v>
      </c>
      <c r="R3792" s="11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#NUM!</v>
      </c>
      <c r="Q3793" s="11" t="str">
        <f t="shared" si="356"/>
        <v>theater</v>
      </c>
      <c r="R3793" s="11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 t="str">
        <f t="shared" si="355"/>
        <v>17.5</v>
      </c>
      <c r="Q3794" s="11" t="str">
        <f t="shared" si="356"/>
        <v>theater</v>
      </c>
      <c r="R3794" s="11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59.657142857142901</v>
      </c>
      <c r="P3795" s="7" t="str">
        <f t="shared" si="355"/>
        <v>174</v>
      </c>
      <c r="Q3795" s="11" t="str">
        <f t="shared" si="356"/>
        <v>theater</v>
      </c>
      <c r="R3795" s="11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 t="str">
        <f t="shared" si="355"/>
        <v>50</v>
      </c>
      <c r="Q3796" s="11" t="str">
        <f t="shared" si="356"/>
        <v>theater</v>
      </c>
      <c r="R3796" s="11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1.6666666666666701</v>
      </c>
      <c r="P3797" s="7" t="str">
        <f t="shared" si="355"/>
        <v>5</v>
      </c>
      <c r="Q3797" s="11" t="str">
        <f t="shared" si="356"/>
        <v>theater</v>
      </c>
      <c r="R3797" s="11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4.4444444444444401E-3</v>
      </c>
      <c r="P3798" s="7" t="str">
        <f t="shared" si="355"/>
        <v>1</v>
      </c>
      <c r="Q3798" s="11" t="str">
        <f t="shared" si="356"/>
        <v>theater</v>
      </c>
      <c r="R3798" s="11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89.6666666666667</v>
      </c>
      <c r="P3799" s="7" t="str">
        <f t="shared" si="355"/>
        <v>145.405405405405</v>
      </c>
      <c r="Q3799" s="11" t="str">
        <f t="shared" si="356"/>
        <v>theater</v>
      </c>
      <c r="R3799" s="11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</v>
      </c>
      <c r="P3800" s="7" t="str">
        <f t="shared" si="355"/>
        <v>205</v>
      </c>
      <c r="Q3800" s="11" t="str">
        <f t="shared" si="356"/>
        <v>theater</v>
      </c>
      <c r="R3800" s="11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 t="str">
        <f t="shared" si="355"/>
        <v>100.5</v>
      </c>
      <c r="Q3801" s="11" t="str">
        <f t="shared" si="356"/>
        <v>theater</v>
      </c>
      <c r="R3801" s="1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4.0045454545454504</v>
      </c>
      <c r="P3802" s="7" t="str">
        <f t="shared" si="355"/>
        <v>55.0625</v>
      </c>
      <c r="Q3802" s="11" t="str">
        <f t="shared" si="356"/>
        <v>theater</v>
      </c>
      <c r="R3802" s="11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 t="str">
        <f t="shared" si="355"/>
        <v>47.3333333333333</v>
      </c>
      <c r="Q3803" s="11" t="str">
        <f t="shared" si="356"/>
        <v>theater</v>
      </c>
      <c r="R3803" s="11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#NUM!</v>
      </c>
      <c r="Q3804" s="11" t="str">
        <f t="shared" si="356"/>
        <v>theater</v>
      </c>
      <c r="R3804" s="11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 t="str">
        <f t="shared" si="355"/>
        <v>58.95</v>
      </c>
      <c r="Q3805" s="11" t="str">
        <f t="shared" si="356"/>
        <v>theater</v>
      </c>
      <c r="R3805" s="11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#NUM!</v>
      </c>
      <c r="Q3806" s="11" t="str">
        <f t="shared" si="356"/>
        <v>theater</v>
      </c>
      <c r="R3806" s="11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 t="str">
        <f t="shared" si="355"/>
        <v>1.5</v>
      </c>
      <c r="Q3807" s="11" t="str">
        <f t="shared" si="356"/>
        <v>theater</v>
      </c>
      <c r="R3807" s="11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6.6666666666666693E-2</v>
      </c>
      <c r="P3808" s="7" t="str">
        <f t="shared" si="355"/>
        <v>5</v>
      </c>
      <c r="Q3808" s="11" t="str">
        <f t="shared" si="356"/>
        <v>theater</v>
      </c>
      <c r="R3808" s="11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</v>
      </c>
      <c r="P3809" s="7" t="str">
        <f t="shared" si="355"/>
        <v>50.5555555555556</v>
      </c>
      <c r="Q3809" s="11" t="str">
        <f t="shared" si="356"/>
        <v>theater</v>
      </c>
      <c r="R3809" s="11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 t="str">
        <f t="shared" si="355"/>
        <v>41.6666666666667</v>
      </c>
      <c r="Q3810" s="11" t="str">
        <f t="shared" si="356"/>
        <v>theater</v>
      </c>
      <c r="R3810" s="11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 t="str">
        <f t="shared" si="355"/>
        <v>53.2894736842105</v>
      </c>
      <c r="Q3811" s="11" t="str">
        <f t="shared" si="356"/>
        <v>theater</v>
      </c>
      <c r="R3811" s="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121.73333333333301</v>
      </c>
      <c r="P3812" s="7" t="str">
        <f t="shared" si="355"/>
        <v>70.2307692307692</v>
      </c>
      <c r="Q3812" s="11" t="str">
        <f t="shared" si="356"/>
        <v>theater</v>
      </c>
      <c r="R3812" s="11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 t="str">
        <f t="shared" si="355"/>
        <v>43.4210526315789</v>
      </c>
      <c r="Q3813" s="11" t="str">
        <f t="shared" si="356"/>
        <v>theater</v>
      </c>
      <c r="R3813" s="11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 t="str">
        <f t="shared" si="355"/>
        <v>199.181818181818</v>
      </c>
      <c r="Q3814" s="11" t="str">
        <f t="shared" si="356"/>
        <v>theater</v>
      </c>
      <c r="R3814" s="11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100.95190476190501</v>
      </c>
      <c r="P3815" s="7" t="str">
        <f t="shared" si="355"/>
        <v>78.5181481481481</v>
      </c>
      <c r="Q3815" s="11" t="str">
        <f t="shared" si="356"/>
        <v>theater</v>
      </c>
      <c r="R3815" s="11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140.13333333333298</v>
      </c>
      <c r="P3816" s="7" t="str">
        <f t="shared" si="355"/>
        <v>61.8235294117647</v>
      </c>
      <c r="Q3816" s="11" t="str">
        <f t="shared" si="356"/>
        <v>theater</v>
      </c>
      <c r="R3816" s="11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 t="str">
        <f t="shared" si="355"/>
        <v>50.0005</v>
      </c>
      <c r="Q3817" s="11" t="str">
        <f t="shared" si="356"/>
        <v>theater</v>
      </c>
      <c r="R3817" s="11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 t="str">
        <f t="shared" si="355"/>
        <v>48.3397297297297</v>
      </c>
      <c r="Q3818" s="11" t="str">
        <f t="shared" si="356"/>
        <v>theater</v>
      </c>
      <c r="R3818" s="11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 t="str">
        <f t="shared" si="355"/>
        <v>107.25</v>
      </c>
      <c r="Q3819" s="11" t="str">
        <f t="shared" si="356"/>
        <v>theater</v>
      </c>
      <c r="R3819" s="11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 t="str">
        <f t="shared" si="355"/>
        <v>57</v>
      </c>
      <c r="Q3820" s="11" t="str">
        <f t="shared" si="356"/>
        <v>theater</v>
      </c>
      <c r="R3820" s="11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 t="str">
        <f t="shared" si="355"/>
        <v>40.9230769230769</v>
      </c>
      <c r="Q3821" s="11" t="str">
        <f t="shared" si="356"/>
        <v>theater</v>
      </c>
      <c r="R3821" s="1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</v>
      </c>
      <c r="P3822" s="7" t="str">
        <f t="shared" si="355"/>
        <v>21.5</v>
      </c>
      <c r="Q3822" s="11" t="str">
        <f t="shared" si="356"/>
        <v>theater</v>
      </c>
      <c r="R3822" s="11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</v>
      </c>
      <c r="P3823" s="7" t="str">
        <f t="shared" si="355"/>
        <v>79.5434782608696</v>
      </c>
      <c r="Q3823" s="11" t="str">
        <f t="shared" si="356"/>
        <v>theater</v>
      </c>
      <c r="R3823" s="11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 t="str">
        <f t="shared" si="355"/>
        <v>72.3815789473684</v>
      </c>
      <c r="Q3824" s="11" t="str">
        <f t="shared" si="356"/>
        <v>theater</v>
      </c>
      <c r="R3824" s="11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 t="str">
        <f t="shared" si="355"/>
        <v>64.6341463414634</v>
      </c>
      <c r="Q3825" s="11" t="str">
        <f t="shared" si="356"/>
        <v>theater</v>
      </c>
      <c r="R3825" s="11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 t="str">
        <f t="shared" si="355"/>
        <v>38.5714285714286</v>
      </c>
      <c r="Q3826" s="11" t="str">
        <f t="shared" si="356"/>
        <v>theater</v>
      </c>
      <c r="R3826" s="11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 t="str">
        <f t="shared" si="355"/>
        <v>107.571428571429</v>
      </c>
      <c r="Q3827" s="11" t="str">
        <f t="shared" si="356"/>
        <v>theater</v>
      </c>
      <c r="R3827" s="11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119.166666666667</v>
      </c>
      <c r="P3828" s="7" t="str">
        <f t="shared" si="355"/>
        <v>27.5</v>
      </c>
      <c r="Q3828" s="11" t="str">
        <f t="shared" si="356"/>
        <v>theater</v>
      </c>
      <c r="R3828" s="11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152.666666666667</v>
      </c>
      <c r="P3829" s="7" t="str">
        <f t="shared" si="355"/>
        <v>70.4615384615385</v>
      </c>
      <c r="Q3829" s="11" t="str">
        <f t="shared" si="356"/>
        <v>theater</v>
      </c>
      <c r="R3829" s="11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 t="str">
        <f t="shared" si="355"/>
        <v>178.571428571429</v>
      </c>
      <c r="Q3830" s="11" t="str">
        <f t="shared" si="356"/>
        <v>theater</v>
      </c>
      <c r="R3830" s="11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 t="str">
        <f t="shared" si="355"/>
        <v>62.625</v>
      </c>
      <c r="Q3831" s="11" t="str">
        <f t="shared" si="356"/>
        <v>theater</v>
      </c>
      <c r="R3831" s="1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 t="str">
        <f t="shared" si="355"/>
        <v>75</v>
      </c>
      <c r="Q3832" s="11" t="str">
        <f t="shared" si="356"/>
        <v>theater</v>
      </c>
      <c r="R3832" s="11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 t="str">
        <f t="shared" si="355"/>
        <v>58.9011111111111</v>
      </c>
      <c r="Q3833" s="11" t="str">
        <f t="shared" si="356"/>
        <v>theater</v>
      </c>
      <c r="R3833" s="11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104.666666666667</v>
      </c>
      <c r="P3834" s="7" t="str">
        <f t="shared" si="355"/>
        <v>139.555555555556</v>
      </c>
      <c r="Q3834" s="11" t="str">
        <f t="shared" si="356"/>
        <v>theater</v>
      </c>
      <c r="R3834" s="11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116.66666666666701</v>
      </c>
      <c r="P3835" s="7" t="str">
        <f t="shared" si="355"/>
        <v>70</v>
      </c>
      <c r="Q3835" s="11" t="str">
        <f t="shared" si="356"/>
        <v>theater</v>
      </c>
      <c r="R3835" s="11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</v>
      </c>
      <c r="P3836" s="7" t="str">
        <f t="shared" si="355"/>
        <v>57.3859649122807</v>
      </c>
      <c r="Q3836" s="11" t="str">
        <f t="shared" si="356"/>
        <v>theater</v>
      </c>
      <c r="R3836" s="11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 t="str">
        <f t="shared" si="355"/>
        <v>40</v>
      </c>
      <c r="Q3837" s="11" t="str">
        <f t="shared" si="356"/>
        <v>theater</v>
      </c>
      <c r="R3837" s="11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 t="str">
        <f t="shared" si="355"/>
        <v>64.2857142857143</v>
      </c>
      <c r="Q3838" s="11" t="str">
        <f t="shared" si="356"/>
        <v>theater</v>
      </c>
      <c r="R3838" s="11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 t="str">
        <f t="shared" si="355"/>
        <v>120.117647058824</v>
      </c>
      <c r="Q3839" s="11" t="str">
        <f t="shared" si="356"/>
        <v>theater</v>
      </c>
      <c r="R3839" s="11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 t="str">
        <f t="shared" si="355"/>
        <v>1008.24</v>
      </c>
      <c r="Q3840" s="11" t="str">
        <f t="shared" si="356"/>
        <v>theater</v>
      </c>
      <c r="R3840" s="11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 t="str">
        <f t="shared" si="355"/>
        <v>63.28125</v>
      </c>
      <c r="Q3841" s="11" t="str">
        <f t="shared" si="356"/>
        <v>theater</v>
      </c>
      <c r="R3841" s="1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 t="str">
        <f t="shared" si="355"/>
        <v>21.6666666666667</v>
      </c>
      <c r="Q3842" s="11" t="str">
        <f t="shared" si="356"/>
        <v>theater</v>
      </c>
      <c r="R3842" s="11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IMDIV($E3843,$D3843)*100</f>
        <v>8.7200000000000006</v>
      </c>
      <c r="P3843" s="7" t="str">
        <f t="shared" ref="P3843:P3906" si="361">IMDIV($E3843,$L3843)</f>
        <v>25.6470588235294</v>
      </c>
      <c r="Q3843" s="11" t="str">
        <f t="shared" ref="Q3843:Q3906" si="362">LEFT($N3843,SEARCH("/",$N3843)-1)</f>
        <v>theater</v>
      </c>
      <c r="R3843" s="11" t="str">
        <f t="shared" ref="R3843:R3906" si="363">RIGHT($N3843,LEN($N3843)-SEARCH("/",$N3843))</f>
        <v>plays</v>
      </c>
      <c r="S3843" s="12">
        <f t="shared" ref="S3843:S3906" si="364">((($J3843/60)/60)/24)+DATE(1970,1,1)</f>
        <v>41780.785729166666</v>
      </c>
      <c r="T3843" s="12">
        <f t="shared" ref="T3843:T3906" si="365">((($I3843/60)/60)/24)+DATE(1970,1,1)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 t="str">
        <f t="shared" si="361"/>
        <v>47.695652173913</v>
      </c>
      <c r="Q3844" s="11" t="str">
        <f t="shared" si="362"/>
        <v>theater</v>
      </c>
      <c r="R3844" s="11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 t="str">
        <f t="shared" si="361"/>
        <v>56.0526315789474</v>
      </c>
      <c r="Q3845" s="11" t="str">
        <f t="shared" si="362"/>
        <v>theater</v>
      </c>
      <c r="R3845" s="11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</v>
      </c>
      <c r="P3846" s="7" t="str">
        <f t="shared" si="361"/>
        <v>81.32</v>
      </c>
      <c r="Q3846" s="11" t="str">
        <f t="shared" si="362"/>
        <v>theater</v>
      </c>
      <c r="R3846" s="11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 t="str">
        <f t="shared" si="361"/>
        <v>70.1666666666667</v>
      </c>
      <c r="Q3847" s="11" t="str">
        <f t="shared" si="362"/>
        <v>theater</v>
      </c>
      <c r="R3847" s="11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 t="str">
        <f t="shared" si="361"/>
        <v>23.625</v>
      </c>
      <c r="Q3848" s="11" t="str">
        <f t="shared" si="362"/>
        <v>theater</v>
      </c>
      <c r="R3848" s="11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16.1619047619048</v>
      </c>
      <c r="P3849" s="7" t="str">
        <f t="shared" si="361"/>
        <v>188.555555555556</v>
      </c>
      <c r="Q3849" s="11" t="str">
        <f t="shared" si="362"/>
        <v>theater</v>
      </c>
      <c r="R3849" s="11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16.376923076923099</v>
      </c>
      <c r="P3850" s="7" t="str">
        <f t="shared" si="361"/>
        <v>49.5116279069767</v>
      </c>
      <c r="Q3850" s="11" t="str">
        <f t="shared" si="362"/>
        <v>theater</v>
      </c>
      <c r="R3850" s="11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7.0433333333333303</v>
      </c>
      <c r="P3851" s="7" t="str">
        <f t="shared" si="361"/>
        <v>75.4642857142857</v>
      </c>
      <c r="Q3851" s="11" t="str">
        <f t="shared" si="362"/>
        <v>theater</v>
      </c>
      <c r="R3851" s="1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 t="str">
        <f t="shared" si="361"/>
        <v>9.5</v>
      </c>
      <c r="Q3852" s="11" t="str">
        <f t="shared" si="362"/>
        <v>theater</v>
      </c>
      <c r="R3852" s="11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 t="str">
        <f t="shared" si="361"/>
        <v>35.5</v>
      </c>
      <c r="Q3853" s="11" t="str">
        <f t="shared" si="362"/>
        <v>theater</v>
      </c>
      <c r="R3853" s="11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 t="str">
        <f t="shared" si="361"/>
        <v>10</v>
      </c>
      <c r="Q3854" s="11" t="str">
        <f t="shared" si="362"/>
        <v>theater</v>
      </c>
      <c r="R3854" s="11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 t="str">
        <f t="shared" si="361"/>
        <v>13</v>
      </c>
      <c r="Q3855" s="11" t="str">
        <f t="shared" si="362"/>
        <v>theater</v>
      </c>
      <c r="R3855" s="11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16.2545454545455</v>
      </c>
      <c r="P3856" s="7" t="str">
        <f t="shared" si="361"/>
        <v>89.4</v>
      </c>
      <c r="Q3856" s="11" t="str">
        <f t="shared" si="362"/>
        <v>theater</v>
      </c>
      <c r="R3856" s="11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 t="str">
        <f t="shared" si="361"/>
        <v>25</v>
      </c>
      <c r="Q3857" s="11" t="str">
        <f t="shared" si="362"/>
        <v>theater</v>
      </c>
      <c r="R3857" s="11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 t="str">
        <f t="shared" si="361"/>
        <v>1</v>
      </c>
      <c r="Q3858" s="11" t="str">
        <f t="shared" si="362"/>
        <v>theater</v>
      </c>
      <c r="R3858" s="11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 t="str">
        <f t="shared" si="361"/>
        <v>65</v>
      </c>
      <c r="Q3859" s="11" t="str">
        <f t="shared" si="362"/>
        <v>theater</v>
      </c>
      <c r="R3859" s="11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 t="str">
        <f t="shared" si="361"/>
        <v>10</v>
      </c>
      <c r="Q3860" s="11" t="str">
        <f t="shared" si="362"/>
        <v>theater</v>
      </c>
      <c r="R3860" s="11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 t="str">
        <f t="shared" si="361"/>
        <v>1</v>
      </c>
      <c r="Q3861" s="11" t="str">
        <f t="shared" si="362"/>
        <v>theater</v>
      </c>
      <c r="R3861" s="1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17.6666666666667</v>
      </c>
      <c r="P3862" s="7" t="str">
        <f t="shared" si="361"/>
        <v>81.5384615384615</v>
      </c>
      <c r="Q3862" s="11" t="str">
        <f t="shared" si="362"/>
        <v>theater</v>
      </c>
      <c r="R3862" s="11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 t="str">
        <f t="shared" si="361"/>
        <v>100</v>
      </c>
      <c r="Q3863" s="11" t="str">
        <f t="shared" si="362"/>
        <v>theater</v>
      </c>
      <c r="R3863" s="11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1.3333333333333299E-2</v>
      </c>
      <c r="P3864" s="7" t="str">
        <f t="shared" si="361"/>
        <v>1</v>
      </c>
      <c r="Q3864" s="11" t="str">
        <f t="shared" si="362"/>
        <v>theater</v>
      </c>
      <c r="R3864" s="11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#NUM!</v>
      </c>
      <c r="Q3865" s="11" t="str">
        <f t="shared" si="362"/>
        <v>theater</v>
      </c>
      <c r="R3865" s="11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 t="str">
        <f t="shared" si="361"/>
        <v>20</v>
      </c>
      <c r="Q3866" s="11" t="str">
        <f t="shared" si="362"/>
        <v>theater</v>
      </c>
      <c r="R3866" s="11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</v>
      </c>
      <c r="P3867" s="7" t="str">
        <f t="shared" si="361"/>
        <v>46.4285714285714</v>
      </c>
      <c r="Q3867" s="11" t="str">
        <f t="shared" si="362"/>
        <v>theater</v>
      </c>
      <c r="R3867" s="11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 t="str">
        <f t="shared" si="361"/>
        <v>5.5</v>
      </c>
      <c r="Q3868" s="11" t="str">
        <f t="shared" si="362"/>
        <v>theater</v>
      </c>
      <c r="R3868" s="11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 t="str">
        <f t="shared" si="361"/>
        <v>50.2</v>
      </c>
      <c r="Q3869" s="11" t="str">
        <f t="shared" si="362"/>
        <v>theater</v>
      </c>
      <c r="R3869" s="11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 t="str">
        <f t="shared" si="361"/>
        <v>10</v>
      </c>
      <c r="Q3870" s="11" t="str">
        <f t="shared" si="362"/>
        <v>theater</v>
      </c>
      <c r="R3870" s="11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 t="str">
        <f t="shared" si="361"/>
        <v>30.1333333333333</v>
      </c>
      <c r="Q3871" s="11" t="str">
        <f t="shared" si="362"/>
        <v>theater</v>
      </c>
      <c r="R3871" s="1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 t="str">
        <f t="shared" si="361"/>
        <v>150</v>
      </c>
      <c r="Q3872" s="11" t="str">
        <f t="shared" si="362"/>
        <v>theater</v>
      </c>
      <c r="R3872" s="11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2.6666666666666701</v>
      </c>
      <c r="P3873" s="7" t="str">
        <f t="shared" si="361"/>
        <v>13.3333333333333</v>
      </c>
      <c r="Q3873" s="11" t="str">
        <f t="shared" si="362"/>
        <v>theater</v>
      </c>
      <c r="R3873" s="11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#NUM!</v>
      </c>
      <c r="Q3874" s="11" t="str">
        <f t="shared" si="362"/>
        <v>theater</v>
      </c>
      <c r="R3874" s="11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#NUM!</v>
      </c>
      <c r="Q3875" s="11" t="str">
        <f t="shared" si="362"/>
        <v>theater</v>
      </c>
      <c r="R3875" s="11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#NUM!</v>
      </c>
      <c r="Q3876" s="11" t="str">
        <f t="shared" si="362"/>
        <v>theater</v>
      </c>
      <c r="R3876" s="11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#NUM!</v>
      </c>
      <c r="Q3877" s="11" t="str">
        <f t="shared" si="362"/>
        <v>theater</v>
      </c>
      <c r="R3877" s="11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52.794871794871803</v>
      </c>
      <c r="P3878" s="7" t="str">
        <f t="shared" si="361"/>
        <v>44.7608695652174</v>
      </c>
      <c r="Q3878" s="11" t="str">
        <f t="shared" si="362"/>
        <v>theater</v>
      </c>
      <c r="R3878" s="11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 t="str">
        <f t="shared" si="361"/>
        <v>88.6428571428571</v>
      </c>
      <c r="Q3879" s="11" t="str">
        <f t="shared" si="362"/>
        <v>theater</v>
      </c>
      <c r="R3879" s="11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5.5555555555555601E-2</v>
      </c>
      <c r="P3880" s="7" t="str">
        <f t="shared" si="361"/>
        <v>10</v>
      </c>
      <c r="Q3880" s="11" t="str">
        <f t="shared" si="362"/>
        <v>theater</v>
      </c>
      <c r="R3880" s="11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#NUM!</v>
      </c>
      <c r="Q3881" s="11" t="str">
        <f t="shared" si="362"/>
        <v>theater</v>
      </c>
      <c r="R3881" s="1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13.066666666666698</v>
      </c>
      <c r="P3882" s="7" t="str">
        <f t="shared" si="361"/>
        <v>57.6470588235294</v>
      </c>
      <c r="Q3882" s="11" t="str">
        <f t="shared" si="362"/>
        <v>theater</v>
      </c>
      <c r="R3882" s="11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 t="str">
        <f t="shared" si="361"/>
        <v>25</v>
      </c>
      <c r="Q3883" s="11" t="str">
        <f t="shared" si="362"/>
        <v>theater</v>
      </c>
      <c r="R3883" s="11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#NUM!</v>
      </c>
      <c r="Q3884" s="11" t="str">
        <f t="shared" si="362"/>
        <v>theater</v>
      </c>
      <c r="R3884" s="11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#NUM!</v>
      </c>
      <c r="Q3885" s="11" t="str">
        <f t="shared" si="362"/>
        <v>theater</v>
      </c>
      <c r="R3885" s="11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#NUM!</v>
      </c>
      <c r="Q3886" s="11" t="str">
        <f t="shared" si="362"/>
        <v>theater</v>
      </c>
      <c r="R3886" s="11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#NUM!</v>
      </c>
      <c r="Q3887" s="11" t="str">
        <f t="shared" si="362"/>
        <v>theater</v>
      </c>
      <c r="R3887" s="11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#NUM!</v>
      </c>
      <c r="Q3888" s="11" t="str">
        <f t="shared" si="362"/>
        <v>theater</v>
      </c>
      <c r="R3888" s="11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 t="str">
        <f t="shared" si="361"/>
        <v>17.5</v>
      </c>
      <c r="Q3889" s="11" t="str">
        <f t="shared" si="362"/>
        <v>theater</v>
      </c>
      <c r="R3889" s="11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 t="str">
        <f t="shared" si="361"/>
        <v>38.7142857142857</v>
      </c>
      <c r="Q3890" s="11" t="str">
        <f t="shared" si="362"/>
        <v>theater</v>
      </c>
      <c r="R3890" s="11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 t="str">
        <f t="shared" si="361"/>
        <v>13.1111111111111</v>
      </c>
      <c r="Q3891" s="11" t="str">
        <f t="shared" si="362"/>
        <v>theater</v>
      </c>
      <c r="R3891" s="1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16.8266666666667</v>
      </c>
      <c r="P3892" s="7" t="str">
        <f t="shared" si="361"/>
        <v>315.5</v>
      </c>
      <c r="Q3892" s="11" t="str">
        <f t="shared" si="362"/>
        <v>theater</v>
      </c>
      <c r="R3892" s="11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 t="str">
        <f t="shared" si="361"/>
        <v>37.1428571428571</v>
      </c>
      <c r="Q3893" s="11" t="str">
        <f t="shared" si="362"/>
        <v>theater</v>
      </c>
      <c r="R3893" s="11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#NUM!</v>
      </c>
      <c r="Q3894" s="11" t="str">
        <f t="shared" si="362"/>
        <v>theater</v>
      </c>
      <c r="R3894" s="11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 t="str">
        <f t="shared" si="361"/>
        <v>128.27380952381</v>
      </c>
      <c r="Q3895" s="11" t="str">
        <f t="shared" si="362"/>
        <v>theater</v>
      </c>
      <c r="R3895" s="11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3.4666666666666699</v>
      </c>
      <c r="P3896" s="7" t="str">
        <f t="shared" si="361"/>
        <v>47.2727272727273</v>
      </c>
      <c r="Q3896" s="11" t="str">
        <f t="shared" si="362"/>
        <v>theater</v>
      </c>
      <c r="R3896" s="11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 t="str">
        <f t="shared" si="361"/>
        <v>50</v>
      </c>
      <c r="Q3897" s="11" t="str">
        <f t="shared" si="362"/>
        <v>theater</v>
      </c>
      <c r="R3897" s="11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 t="str">
        <f t="shared" si="361"/>
        <v>42.5</v>
      </c>
      <c r="Q3898" s="11" t="str">
        <f t="shared" si="362"/>
        <v>theater</v>
      </c>
      <c r="R3898" s="11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 t="str">
        <f t="shared" si="361"/>
        <v>44</v>
      </c>
      <c r="Q3899" s="11" t="str">
        <f t="shared" si="362"/>
        <v>theater</v>
      </c>
      <c r="R3899" s="11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 t="str">
        <f t="shared" si="361"/>
        <v>50.875</v>
      </c>
      <c r="Q3900" s="11" t="str">
        <f t="shared" si="362"/>
        <v>theater</v>
      </c>
      <c r="R3900" s="11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 t="str">
        <f t="shared" si="361"/>
        <v>62.5</v>
      </c>
      <c r="Q3901" s="11" t="str">
        <f t="shared" si="362"/>
        <v>theater</v>
      </c>
      <c r="R3901" s="1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 t="str">
        <f t="shared" si="361"/>
        <v>27</v>
      </c>
      <c r="Q3902" s="11" t="str">
        <f t="shared" si="362"/>
        <v>theater</v>
      </c>
      <c r="R3902" s="11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0.83333333333333293</v>
      </c>
      <c r="P3903" s="7" t="str">
        <f t="shared" si="361"/>
        <v>25</v>
      </c>
      <c r="Q3903" s="11" t="str">
        <f t="shared" si="362"/>
        <v>theater</v>
      </c>
      <c r="R3903" s="11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</v>
      </c>
      <c r="P3904" s="7" t="str">
        <f t="shared" si="361"/>
        <v>47.258064516129</v>
      </c>
      <c r="Q3904" s="11" t="str">
        <f t="shared" si="362"/>
        <v>theater</v>
      </c>
      <c r="R3904" s="11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#NUM!</v>
      </c>
      <c r="Q3905" s="11" t="str">
        <f t="shared" si="362"/>
        <v>theater</v>
      </c>
      <c r="R3905" s="11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 t="str">
        <f t="shared" si="361"/>
        <v>1.5</v>
      </c>
      <c r="Q3906" s="11" t="str">
        <f t="shared" si="362"/>
        <v>theater</v>
      </c>
      <c r="R3906" s="11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IMDIV($E3907,$D3907)*100</f>
        <v>11.533333333333299</v>
      </c>
      <c r="P3907" s="7" t="str">
        <f t="shared" ref="P3907:P3970" si="367">IMDIV($E3907,$L3907)</f>
        <v>24.7142857142857</v>
      </c>
      <c r="Q3907" s="11" t="str">
        <f t="shared" ref="Q3907:Q3970" si="368">LEFT($N3907,SEARCH("/",$N3907)-1)</f>
        <v>theater</v>
      </c>
      <c r="R3907" s="11" t="str">
        <f t="shared" ref="R3907:R3970" si="369">RIGHT($N3907,LEN($N3907)-SEARCH("/",$N3907))</f>
        <v>plays</v>
      </c>
      <c r="S3907" s="12">
        <f t="shared" ref="S3907:S3970" si="370">((($J3907/60)/60)/24)+DATE(1970,1,1)</f>
        <v>42124.623877314814</v>
      </c>
      <c r="T3907" s="12">
        <f t="shared" ref="T3907:T3970" si="371">((($I3907/60)/60)/24)+DATE(1970,1,1)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</v>
      </c>
      <c r="P3908" s="7" t="str">
        <f t="shared" si="367"/>
        <v>63.125</v>
      </c>
      <c r="Q3908" s="11" t="str">
        <f t="shared" si="368"/>
        <v>theater</v>
      </c>
      <c r="R3908" s="11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 t="str">
        <f t="shared" si="367"/>
        <v>38.25</v>
      </c>
      <c r="Q3909" s="11" t="str">
        <f t="shared" si="368"/>
        <v>theater</v>
      </c>
      <c r="R3909" s="11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8.6666666666666696</v>
      </c>
      <c r="P3910" s="7" t="str">
        <f t="shared" si="367"/>
        <v>16.25</v>
      </c>
      <c r="Q3910" s="11" t="str">
        <f t="shared" si="368"/>
        <v>theater</v>
      </c>
      <c r="R3910" s="11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 t="str">
        <f t="shared" si="367"/>
        <v>33.75</v>
      </c>
      <c r="Q3911" s="11" t="str">
        <f t="shared" si="368"/>
        <v>theater</v>
      </c>
      <c r="R3911" s="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3.0833333333333299</v>
      </c>
      <c r="P3912" s="7" t="str">
        <f t="shared" si="367"/>
        <v>61.6666666666667</v>
      </c>
      <c r="Q3912" s="11" t="str">
        <f t="shared" si="368"/>
        <v>theater</v>
      </c>
      <c r="R3912" s="11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 t="str">
        <f t="shared" si="367"/>
        <v>83.1388888888889</v>
      </c>
      <c r="Q3913" s="11" t="str">
        <f t="shared" si="368"/>
        <v>theater</v>
      </c>
      <c r="R3913" s="11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6.6666666666666697E-3</v>
      </c>
      <c r="P3914" s="7" t="str">
        <f t="shared" si="367"/>
        <v>1</v>
      </c>
      <c r="Q3914" s="11" t="str">
        <f t="shared" si="368"/>
        <v>theater</v>
      </c>
      <c r="R3914" s="11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 t="str">
        <f t="shared" si="367"/>
        <v>142.857142857143</v>
      </c>
      <c r="Q3915" s="11" t="str">
        <f t="shared" si="368"/>
        <v>theater</v>
      </c>
      <c r="R3915" s="11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 t="str">
        <f t="shared" si="367"/>
        <v>33.6666666666667</v>
      </c>
      <c r="Q3916" s="11" t="str">
        <f t="shared" si="368"/>
        <v>theater</v>
      </c>
      <c r="R3916" s="11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0.33333333333333298</v>
      </c>
      <c r="P3917" s="7" t="str">
        <f t="shared" si="367"/>
        <v>5</v>
      </c>
      <c r="Q3917" s="11" t="str">
        <f t="shared" si="368"/>
        <v>theater</v>
      </c>
      <c r="R3917" s="11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#NUM!</v>
      </c>
      <c r="Q3918" s="11" t="str">
        <f t="shared" si="368"/>
        <v>theater</v>
      </c>
      <c r="R3918" s="11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0.28571428571428603</v>
      </c>
      <c r="P3919" s="7" t="str">
        <f t="shared" si="367"/>
        <v>10</v>
      </c>
      <c r="Q3919" s="11" t="str">
        <f t="shared" si="368"/>
        <v>theater</v>
      </c>
      <c r="R3919" s="11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 t="str">
        <f t="shared" si="367"/>
        <v>40</v>
      </c>
      <c r="Q3920" s="11" t="str">
        <f t="shared" si="368"/>
        <v>theater</v>
      </c>
      <c r="R3920" s="11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 t="str">
        <f t="shared" si="367"/>
        <v>30</v>
      </c>
      <c r="Q3921" s="11" t="str">
        <f t="shared" si="368"/>
        <v>theater</v>
      </c>
      <c r="R3921" s="1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 t="str">
        <f t="shared" si="367"/>
        <v>45</v>
      </c>
      <c r="Q3922" s="11" t="str">
        <f t="shared" si="368"/>
        <v>theater</v>
      </c>
      <c r="R3922" s="11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#NUM!</v>
      </c>
      <c r="Q3923" s="11" t="str">
        <f t="shared" si="368"/>
        <v>theater</v>
      </c>
      <c r="R3923" s="11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8.1333333333333293</v>
      </c>
      <c r="P3924" s="7" t="str">
        <f t="shared" si="367"/>
        <v>10.1666666666667</v>
      </c>
      <c r="Q3924" s="11" t="str">
        <f t="shared" si="368"/>
        <v>theater</v>
      </c>
      <c r="R3924" s="11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12.0347826086957</v>
      </c>
      <c r="P3925" s="7" t="str">
        <f t="shared" si="367"/>
        <v>81.4117647058823</v>
      </c>
      <c r="Q3925" s="11" t="str">
        <f t="shared" si="368"/>
        <v>theater</v>
      </c>
      <c r="R3925" s="11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15.266666666666701</v>
      </c>
      <c r="P3926" s="7" t="str">
        <f t="shared" si="367"/>
        <v>57.25</v>
      </c>
      <c r="Q3926" s="11" t="str">
        <f t="shared" si="368"/>
        <v>theater</v>
      </c>
      <c r="R3926" s="11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 t="str">
        <f t="shared" si="367"/>
        <v>5</v>
      </c>
      <c r="Q3927" s="11" t="str">
        <f t="shared" si="368"/>
        <v>theater</v>
      </c>
      <c r="R3927" s="11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 t="str">
        <f t="shared" si="367"/>
        <v>15</v>
      </c>
      <c r="Q3928" s="11" t="str">
        <f t="shared" si="368"/>
        <v>theater</v>
      </c>
      <c r="R3928" s="11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 t="str">
        <f t="shared" si="367"/>
        <v>12.5</v>
      </c>
      <c r="Q3929" s="11" t="str">
        <f t="shared" si="368"/>
        <v>theater</v>
      </c>
      <c r="R3929" s="11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 t="str">
        <f t="shared" si="367"/>
        <v>93</v>
      </c>
      <c r="Q3930" s="11" t="str">
        <f t="shared" si="368"/>
        <v>theater</v>
      </c>
      <c r="R3930" s="11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 t="str">
        <f t="shared" si="367"/>
        <v>32.3571428571429</v>
      </c>
      <c r="Q3931" s="11" t="str">
        <f t="shared" si="368"/>
        <v>theater</v>
      </c>
      <c r="R3931" s="1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#NUM!</v>
      </c>
      <c r="Q3932" s="11" t="str">
        <f t="shared" si="368"/>
        <v>theater</v>
      </c>
      <c r="R3932" s="11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#NUM!</v>
      </c>
      <c r="Q3933" s="11" t="str">
        <f t="shared" si="368"/>
        <v>theater</v>
      </c>
      <c r="R3933" s="11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8.3333333333333297E-3</v>
      </c>
      <c r="P3934" s="7" t="str">
        <f t="shared" si="367"/>
        <v>1</v>
      </c>
      <c r="Q3934" s="11" t="str">
        <f t="shared" si="368"/>
        <v>theater</v>
      </c>
      <c r="R3934" s="11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15.742857142857099</v>
      </c>
      <c r="P3935" s="7" t="str">
        <f t="shared" si="367"/>
        <v>91.8333333333333</v>
      </c>
      <c r="Q3935" s="11" t="str">
        <f t="shared" si="368"/>
        <v>theater</v>
      </c>
      <c r="R3935" s="11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 t="str">
        <f t="shared" si="367"/>
        <v>45.8333333333333</v>
      </c>
      <c r="Q3936" s="11" t="str">
        <f t="shared" si="368"/>
        <v>theater</v>
      </c>
      <c r="R3936" s="11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</v>
      </c>
      <c r="P3937" s="7" t="str">
        <f t="shared" si="367"/>
        <v>57.1739130434783</v>
      </c>
      <c r="Q3937" s="11" t="str">
        <f t="shared" si="368"/>
        <v>theater</v>
      </c>
      <c r="R3937" s="11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#NUM!</v>
      </c>
      <c r="Q3938" s="11" t="str">
        <f t="shared" si="368"/>
        <v>theater</v>
      </c>
      <c r="R3938" s="11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86.1351819757366</v>
      </c>
      <c r="P3939" s="7" t="str">
        <f t="shared" si="367"/>
        <v>248.5</v>
      </c>
      <c r="Q3939" s="11" t="str">
        <f t="shared" si="368"/>
        <v>theater</v>
      </c>
      <c r="R3939" s="11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12.196620583717401</v>
      </c>
      <c r="P3940" s="7" t="str">
        <f t="shared" si="367"/>
        <v>79.4</v>
      </c>
      <c r="Q3940" s="11" t="str">
        <f t="shared" si="368"/>
        <v>theater</v>
      </c>
      <c r="R3940" s="11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 t="str">
        <f t="shared" si="367"/>
        <v>5</v>
      </c>
      <c r="Q3941" s="11" t="str">
        <f t="shared" si="368"/>
        <v>theater</v>
      </c>
      <c r="R3941" s="1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 t="str">
        <f t="shared" si="367"/>
        <v>5.5</v>
      </c>
      <c r="Q3942" s="11" t="str">
        <f t="shared" si="368"/>
        <v>theater</v>
      </c>
      <c r="R3942" s="11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 t="str">
        <f t="shared" si="367"/>
        <v>25</v>
      </c>
      <c r="Q3943" s="11" t="str">
        <f t="shared" si="368"/>
        <v>theater</v>
      </c>
      <c r="R3943" s="11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#NUM!</v>
      </c>
      <c r="Q3944" s="11" t="str">
        <f t="shared" si="368"/>
        <v>theater</v>
      </c>
      <c r="R3944" s="11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 t="str">
        <f t="shared" si="367"/>
        <v>137.076923076923</v>
      </c>
      <c r="Q3945" s="11" t="str">
        <f t="shared" si="368"/>
        <v>theater</v>
      </c>
      <c r="R3945" s="11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#NUM!</v>
      </c>
      <c r="Q3946" s="11" t="str">
        <f t="shared" si="368"/>
        <v>theater</v>
      </c>
      <c r="R3946" s="11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 t="str">
        <f t="shared" si="367"/>
        <v>5</v>
      </c>
      <c r="Q3947" s="11" t="str">
        <f t="shared" si="368"/>
        <v>theater</v>
      </c>
      <c r="R3947" s="11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 t="str">
        <f t="shared" si="367"/>
        <v>39</v>
      </c>
      <c r="Q3948" s="11" t="str">
        <f t="shared" si="368"/>
        <v>theater</v>
      </c>
      <c r="R3948" s="11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3.3666666666666698</v>
      </c>
      <c r="P3949" s="7" t="str">
        <f t="shared" si="367"/>
        <v>50.5</v>
      </c>
      <c r="Q3949" s="11" t="str">
        <f t="shared" si="368"/>
        <v>theater</v>
      </c>
      <c r="R3949" s="11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#NUM!</v>
      </c>
      <c r="Q3950" s="11" t="str">
        <f t="shared" si="368"/>
        <v>theater</v>
      </c>
      <c r="R3950" s="11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 t="str">
        <f t="shared" si="367"/>
        <v>49.28125</v>
      </c>
      <c r="Q3951" s="11" t="str">
        <f t="shared" si="368"/>
        <v>theater</v>
      </c>
      <c r="R3951" s="1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 t="str">
        <f t="shared" si="367"/>
        <v>25</v>
      </c>
      <c r="Q3952" s="11" t="str">
        <f t="shared" si="368"/>
        <v>theater</v>
      </c>
      <c r="R3952" s="11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 t="str">
        <f t="shared" si="367"/>
        <v>1</v>
      </c>
      <c r="Q3953" s="11" t="str">
        <f t="shared" si="368"/>
        <v>theater</v>
      </c>
      <c r="R3953" s="11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9.6153846153846201E-2</v>
      </c>
      <c r="P3954" s="7" t="str">
        <f t="shared" si="367"/>
        <v>25</v>
      </c>
      <c r="Q3954" s="11" t="str">
        <f t="shared" si="368"/>
        <v>theater</v>
      </c>
      <c r="R3954" s="11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#NUM!</v>
      </c>
      <c r="Q3955" s="11" t="str">
        <f t="shared" si="368"/>
        <v>theater</v>
      </c>
      <c r="R3955" s="11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#NUM!</v>
      </c>
      <c r="Q3956" s="11" t="str">
        <f t="shared" si="368"/>
        <v>theater</v>
      </c>
      <c r="R3956" s="11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24.285714285714299</v>
      </c>
      <c r="P3957" s="7" t="str">
        <f t="shared" si="367"/>
        <v>53.125</v>
      </c>
      <c r="Q3957" s="11" t="str">
        <f t="shared" si="368"/>
        <v>theater</v>
      </c>
      <c r="R3957" s="11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#NUM!</v>
      </c>
      <c r="Q3958" s="11" t="str">
        <f t="shared" si="368"/>
        <v>theater</v>
      </c>
      <c r="R3958" s="11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 t="str">
        <f t="shared" si="367"/>
        <v>7</v>
      </c>
      <c r="Q3959" s="11" t="str">
        <f t="shared" si="368"/>
        <v>theater</v>
      </c>
      <c r="R3959" s="11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 t="str">
        <f t="shared" si="367"/>
        <v>40.0625</v>
      </c>
      <c r="Q3960" s="11" t="str">
        <f t="shared" si="368"/>
        <v>theater</v>
      </c>
      <c r="R3960" s="11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</v>
      </c>
      <c r="P3961" s="7" t="str">
        <f t="shared" si="367"/>
        <v>24.3333333333333</v>
      </c>
      <c r="Q3961" s="11" t="str">
        <f t="shared" si="368"/>
        <v>theater</v>
      </c>
      <c r="R3961" s="1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 t="str">
        <f t="shared" si="367"/>
        <v>11.25</v>
      </c>
      <c r="Q3962" s="11" t="str">
        <f t="shared" si="368"/>
        <v>theater</v>
      </c>
      <c r="R3962" s="11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 t="str">
        <f t="shared" si="367"/>
        <v>10.5</v>
      </c>
      <c r="Q3963" s="11" t="str">
        <f t="shared" si="368"/>
        <v>theater</v>
      </c>
      <c r="R3963" s="11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</v>
      </c>
      <c r="P3964" s="7" t="str">
        <f t="shared" si="367"/>
        <v>15</v>
      </c>
      <c r="Q3964" s="11" t="str">
        <f t="shared" si="368"/>
        <v>theater</v>
      </c>
      <c r="R3964" s="11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#NUM!</v>
      </c>
      <c r="Q3965" s="11" t="str">
        <f t="shared" si="368"/>
        <v>theater</v>
      </c>
      <c r="R3965" s="11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 t="str">
        <f t="shared" si="367"/>
        <v>42</v>
      </c>
      <c r="Q3966" s="11" t="str">
        <f t="shared" si="368"/>
        <v>theater</v>
      </c>
      <c r="R3966" s="11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 t="str">
        <f t="shared" si="367"/>
        <v>71.25</v>
      </c>
      <c r="Q3967" s="11" t="str">
        <f t="shared" si="368"/>
        <v>theater</v>
      </c>
      <c r="R3967" s="11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 t="str">
        <f t="shared" si="367"/>
        <v>22.5</v>
      </c>
      <c r="Q3968" s="11" t="str">
        <f t="shared" si="368"/>
        <v>theater</v>
      </c>
      <c r="R3968" s="11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24.117647058823501</v>
      </c>
      <c r="P3969" s="7" t="str">
        <f t="shared" si="367"/>
        <v>41</v>
      </c>
      <c r="Q3969" s="11" t="str">
        <f t="shared" si="368"/>
        <v>theater</v>
      </c>
      <c r="R3969" s="11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 t="str">
        <f t="shared" si="367"/>
        <v>47.9090909090909</v>
      </c>
      <c r="Q3970" s="11" t="str">
        <f t="shared" si="368"/>
        <v>theater</v>
      </c>
      <c r="R3970" s="11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IMDIV($E3971,$D3971)*100</f>
        <v>7.4690265486725691</v>
      </c>
      <c r="P3971" s="7" t="str">
        <f t="shared" ref="P3971:P4034" si="373">IMDIV($E3971,$L3971)</f>
        <v>35.1666666666667</v>
      </c>
      <c r="Q3971" s="11" t="str">
        <f t="shared" ref="Q3971:Q4034" si="374">LEFT($N3971,SEARCH("/",$N3971)-1)</f>
        <v>theater</v>
      </c>
      <c r="R3971" s="11" t="str">
        <f t="shared" ref="R3971:R4034" si="375">RIGHT($N3971,LEN($N3971)-SEARCH("/",$N3971))</f>
        <v>plays</v>
      </c>
      <c r="S3971" s="12">
        <f t="shared" ref="S3971:S4034" si="376">((($J3971/60)/60)/24)+DATE(1970,1,1)</f>
        <v>42601.854699074072</v>
      </c>
      <c r="T3971" s="12">
        <f t="shared" ref="T3971:T4034" si="377">((($I3971/60)/60)/24)+DATE(1970,1,1)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7.3333333333333306E-2</v>
      </c>
      <c r="P3972" s="7" t="str">
        <f t="shared" si="373"/>
        <v>5.5</v>
      </c>
      <c r="Q3972" s="11" t="str">
        <f t="shared" si="374"/>
        <v>theater</v>
      </c>
      <c r="R3972" s="11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0.97142857142857097</v>
      </c>
      <c r="P3973" s="7" t="str">
        <f t="shared" si="373"/>
        <v>22.6666666666667</v>
      </c>
      <c r="Q3973" s="11" t="str">
        <f t="shared" si="374"/>
        <v>theater</v>
      </c>
      <c r="R3973" s="11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 t="str">
        <f t="shared" si="373"/>
        <v>26.375</v>
      </c>
      <c r="Q3974" s="11" t="str">
        <f t="shared" si="374"/>
        <v>theater</v>
      </c>
      <c r="R3974" s="11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 t="str">
        <f t="shared" si="373"/>
        <v>105.540540540541</v>
      </c>
      <c r="Q3975" s="11" t="str">
        <f t="shared" si="374"/>
        <v>theater</v>
      </c>
      <c r="R3975" s="11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 t="str">
        <f t="shared" si="373"/>
        <v>29.0909090909091</v>
      </c>
      <c r="Q3976" s="11" t="str">
        <f t="shared" si="374"/>
        <v>theater</v>
      </c>
      <c r="R3976" s="11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#NUM!</v>
      </c>
      <c r="Q3977" s="11" t="str">
        <f t="shared" si="374"/>
        <v>theater</v>
      </c>
      <c r="R3977" s="11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47.692307692307701</v>
      </c>
      <c r="P3978" s="7" t="str">
        <f t="shared" si="373"/>
        <v>62</v>
      </c>
      <c r="Q3978" s="11" t="str">
        <f t="shared" si="374"/>
        <v>theater</v>
      </c>
      <c r="R3978" s="11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 t="str">
        <f t="shared" si="373"/>
        <v>217.5</v>
      </c>
      <c r="Q3979" s="11" t="str">
        <f t="shared" si="374"/>
        <v>theater</v>
      </c>
      <c r="R3979" s="11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 t="str">
        <f t="shared" si="373"/>
        <v>26.75</v>
      </c>
      <c r="Q3980" s="11" t="str">
        <f t="shared" si="374"/>
        <v>theater</v>
      </c>
      <c r="R3980" s="11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1.8333333333333299</v>
      </c>
      <c r="P3981" s="7" t="str">
        <f t="shared" si="373"/>
        <v>18.3333333333333</v>
      </c>
      <c r="Q3981" s="11" t="str">
        <f t="shared" si="374"/>
        <v>theater</v>
      </c>
      <c r="R3981" s="1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 t="str">
        <f t="shared" si="373"/>
        <v>64.2857142857143</v>
      </c>
      <c r="Q3982" s="11" t="str">
        <f t="shared" si="374"/>
        <v>theater</v>
      </c>
      <c r="R3982" s="11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4.0833333333333295</v>
      </c>
      <c r="P3983" s="7" t="str">
        <f t="shared" si="373"/>
        <v>175</v>
      </c>
      <c r="Q3983" s="11" t="str">
        <f t="shared" si="374"/>
        <v>theater</v>
      </c>
      <c r="R3983" s="11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 t="str">
        <f t="shared" si="373"/>
        <v>34</v>
      </c>
      <c r="Q3984" s="11" t="str">
        <f t="shared" si="374"/>
        <v>theater</v>
      </c>
      <c r="R3984" s="11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34.802513464990994</v>
      </c>
      <c r="P3985" s="7" t="str">
        <f t="shared" si="373"/>
        <v>84.2826086956522</v>
      </c>
      <c r="Q3985" s="11" t="str">
        <f t="shared" si="374"/>
        <v>theater</v>
      </c>
      <c r="R3985" s="11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6.3333333333333295</v>
      </c>
      <c r="P3986" s="7" t="str">
        <f t="shared" si="373"/>
        <v>9.5</v>
      </c>
      <c r="Q3986" s="11" t="str">
        <f t="shared" si="374"/>
        <v>theater</v>
      </c>
      <c r="R3986" s="11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 t="str">
        <f t="shared" si="373"/>
        <v>33.7368421052632</v>
      </c>
      <c r="Q3987" s="11" t="str">
        <f t="shared" si="374"/>
        <v>theater</v>
      </c>
      <c r="R3987" s="11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 t="str">
        <f t="shared" si="373"/>
        <v>37.5384615384615</v>
      </c>
      <c r="Q3988" s="11" t="str">
        <f t="shared" si="374"/>
        <v>theater</v>
      </c>
      <c r="R3988" s="11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 t="str">
        <f t="shared" si="373"/>
        <v>11.6153846153846</v>
      </c>
      <c r="Q3989" s="11" t="str">
        <f t="shared" si="374"/>
        <v>theater</v>
      </c>
      <c r="R3989" s="11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2.1333333333333302</v>
      </c>
      <c r="P3990" s="7" t="str">
        <f t="shared" si="373"/>
        <v>8</v>
      </c>
      <c r="Q3990" s="11" t="str">
        <f t="shared" si="374"/>
        <v>theater</v>
      </c>
      <c r="R3990" s="11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#NUM!</v>
      </c>
      <c r="Q3991" s="11" t="str">
        <f t="shared" si="374"/>
        <v>theater</v>
      </c>
      <c r="R3991" s="1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4.1818181818181799</v>
      </c>
      <c r="P3992" s="7" t="str">
        <f t="shared" si="373"/>
        <v>23</v>
      </c>
      <c r="Q3992" s="11" t="str">
        <f t="shared" si="374"/>
        <v>theater</v>
      </c>
      <c r="R3992" s="11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 t="str">
        <f t="shared" si="373"/>
        <v>100</v>
      </c>
      <c r="Q3993" s="11" t="str">
        <f t="shared" si="374"/>
        <v>theater</v>
      </c>
      <c r="R3993" s="11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 t="str">
        <f t="shared" si="373"/>
        <v>60.1111111111111</v>
      </c>
      <c r="Q3994" s="11" t="str">
        <f t="shared" si="374"/>
        <v>theater</v>
      </c>
      <c r="R3994" s="11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 t="str">
        <f t="shared" si="373"/>
        <v>3</v>
      </c>
      <c r="Q3995" s="11" t="str">
        <f t="shared" si="374"/>
        <v>theater</v>
      </c>
      <c r="R3995" s="11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 t="str">
        <f t="shared" si="373"/>
        <v>5</v>
      </c>
      <c r="Q3996" s="11" t="str">
        <f t="shared" si="374"/>
        <v>theater</v>
      </c>
      <c r="R3996" s="11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 t="str">
        <f t="shared" si="373"/>
        <v>17.5</v>
      </c>
      <c r="Q3997" s="11" t="str">
        <f t="shared" si="374"/>
        <v>theater</v>
      </c>
      <c r="R3997" s="11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16.566666666666698</v>
      </c>
      <c r="P3998" s="7" t="str">
        <f t="shared" si="373"/>
        <v>29.2352941176471</v>
      </c>
      <c r="Q3998" s="11" t="str">
        <f t="shared" si="374"/>
        <v>theater</v>
      </c>
      <c r="R3998" s="11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#NUM!</v>
      </c>
      <c r="Q3999" s="11" t="str">
        <f t="shared" si="374"/>
        <v>theater</v>
      </c>
      <c r="R3999" s="11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 t="str">
        <f t="shared" si="373"/>
        <v>59.5833333333333</v>
      </c>
      <c r="Q4000" s="11" t="str">
        <f t="shared" si="374"/>
        <v>theater</v>
      </c>
      <c r="R4000" s="11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16.514285714285702</v>
      </c>
      <c r="P4001" s="7" t="str">
        <f t="shared" si="373"/>
        <v>82.5714285714286</v>
      </c>
      <c r="Q4001" s="11" t="str">
        <f t="shared" si="374"/>
        <v>theater</v>
      </c>
      <c r="R4001" s="1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 t="str">
        <f t="shared" si="373"/>
        <v>10</v>
      </c>
      <c r="Q4002" s="11" t="str">
        <f t="shared" si="374"/>
        <v>theater</v>
      </c>
      <c r="R4002" s="11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 t="str">
        <f t="shared" si="373"/>
        <v>32.3571428571429</v>
      </c>
      <c r="Q4003" s="11" t="str">
        <f t="shared" si="374"/>
        <v>theater</v>
      </c>
      <c r="R4003" s="11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 t="str">
        <f t="shared" si="373"/>
        <v>5.75</v>
      </c>
      <c r="Q4004" s="11" t="str">
        <f t="shared" si="374"/>
        <v>theater</v>
      </c>
      <c r="R4004" s="11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 t="str">
        <f t="shared" si="373"/>
        <v>100.5</v>
      </c>
      <c r="Q4005" s="11" t="str">
        <f t="shared" si="374"/>
        <v>theater</v>
      </c>
      <c r="R4005" s="11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 t="str">
        <f t="shared" si="373"/>
        <v>1</v>
      </c>
      <c r="Q4006" s="11" t="str">
        <f t="shared" si="374"/>
        <v>theater</v>
      </c>
      <c r="R4006" s="11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1.3333333333333299</v>
      </c>
      <c r="P4007" s="7" t="str">
        <f t="shared" si="373"/>
        <v>20</v>
      </c>
      <c r="Q4007" s="11" t="str">
        <f t="shared" si="374"/>
        <v>theater</v>
      </c>
      <c r="R4007" s="11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6.6666666666666697E-3</v>
      </c>
      <c r="P4008" s="7" t="str">
        <f t="shared" si="373"/>
        <v>2</v>
      </c>
      <c r="Q4008" s="11" t="str">
        <f t="shared" si="374"/>
        <v>theater</v>
      </c>
      <c r="R4008" s="11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 t="str">
        <f t="shared" si="373"/>
        <v>5</v>
      </c>
      <c r="Q4009" s="11" t="str">
        <f t="shared" si="374"/>
        <v>theater</v>
      </c>
      <c r="R4009" s="11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 t="str">
        <f t="shared" si="373"/>
        <v>15</v>
      </c>
      <c r="Q4010" s="11" t="str">
        <f t="shared" si="374"/>
        <v>theater</v>
      </c>
      <c r="R4010" s="11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3.8860103626942997</v>
      </c>
      <c r="P4011" s="7" t="str">
        <f t="shared" si="373"/>
        <v>25</v>
      </c>
      <c r="Q4011" s="11" t="str">
        <f t="shared" si="374"/>
        <v>theater</v>
      </c>
      <c r="R4011" s="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</v>
      </c>
      <c r="P4012" s="7" t="str">
        <f t="shared" si="373"/>
        <v>45.8421052631579</v>
      </c>
      <c r="Q4012" s="11" t="str">
        <f t="shared" si="374"/>
        <v>theater</v>
      </c>
      <c r="R4012" s="11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 t="str">
        <f t="shared" si="373"/>
        <v>4.75</v>
      </c>
      <c r="Q4013" s="11" t="str">
        <f t="shared" si="374"/>
        <v>theater</v>
      </c>
      <c r="R4013" s="11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#NUM!</v>
      </c>
      <c r="Q4014" s="11" t="str">
        <f t="shared" si="374"/>
        <v>theater</v>
      </c>
      <c r="R4014" s="11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 t="str">
        <f t="shared" si="373"/>
        <v>13</v>
      </c>
      <c r="Q4015" s="11" t="str">
        <f t="shared" si="374"/>
        <v>theater</v>
      </c>
      <c r="R4015" s="11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#NUM!</v>
      </c>
      <c r="Q4016" s="11" t="str">
        <f t="shared" si="374"/>
        <v>theater</v>
      </c>
      <c r="R4016" s="11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1.4285714285714301E-2</v>
      </c>
      <c r="P4017" s="7" t="str">
        <f t="shared" si="373"/>
        <v>1</v>
      </c>
      <c r="Q4017" s="11" t="str">
        <f t="shared" si="374"/>
        <v>theater</v>
      </c>
      <c r="R4017" s="11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 t="str">
        <f t="shared" si="373"/>
        <v>10</v>
      </c>
      <c r="Q4018" s="11" t="str">
        <f t="shared" si="374"/>
        <v>theater</v>
      </c>
      <c r="R4018" s="11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 t="str">
        <f t="shared" si="373"/>
        <v>52.5</v>
      </c>
      <c r="Q4019" s="11" t="str">
        <f t="shared" si="374"/>
        <v>theater</v>
      </c>
      <c r="R4019" s="11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8.6666666666666696</v>
      </c>
      <c r="P4020" s="7" t="str">
        <f t="shared" si="373"/>
        <v>32.5</v>
      </c>
      <c r="Q4020" s="11" t="str">
        <f t="shared" si="374"/>
        <v>theater</v>
      </c>
      <c r="R4020" s="11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0.82857142857142907</v>
      </c>
      <c r="P4021" s="7" t="str">
        <f t="shared" si="373"/>
        <v>7.25</v>
      </c>
      <c r="Q4021" s="11" t="str">
        <f t="shared" si="374"/>
        <v>theater</v>
      </c>
      <c r="R4021" s="1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16.6666666666667</v>
      </c>
      <c r="P4022" s="7" t="str">
        <f t="shared" si="373"/>
        <v>33.3333333333333</v>
      </c>
      <c r="Q4022" s="11" t="str">
        <f t="shared" si="374"/>
        <v>theater</v>
      </c>
      <c r="R4022" s="11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0.83333333333333293</v>
      </c>
      <c r="P4023" s="7" t="str">
        <f t="shared" si="373"/>
        <v>62.5</v>
      </c>
      <c r="Q4023" s="11" t="str">
        <f t="shared" si="374"/>
        <v>theater</v>
      </c>
      <c r="R4023" s="11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 t="str">
        <f t="shared" si="373"/>
        <v>63.5583756345178</v>
      </c>
      <c r="Q4024" s="11" t="str">
        <f t="shared" si="374"/>
        <v>theater</v>
      </c>
      <c r="R4024" s="11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#NUM!</v>
      </c>
      <c r="Q4025" s="11" t="str">
        <f t="shared" si="374"/>
        <v>theater</v>
      </c>
      <c r="R4025" s="11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 t="str">
        <f t="shared" si="373"/>
        <v>10</v>
      </c>
      <c r="Q4026" s="11" t="str">
        <f t="shared" si="374"/>
        <v>theater</v>
      </c>
      <c r="R4026" s="11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 t="str">
        <f t="shared" si="373"/>
        <v>62.5</v>
      </c>
      <c r="Q4027" s="11" t="str">
        <f t="shared" si="374"/>
        <v>theater</v>
      </c>
      <c r="R4027" s="11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#NUM!</v>
      </c>
      <c r="Q4028" s="11" t="str">
        <f t="shared" si="374"/>
        <v>theater</v>
      </c>
      <c r="R4028" s="11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7.1666666666666696</v>
      </c>
      <c r="P4029" s="7" t="str">
        <f t="shared" si="373"/>
        <v>30.7142857142857</v>
      </c>
      <c r="Q4029" s="11" t="str">
        <f t="shared" si="374"/>
        <v>theater</v>
      </c>
      <c r="R4029" s="11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 t="str">
        <f t="shared" si="373"/>
        <v>51</v>
      </c>
      <c r="Q4030" s="11" t="str">
        <f t="shared" si="374"/>
        <v>theater</v>
      </c>
      <c r="R4030" s="11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#NUM!</v>
      </c>
      <c r="Q4031" s="11" t="str">
        <f t="shared" si="374"/>
        <v>theater</v>
      </c>
      <c r="R4031" s="1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 t="str">
        <f t="shared" si="373"/>
        <v>66.6666666666667</v>
      </c>
      <c r="Q4032" s="11" t="str">
        <f t="shared" si="374"/>
        <v>theater</v>
      </c>
      <c r="R4032" s="11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#NUM!</v>
      </c>
      <c r="Q4033" s="11" t="str">
        <f t="shared" si="374"/>
        <v>theater</v>
      </c>
      <c r="R4033" s="11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6.8287037037036997</v>
      </c>
      <c r="P4034" s="7" t="str">
        <f t="shared" si="373"/>
        <v>59</v>
      </c>
      <c r="Q4034" s="11" t="str">
        <f t="shared" si="374"/>
        <v>theater</v>
      </c>
      <c r="R4034" s="11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IMDIV($E4035,$D4035)*100</f>
        <v>25.698702928870297</v>
      </c>
      <c r="P4035" s="7" t="str">
        <f t="shared" ref="P4035:P4098" si="379">IMDIV($E4035,$L4035)</f>
        <v>65.3403191489362</v>
      </c>
      <c r="Q4035" s="11" t="str">
        <f t="shared" ref="Q4035:Q4098" si="380">LEFT($N4035,SEARCH("/",$N4035)-1)</f>
        <v>theater</v>
      </c>
      <c r="R4035" s="11" t="str">
        <f t="shared" ref="R4035:R4098" si="381">RIGHT($N4035,LEN($N4035)-SEARCH("/",$N4035))</f>
        <v>plays</v>
      </c>
      <c r="S4035" s="12">
        <f t="shared" ref="S4035:S4098" si="382">((($J4035/60)/60)/24)+DATE(1970,1,1)</f>
        <v>42614.268796296295</v>
      </c>
      <c r="T4035" s="12">
        <f t="shared" ref="T4035:T4098" si="383">((($I4035/60)/60)/24)+DATE(1970,1,1)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1.4814814814814801</v>
      </c>
      <c r="P4036" s="7" t="str">
        <f t="shared" si="379"/>
        <v>100</v>
      </c>
      <c r="Q4036" s="11" t="str">
        <f t="shared" si="380"/>
        <v>theater</v>
      </c>
      <c r="R4036" s="11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 t="str">
        <f t="shared" si="379"/>
        <v>147.4</v>
      </c>
      <c r="Q4037" s="11" t="str">
        <f t="shared" si="380"/>
        <v>theater</v>
      </c>
      <c r="R4037" s="11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 t="str">
        <f t="shared" si="379"/>
        <v>166.058823529412</v>
      </c>
      <c r="Q4038" s="11" t="str">
        <f t="shared" si="380"/>
        <v>theater</v>
      </c>
      <c r="R4038" s="11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</v>
      </c>
      <c r="P4039" s="7" t="str">
        <f t="shared" si="379"/>
        <v>40</v>
      </c>
      <c r="Q4039" s="11" t="str">
        <f t="shared" si="380"/>
        <v>theater</v>
      </c>
      <c r="R4039" s="11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 t="str">
        <f t="shared" si="379"/>
        <v>75.25</v>
      </c>
      <c r="Q4040" s="11" t="str">
        <f t="shared" si="380"/>
        <v>theater</v>
      </c>
      <c r="R4040" s="11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 t="str">
        <f t="shared" si="379"/>
        <v>60</v>
      </c>
      <c r="Q4041" s="11" t="str">
        <f t="shared" si="380"/>
        <v>theater</v>
      </c>
      <c r="R4041" s="1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 t="str">
        <f t="shared" si="379"/>
        <v>1250</v>
      </c>
      <c r="Q4042" s="11" t="str">
        <f t="shared" si="380"/>
        <v>theater</v>
      </c>
      <c r="R4042" s="11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 t="str">
        <f t="shared" si="379"/>
        <v>10.5</v>
      </c>
      <c r="Q4043" s="11" t="str">
        <f t="shared" si="380"/>
        <v>theater</v>
      </c>
      <c r="R4043" s="11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 t="str">
        <f t="shared" si="379"/>
        <v>7</v>
      </c>
      <c r="Q4044" s="11" t="str">
        <f t="shared" si="380"/>
        <v>theater</v>
      </c>
      <c r="R4044" s="11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#NUM!</v>
      </c>
      <c r="Q4045" s="11" t="str">
        <f t="shared" si="380"/>
        <v>theater</v>
      </c>
      <c r="R4045" s="11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 t="str">
        <f t="shared" si="379"/>
        <v>56.25</v>
      </c>
      <c r="Q4046" s="11" t="str">
        <f t="shared" si="380"/>
        <v>theater</v>
      </c>
      <c r="R4046" s="11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 t="str">
        <f t="shared" si="379"/>
        <v>1</v>
      </c>
      <c r="Q4047" s="11" t="str">
        <f t="shared" si="380"/>
        <v>theater</v>
      </c>
      <c r="R4047" s="11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</v>
      </c>
      <c r="P4048" s="7" t="str">
        <f t="shared" si="379"/>
        <v>38.3333333333333</v>
      </c>
      <c r="Q4048" s="11" t="str">
        <f t="shared" si="380"/>
        <v>theater</v>
      </c>
      <c r="R4048" s="11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 t="str">
        <f t="shared" si="379"/>
        <v>27.5</v>
      </c>
      <c r="Q4049" s="11" t="str">
        <f t="shared" si="380"/>
        <v>theater</v>
      </c>
      <c r="R4049" s="11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17.652941176470598</v>
      </c>
      <c r="P4050" s="7" t="str">
        <f t="shared" si="379"/>
        <v>32.978021978022</v>
      </c>
      <c r="Q4050" s="11" t="str">
        <f t="shared" si="380"/>
        <v>theater</v>
      </c>
      <c r="R4050" s="11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 t="str">
        <f t="shared" si="379"/>
        <v>16</v>
      </c>
      <c r="Q4051" s="11" t="str">
        <f t="shared" si="380"/>
        <v>theater</v>
      </c>
      <c r="R4051" s="1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6.6666666666666693E-2</v>
      </c>
      <c r="P4052" s="7" t="str">
        <f t="shared" si="379"/>
        <v>1</v>
      </c>
      <c r="Q4052" s="11" t="str">
        <f t="shared" si="380"/>
        <v>theater</v>
      </c>
      <c r="R4052" s="11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#NUM!</v>
      </c>
      <c r="Q4053" s="11" t="str">
        <f t="shared" si="380"/>
        <v>theater</v>
      </c>
      <c r="R4053" s="11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37.533333333333303</v>
      </c>
      <c r="P4054" s="7" t="str">
        <f t="shared" si="379"/>
        <v>86.6153846153846</v>
      </c>
      <c r="Q4054" s="11" t="str">
        <f t="shared" si="380"/>
        <v>theater</v>
      </c>
      <c r="R4054" s="11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 t="str">
        <f t="shared" si="379"/>
        <v>55</v>
      </c>
      <c r="Q4055" s="11" t="str">
        <f t="shared" si="380"/>
        <v>theater</v>
      </c>
      <c r="R4055" s="11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#NUM!</v>
      </c>
      <c r="Q4056" s="11" t="str">
        <f t="shared" si="380"/>
        <v>theater</v>
      </c>
      <c r="R4056" s="11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 t="str">
        <f t="shared" si="379"/>
        <v>41.9523809523809</v>
      </c>
      <c r="Q4057" s="11" t="str">
        <f t="shared" si="380"/>
        <v>theater</v>
      </c>
      <c r="R4057" s="11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 t="str">
        <f t="shared" si="379"/>
        <v>88.3333333333333</v>
      </c>
      <c r="Q4058" s="11" t="str">
        <f t="shared" si="380"/>
        <v>theater</v>
      </c>
      <c r="R4058" s="11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</v>
      </c>
      <c r="P4059" s="7" t="str">
        <f t="shared" si="379"/>
        <v>129.166666666667</v>
      </c>
      <c r="Q4059" s="11" t="str">
        <f t="shared" si="380"/>
        <v>theater</v>
      </c>
      <c r="R4059" s="11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2.5333333333333301</v>
      </c>
      <c r="P4060" s="7" t="str">
        <f t="shared" si="379"/>
        <v>23.75</v>
      </c>
      <c r="Q4060" s="11" t="str">
        <f t="shared" si="380"/>
        <v>theater</v>
      </c>
      <c r="R4060" s="11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 t="str">
        <f t="shared" si="379"/>
        <v>35.7142857142857</v>
      </c>
      <c r="Q4061" s="11" t="str">
        <f t="shared" si="380"/>
        <v>theater</v>
      </c>
      <c r="R4061" s="1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 t="str">
        <f t="shared" si="379"/>
        <v>57</v>
      </c>
      <c r="Q4062" s="11" t="str">
        <f t="shared" si="380"/>
        <v>theater</v>
      </c>
      <c r="R4062" s="11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#NUM!</v>
      </c>
      <c r="Q4063" s="11" t="str">
        <f t="shared" si="380"/>
        <v>theater</v>
      </c>
      <c r="R4063" s="11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 t="str">
        <f t="shared" si="379"/>
        <v>163.333333333333</v>
      </c>
      <c r="Q4064" s="11" t="str">
        <f t="shared" si="380"/>
        <v>theater</v>
      </c>
      <c r="R4064" s="11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1.42105263157895</v>
      </c>
      <c r="P4065" s="7" t="str">
        <f t="shared" si="379"/>
        <v>15</v>
      </c>
      <c r="Q4065" s="11" t="str">
        <f t="shared" si="380"/>
        <v>theater</v>
      </c>
      <c r="R4065" s="11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 t="str">
        <f t="shared" si="379"/>
        <v>64.1666666666667</v>
      </c>
      <c r="Q4066" s="11" t="str">
        <f t="shared" si="380"/>
        <v>theater</v>
      </c>
      <c r="R4066" s="11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 t="str">
        <f t="shared" si="379"/>
        <v>6.75</v>
      </c>
      <c r="Q4067" s="11" t="str">
        <f t="shared" si="380"/>
        <v>theater</v>
      </c>
      <c r="R4067" s="11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0.16666666666666699</v>
      </c>
      <c r="P4068" s="7" t="str">
        <f t="shared" si="379"/>
        <v>25</v>
      </c>
      <c r="Q4068" s="11" t="str">
        <f t="shared" si="380"/>
        <v>theater</v>
      </c>
      <c r="R4068" s="11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 t="str">
        <f t="shared" si="379"/>
        <v>179.117647058824</v>
      </c>
      <c r="Q4069" s="11" t="str">
        <f t="shared" si="380"/>
        <v>theater</v>
      </c>
      <c r="R4069" s="11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 t="str">
        <f t="shared" si="379"/>
        <v>34.95</v>
      </c>
      <c r="Q4070" s="11" t="str">
        <f t="shared" si="380"/>
        <v>theater</v>
      </c>
      <c r="R4070" s="11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 t="str">
        <f t="shared" si="379"/>
        <v>33.0769230769231</v>
      </c>
      <c r="Q4071" s="11" t="str">
        <f t="shared" si="380"/>
        <v>theater</v>
      </c>
      <c r="R4071" s="1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 t="str">
        <f t="shared" si="379"/>
        <v>27.5</v>
      </c>
      <c r="Q4072" s="11" t="str">
        <f t="shared" si="380"/>
        <v>theater</v>
      </c>
      <c r="R4072" s="11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#NUM!</v>
      </c>
      <c r="Q4073" s="11" t="str">
        <f t="shared" si="380"/>
        <v>theater</v>
      </c>
      <c r="R4073" s="11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 t="str">
        <f t="shared" si="379"/>
        <v>2</v>
      </c>
      <c r="Q4074" s="11" t="str">
        <f t="shared" si="380"/>
        <v>theater</v>
      </c>
      <c r="R4074" s="11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1.05714285714286</v>
      </c>
      <c r="P4075" s="7" t="str">
        <f t="shared" si="379"/>
        <v>18.5</v>
      </c>
      <c r="Q4075" s="11" t="str">
        <f t="shared" si="380"/>
        <v>theater</v>
      </c>
      <c r="R4075" s="11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26.727272727272698</v>
      </c>
      <c r="P4076" s="7" t="str">
        <f t="shared" si="379"/>
        <v>35</v>
      </c>
      <c r="Q4076" s="11" t="str">
        <f t="shared" si="380"/>
        <v>theater</v>
      </c>
      <c r="R4076" s="11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 t="str">
        <f t="shared" si="379"/>
        <v>44.3076923076923</v>
      </c>
      <c r="Q4077" s="11" t="str">
        <f t="shared" si="380"/>
        <v>theater</v>
      </c>
      <c r="R4077" s="11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#NUM!</v>
      </c>
      <c r="Q4078" s="11" t="str">
        <f t="shared" si="380"/>
        <v>theater</v>
      </c>
      <c r="R4078" s="11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 t="str">
        <f t="shared" si="379"/>
        <v>222.5</v>
      </c>
      <c r="Q4079" s="11" t="str">
        <f t="shared" si="380"/>
        <v>theater</v>
      </c>
      <c r="R4079" s="11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#NUM!</v>
      </c>
      <c r="Q4080" s="11" t="str">
        <f t="shared" si="380"/>
        <v>theater</v>
      </c>
      <c r="R4080" s="11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0.16666666666666699</v>
      </c>
      <c r="P4081" s="7" t="str">
        <f t="shared" si="379"/>
        <v>5</v>
      </c>
      <c r="Q4081" s="11" t="str">
        <f t="shared" si="380"/>
        <v>theater</v>
      </c>
      <c r="R4081" s="1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#NUM!</v>
      </c>
      <c r="Q4082" s="11" t="str">
        <f t="shared" si="380"/>
        <v>theater</v>
      </c>
      <c r="R4082" s="11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15.737410071942401</v>
      </c>
      <c r="P4083" s="7" t="str">
        <f t="shared" si="379"/>
        <v>29.1666666666667</v>
      </c>
      <c r="Q4083" s="11" t="str">
        <f t="shared" si="380"/>
        <v>theater</v>
      </c>
      <c r="R4083" s="11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 t="str">
        <f t="shared" si="379"/>
        <v>1.5</v>
      </c>
      <c r="Q4084" s="11" t="str">
        <f t="shared" si="380"/>
        <v>theater</v>
      </c>
      <c r="R4084" s="11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21.685714285714301</v>
      </c>
      <c r="P4085" s="7" t="str">
        <f t="shared" si="379"/>
        <v>126.5</v>
      </c>
      <c r="Q4085" s="11" t="str">
        <f t="shared" si="380"/>
        <v>theater</v>
      </c>
      <c r="R4085" s="11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0.33333333333333298</v>
      </c>
      <c r="P4086" s="7" t="str">
        <f t="shared" si="379"/>
        <v>10</v>
      </c>
      <c r="Q4086" s="11" t="str">
        <f t="shared" si="380"/>
        <v>theater</v>
      </c>
      <c r="R4086" s="11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0.28571428571428603</v>
      </c>
      <c r="P4087" s="7" t="str">
        <f t="shared" si="379"/>
        <v>10</v>
      </c>
      <c r="Q4087" s="11" t="str">
        <f t="shared" si="380"/>
        <v>theater</v>
      </c>
      <c r="R4087" s="11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 t="str">
        <f t="shared" si="379"/>
        <v>9.4</v>
      </c>
      <c r="Q4088" s="11" t="str">
        <f t="shared" si="380"/>
        <v>theater</v>
      </c>
      <c r="R4088" s="11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#NUM!</v>
      </c>
      <c r="Q4089" s="11" t="str">
        <f t="shared" si="380"/>
        <v>theater</v>
      </c>
      <c r="R4089" s="11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 t="str">
        <f t="shared" si="379"/>
        <v>72</v>
      </c>
      <c r="Q4090" s="11" t="str">
        <f t="shared" si="380"/>
        <v>theater</v>
      </c>
      <c r="R4090" s="11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 t="str">
        <f t="shared" si="379"/>
        <v>30</v>
      </c>
      <c r="Q4091" s="11" t="str">
        <f t="shared" si="380"/>
        <v>theater</v>
      </c>
      <c r="R4091" s="1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 t="str">
        <f t="shared" si="379"/>
        <v>10.6666666666667</v>
      </c>
      <c r="Q4092" s="11" t="str">
        <f t="shared" si="380"/>
        <v>theater</v>
      </c>
      <c r="R4092" s="11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 t="str">
        <f t="shared" si="379"/>
        <v>25.5</v>
      </c>
      <c r="Q4093" s="11" t="str">
        <f t="shared" si="380"/>
        <v>theater</v>
      </c>
      <c r="R4093" s="11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1.8181818181818198E-2</v>
      </c>
      <c r="P4094" s="7" t="str">
        <f t="shared" si="379"/>
        <v>20</v>
      </c>
      <c r="Q4094" s="11" t="str">
        <f t="shared" si="380"/>
        <v>theater</v>
      </c>
      <c r="R4094" s="11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 t="str">
        <f t="shared" si="379"/>
        <v>15</v>
      </c>
      <c r="Q4095" s="11" t="str">
        <f t="shared" si="380"/>
        <v>theater</v>
      </c>
      <c r="R4095" s="11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 t="str">
        <f t="shared" si="379"/>
        <v>91.25</v>
      </c>
      <c r="Q4096" s="11" t="str">
        <f t="shared" si="380"/>
        <v>theater</v>
      </c>
      <c r="R4096" s="11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2.6666666666666701</v>
      </c>
      <c r="P4097" s="7" t="str">
        <f t="shared" si="379"/>
        <v>800</v>
      </c>
      <c r="Q4097" s="11" t="str">
        <f t="shared" si="380"/>
        <v>theater</v>
      </c>
      <c r="R4097" s="11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</v>
      </c>
      <c r="P4098" s="7" t="str">
        <f t="shared" si="379"/>
        <v>80</v>
      </c>
      <c r="Q4098" s="11" t="str">
        <f t="shared" si="380"/>
        <v>theater</v>
      </c>
      <c r="R4098" s="11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IMDIV($E4099,$D4099)*100</f>
        <v>0</v>
      </c>
      <c r="P4099" s="7" t="e">
        <f t="shared" ref="P4099:P4115" si="385">IMDIV($E4099,$L4099)</f>
        <v>#NUM!</v>
      </c>
      <c r="Q4099" s="11" t="str">
        <f t="shared" ref="Q4099:Q4115" si="386">LEFT($N4099,SEARCH("/",$N4099)-1)</f>
        <v>theater</v>
      </c>
      <c r="R4099" s="11" t="str">
        <f t="shared" ref="R4099:R4115" si="387">RIGHT($N4099,LEN($N4099)-SEARCH("/",$N4099))</f>
        <v>plays</v>
      </c>
      <c r="S4099" s="12">
        <f t="shared" ref="S4099:S4115" si="388">((($J4099/60)/60)/24)+DATE(1970,1,1)</f>
        <v>42344.824502314819</v>
      </c>
      <c r="T4099" s="12">
        <f t="shared" ref="T4099:T4115" si="389">((($I4099/60)/60)/24)+DATE(1970,1,1)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#NUM!</v>
      </c>
      <c r="Q4100" s="11" t="str">
        <f t="shared" si="386"/>
        <v>theater</v>
      </c>
      <c r="R4100" s="11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1.1111111111111098</v>
      </c>
      <c r="P4101" s="7" t="str">
        <f t="shared" si="385"/>
        <v>50</v>
      </c>
      <c r="Q4101" s="11" t="str">
        <f t="shared" si="386"/>
        <v>theater</v>
      </c>
      <c r="R4101" s="1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#NUM!</v>
      </c>
      <c r="Q4102" s="11" t="str">
        <f t="shared" si="386"/>
        <v>theater</v>
      </c>
      <c r="R4102" s="11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#NUM!</v>
      </c>
      <c r="Q4103" s="11" t="str">
        <f t="shared" si="386"/>
        <v>theater</v>
      </c>
      <c r="R4103" s="11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 t="str">
        <f t="shared" si="385"/>
        <v>22.8333333333333</v>
      </c>
      <c r="Q4104" s="11" t="str">
        <f t="shared" si="386"/>
        <v>theater</v>
      </c>
      <c r="R4104" s="11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 t="str">
        <f t="shared" si="385"/>
        <v>16.6666666666667</v>
      </c>
      <c r="Q4105" s="11" t="str">
        <f t="shared" si="386"/>
        <v>theater</v>
      </c>
      <c r="R4105" s="11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21.366666666666699</v>
      </c>
      <c r="P4106" s="7" t="str">
        <f t="shared" si="385"/>
        <v>45.7857142857143</v>
      </c>
      <c r="Q4106" s="11" t="str">
        <f t="shared" si="386"/>
        <v>theater</v>
      </c>
      <c r="R4106" s="11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 t="str">
        <f t="shared" si="385"/>
        <v>383.333333333333</v>
      </c>
      <c r="Q4107" s="11" t="str">
        <f t="shared" si="386"/>
        <v>theater</v>
      </c>
      <c r="R4107" s="11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 t="str">
        <f t="shared" si="385"/>
        <v>106.969696969697</v>
      </c>
      <c r="Q4108" s="11" t="str">
        <f t="shared" si="386"/>
        <v>theater</v>
      </c>
      <c r="R4108" s="11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 t="str">
        <f t="shared" si="385"/>
        <v>10.25</v>
      </c>
      <c r="Q4109" s="11" t="str">
        <f t="shared" si="386"/>
        <v>theater</v>
      </c>
      <c r="R4109" s="11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1.9666666666666701</v>
      </c>
      <c r="P4110" s="7" t="str">
        <f t="shared" si="385"/>
        <v>59</v>
      </c>
      <c r="Q4110" s="11" t="str">
        <f t="shared" si="386"/>
        <v>theater</v>
      </c>
      <c r="R4110" s="11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#NUM!</v>
      </c>
      <c r="Q4111" s="11" t="str">
        <f t="shared" si="386"/>
        <v>theater</v>
      </c>
      <c r="R4111" s="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28.6666666666667</v>
      </c>
      <c r="P4112" s="7" t="str">
        <f t="shared" si="385"/>
        <v>14.3333333333333</v>
      </c>
      <c r="Q4112" s="11" t="str">
        <f t="shared" si="386"/>
        <v>theater</v>
      </c>
      <c r="R4112" s="11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3.1333333333333302</v>
      </c>
      <c r="P4113" s="7" t="str">
        <f t="shared" si="385"/>
        <v>15.6666666666667</v>
      </c>
      <c r="Q4113" s="11" t="str">
        <f t="shared" si="386"/>
        <v>theater</v>
      </c>
      <c r="R4113" s="11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 t="str">
        <f t="shared" si="385"/>
        <v>1</v>
      </c>
      <c r="Q4114" s="11" t="str">
        <f t="shared" si="386"/>
        <v>theater</v>
      </c>
      <c r="R4114" s="11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 t="str">
        <f t="shared" si="385"/>
        <v>1</v>
      </c>
      <c r="Q4115" s="11" t="str">
        <f t="shared" si="386"/>
        <v>theater</v>
      </c>
      <c r="R4115" s="11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7882C-F008-48B5-A96B-B442973E3CC5}">
  <sheetPr codeName="Sheet2"/>
  <dimension ref="A1:F14"/>
  <sheetViews>
    <sheetView workbookViewId="0">
      <selection activeCell="C29" sqref="C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8362</v>
      </c>
    </row>
    <row r="3" spans="1:6" x14ac:dyDescent="0.3">
      <c r="A3" s="8" t="s">
        <v>8363</v>
      </c>
      <c r="B3" s="8" t="s">
        <v>8311</v>
      </c>
    </row>
    <row r="4" spans="1:6" x14ac:dyDescent="0.3">
      <c r="A4" s="8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3">
      <c r="A5" s="9" t="s">
        <v>8316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">
      <c r="A6" s="9" t="s">
        <v>8338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9" t="s">
        <v>8315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">
      <c r="A8" s="9" t="s">
        <v>8334</v>
      </c>
      <c r="B8" s="5">
        <v>24</v>
      </c>
      <c r="C8" s="5"/>
      <c r="D8" s="5"/>
      <c r="E8" s="5"/>
      <c r="F8" s="5">
        <v>24</v>
      </c>
    </row>
    <row r="9" spans="1:6" x14ac:dyDescent="0.3">
      <c r="A9" s="9" t="s">
        <v>8314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9" t="s">
        <v>8340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">
      <c r="A11" s="9" t="s">
        <v>8328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">
      <c r="A12" s="9" t="s">
        <v>8325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">
      <c r="A13" s="9" t="s">
        <v>8323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9" t="s">
        <v>8310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86E03-C043-4062-8761-CF9EBE811006}">
  <sheetPr codeName="Sheet3"/>
  <dimension ref="A1:F47"/>
  <sheetViews>
    <sheetView workbookViewId="0">
      <selection activeCell="A21" sqref="A6:A46"/>
      <pivotSelection pane="bottomRight" showHeader="1" axis="axisRow" activeRow="20" previousRow="20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8362</v>
      </c>
    </row>
    <row r="2" spans="1:6" x14ac:dyDescent="0.3">
      <c r="A2" s="8" t="s">
        <v>8308</v>
      </c>
      <c r="B2" t="s">
        <v>8362</v>
      </c>
    </row>
    <row r="4" spans="1:6" x14ac:dyDescent="0.3">
      <c r="A4" s="8" t="s">
        <v>8363</v>
      </c>
      <c r="B4" s="8" t="s">
        <v>8311</v>
      </c>
    </row>
    <row r="5" spans="1:6" x14ac:dyDescent="0.3">
      <c r="A5" s="8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">
      <c r="A6" s="9" t="s">
        <v>8322</v>
      </c>
      <c r="B6" s="5"/>
      <c r="C6" s="5">
        <v>100</v>
      </c>
      <c r="D6" s="5"/>
      <c r="E6" s="5"/>
      <c r="F6" s="5">
        <v>100</v>
      </c>
    </row>
    <row r="7" spans="1:6" x14ac:dyDescent="0.3">
      <c r="A7" s="9" t="s">
        <v>8346</v>
      </c>
      <c r="B7" s="5">
        <v>20</v>
      </c>
      <c r="C7" s="5"/>
      <c r="D7" s="5"/>
      <c r="E7" s="5"/>
      <c r="F7" s="5">
        <v>20</v>
      </c>
    </row>
    <row r="8" spans="1:6" x14ac:dyDescent="0.3">
      <c r="A8" s="9" t="s">
        <v>8335</v>
      </c>
      <c r="B8" s="5">
        <v>24</v>
      </c>
      <c r="C8" s="5"/>
      <c r="D8" s="5"/>
      <c r="E8" s="5"/>
      <c r="F8" s="5">
        <v>24</v>
      </c>
    </row>
    <row r="9" spans="1:6" x14ac:dyDescent="0.3">
      <c r="A9" s="9" t="s">
        <v>8360</v>
      </c>
      <c r="B9" s="5"/>
      <c r="C9" s="5">
        <v>40</v>
      </c>
      <c r="D9" s="5"/>
      <c r="E9" s="5"/>
      <c r="F9" s="5">
        <v>40</v>
      </c>
    </row>
    <row r="10" spans="1:6" x14ac:dyDescent="0.3">
      <c r="A10" s="9" t="s">
        <v>8356</v>
      </c>
      <c r="B10" s="5"/>
      <c r="C10" s="5"/>
      <c r="D10" s="5"/>
      <c r="E10" s="5">
        <v>40</v>
      </c>
      <c r="F10" s="5">
        <v>40</v>
      </c>
    </row>
    <row r="11" spans="1:6" x14ac:dyDescent="0.3">
      <c r="A11" s="9" t="s">
        <v>8321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9" t="s">
        <v>8320</v>
      </c>
      <c r="B12" s="5"/>
      <c r="C12" s="5">
        <v>80</v>
      </c>
      <c r="D12" s="5"/>
      <c r="E12" s="5"/>
      <c r="F12" s="5">
        <v>80</v>
      </c>
    </row>
    <row r="13" spans="1:6" x14ac:dyDescent="0.3">
      <c r="A13" s="9" t="s">
        <v>8333</v>
      </c>
      <c r="B13" s="5"/>
      <c r="C13" s="5"/>
      <c r="D13" s="5"/>
      <c r="E13" s="5">
        <v>40</v>
      </c>
      <c r="F13" s="5">
        <v>40</v>
      </c>
    </row>
    <row r="14" spans="1:6" x14ac:dyDescent="0.3">
      <c r="A14" s="9" t="s">
        <v>8349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9" t="s">
        <v>8312</v>
      </c>
      <c r="B15" s="5"/>
      <c r="C15" s="5">
        <v>40</v>
      </c>
      <c r="D15" s="5"/>
      <c r="E15" s="5"/>
      <c r="F15" s="5">
        <v>40</v>
      </c>
    </row>
    <row r="16" spans="1:6" x14ac:dyDescent="0.3">
      <c r="A16" s="9" t="s">
        <v>8339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9" t="s">
        <v>8350</v>
      </c>
      <c r="B17" s="5"/>
      <c r="C17" s="5">
        <v>20</v>
      </c>
      <c r="D17" s="5"/>
      <c r="E17" s="5"/>
      <c r="F17" s="5">
        <v>20</v>
      </c>
    </row>
    <row r="18" spans="1:6" x14ac:dyDescent="0.3">
      <c r="A18" s="9" t="s">
        <v>8351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9" t="s">
        <v>8332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9" t="s">
        <v>8331</v>
      </c>
      <c r="B20" s="5"/>
      <c r="C20" s="5">
        <v>60</v>
      </c>
      <c r="D20" s="5"/>
      <c r="E20" s="5"/>
      <c r="F20" s="5">
        <v>60</v>
      </c>
    </row>
    <row r="21" spans="1:6" x14ac:dyDescent="0.3">
      <c r="A21" s="9" t="s">
        <v>8358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9" t="s">
        <v>8330</v>
      </c>
      <c r="B22" s="5"/>
      <c r="C22" s="5"/>
      <c r="D22" s="5"/>
      <c r="E22" s="5">
        <v>20</v>
      </c>
      <c r="F22" s="5">
        <v>20</v>
      </c>
    </row>
    <row r="23" spans="1:6" x14ac:dyDescent="0.3">
      <c r="A23" s="9" t="s">
        <v>8337</v>
      </c>
      <c r="B23" s="5"/>
      <c r="C23" s="5">
        <v>40</v>
      </c>
      <c r="D23" s="5"/>
      <c r="E23" s="5"/>
      <c r="F23" s="5">
        <v>40</v>
      </c>
    </row>
    <row r="24" spans="1:6" x14ac:dyDescent="0.3">
      <c r="A24" s="9" t="s">
        <v>8361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9" t="s">
        <v>8345</v>
      </c>
      <c r="B25" s="5"/>
      <c r="C25" s="5">
        <v>20</v>
      </c>
      <c r="D25" s="5"/>
      <c r="E25" s="5"/>
      <c r="F25" s="5">
        <v>20</v>
      </c>
    </row>
    <row r="26" spans="1:6" x14ac:dyDescent="0.3">
      <c r="A26" s="9" t="s">
        <v>8329</v>
      </c>
      <c r="B26" s="5"/>
      <c r="C26" s="5"/>
      <c r="D26" s="5"/>
      <c r="E26" s="5">
        <v>60</v>
      </c>
      <c r="F26" s="5">
        <v>60</v>
      </c>
    </row>
    <row r="27" spans="1:6" x14ac:dyDescent="0.3">
      <c r="A27" s="9" t="s">
        <v>8352</v>
      </c>
      <c r="B27" s="5"/>
      <c r="C27" s="5">
        <v>20</v>
      </c>
      <c r="D27" s="5"/>
      <c r="E27" s="5"/>
      <c r="F27" s="5">
        <v>20</v>
      </c>
    </row>
    <row r="28" spans="1:6" x14ac:dyDescent="0.3">
      <c r="A28" s="9" t="s">
        <v>8341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9" t="s">
        <v>8347</v>
      </c>
      <c r="B29" s="5"/>
      <c r="C29" s="5">
        <v>20</v>
      </c>
      <c r="D29" s="5"/>
      <c r="E29" s="5"/>
      <c r="F29" s="5">
        <v>20</v>
      </c>
    </row>
    <row r="30" spans="1:6" x14ac:dyDescent="0.3">
      <c r="A30" s="9" t="s">
        <v>8324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9" t="s">
        <v>8348</v>
      </c>
      <c r="B31" s="5"/>
      <c r="C31" s="5"/>
      <c r="D31" s="5"/>
      <c r="E31" s="5">
        <v>40</v>
      </c>
      <c r="F31" s="5">
        <v>40</v>
      </c>
    </row>
    <row r="32" spans="1:6" x14ac:dyDescent="0.3">
      <c r="A32" s="9" t="s">
        <v>8344</v>
      </c>
      <c r="B32" s="5"/>
      <c r="C32" s="5"/>
      <c r="D32" s="5"/>
      <c r="E32" s="5">
        <v>20</v>
      </c>
      <c r="F32" s="5">
        <v>20</v>
      </c>
    </row>
    <row r="33" spans="1:6" x14ac:dyDescent="0.3">
      <c r="A33" s="9" t="s">
        <v>8355</v>
      </c>
      <c r="B33" s="5"/>
      <c r="C33" s="5">
        <v>20</v>
      </c>
      <c r="D33" s="5"/>
      <c r="E33" s="5"/>
      <c r="F33" s="5">
        <v>20</v>
      </c>
    </row>
    <row r="34" spans="1:6" x14ac:dyDescent="0.3">
      <c r="A34" s="9" t="s">
        <v>8313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9" t="s">
        <v>8319</v>
      </c>
      <c r="B35" s="5">
        <v>40</v>
      </c>
      <c r="C35" s="5"/>
      <c r="D35" s="5"/>
      <c r="E35" s="5"/>
      <c r="F35" s="5">
        <v>40</v>
      </c>
    </row>
    <row r="36" spans="1:6" x14ac:dyDescent="0.3">
      <c r="A36" s="9" t="s">
        <v>8318</v>
      </c>
      <c r="B36" s="5"/>
      <c r="C36" s="5"/>
      <c r="D36" s="5"/>
      <c r="E36" s="5">
        <v>60</v>
      </c>
      <c r="F36" s="5">
        <v>60</v>
      </c>
    </row>
    <row r="37" spans="1:6" x14ac:dyDescent="0.3">
      <c r="A37" s="9" t="s">
        <v>8354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9" t="s">
        <v>8357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9" t="s">
        <v>8359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9" t="s">
        <v>8353</v>
      </c>
      <c r="B40" s="5"/>
      <c r="C40" s="5"/>
      <c r="D40" s="5"/>
      <c r="E40" s="5">
        <v>80</v>
      </c>
      <c r="F40" s="5">
        <v>80</v>
      </c>
    </row>
    <row r="41" spans="1:6" x14ac:dyDescent="0.3">
      <c r="A41" s="9" t="s">
        <v>8317</v>
      </c>
      <c r="B41" s="5"/>
      <c r="C41" s="5"/>
      <c r="D41" s="5"/>
      <c r="E41" s="5">
        <v>60</v>
      </c>
      <c r="F41" s="5">
        <v>60</v>
      </c>
    </row>
    <row r="42" spans="1:6" x14ac:dyDescent="0.3">
      <c r="A42" s="9" t="s">
        <v>8343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9" t="s">
        <v>8336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9" t="s">
        <v>8327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9" t="s">
        <v>8326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9" t="s">
        <v>8342</v>
      </c>
      <c r="B46" s="5">
        <v>20</v>
      </c>
      <c r="C46" s="5"/>
      <c r="D46" s="5"/>
      <c r="E46" s="5"/>
      <c r="F46" s="5">
        <v>20</v>
      </c>
    </row>
    <row r="47" spans="1:6" x14ac:dyDescent="0.3">
      <c r="A47" s="9" t="s">
        <v>8310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878EA-0FE8-4447-891F-02BD6DA1BD43}">
  <sheetPr codeName="Sheet4"/>
  <dimension ref="A1:F18"/>
  <sheetViews>
    <sheetView workbookViewId="0">
      <selection activeCell="T12" sqref="T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8323</v>
      </c>
    </row>
    <row r="2" spans="1:6" x14ac:dyDescent="0.3">
      <c r="A2" s="8" t="s">
        <v>8378</v>
      </c>
      <c r="B2" t="s">
        <v>8362</v>
      </c>
    </row>
    <row r="4" spans="1:6" x14ac:dyDescent="0.3">
      <c r="A4" s="8" t="s">
        <v>8363</v>
      </c>
      <c r="B4" s="8" t="s">
        <v>8311</v>
      </c>
    </row>
    <row r="5" spans="1:6" x14ac:dyDescent="0.3">
      <c r="A5" s="8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">
      <c r="A6" s="10" t="s">
        <v>8372</v>
      </c>
      <c r="B6" s="5">
        <v>7</v>
      </c>
      <c r="C6" s="5">
        <v>33</v>
      </c>
      <c r="D6" s="5">
        <v>2</v>
      </c>
      <c r="E6" s="5">
        <v>56</v>
      </c>
      <c r="F6" s="5">
        <v>98</v>
      </c>
    </row>
    <row r="7" spans="1:6" x14ac:dyDescent="0.3">
      <c r="A7" s="10" t="s">
        <v>8373</v>
      </c>
      <c r="B7" s="5">
        <v>3</v>
      </c>
      <c r="C7" s="5">
        <v>39</v>
      </c>
      <c r="D7" s="5">
        <v>8</v>
      </c>
      <c r="E7" s="5">
        <v>71</v>
      </c>
      <c r="F7" s="5">
        <v>121</v>
      </c>
    </row>
    <row r="8" spans="1:6" x14ac:dyDescent="0.3">
      <c r="A8" s="10" t="s">
        <v>8374</v>
      </c>
      <c r="B8" s="5">
        <v>3</v>
      </c>
      <c r="C8" s="5">
        <v>33</v>
      </c>
      <c r="D8" s="5">
        <v>14</v>
      </c>
      <c r="E8" s="5">
        <v>56</v>
      </c>
      <c r="F8" s="5">
        <v>106</v>
      </c>
    </row>
    <row r="9" spans="1:6" x14ac:dyDescent="0.3">
      <c r="A9" s="10" t="s">
        <v>8375</v>
      </c>
      <c r="B9" s="5">
        <v>2</v>
      </c>
      <c r="C9" s="5">
        <v>40</v>
      </c>
      <c r="D9" s="5"/>
      <c r="E9" s="5">
        <v>71</v>
      </c>
      <c r="F9" s="5">
        <v>113</v>
      </c>
    </row>
    <row r="10" spans="1:6" x14ac:dyDescent="0.3">
      <c r="A10" s="10" t="s">
        <v>8366</v>
      </c>
      <c r="B10" s="5">
        <v>3</v>
      </c>
      <c r="C10" s="5">
        <v>52</v>
      </c>
      <c r="D10" s="5"/>
      <c r="E10" s="5">
        <v>111</v>
      </c>
      <c r="F10" s="5">
        <v>166</v>
      </c>
    </row>
    <row r="11" spans="1:6" x14ac:dyDescent="0.3">
      <c r="A11" s="10" t="s">
        <v>8376</v>
      </c>
      <c r="B11" s="5">
        <v>4</v>
      </c>
      <c r="C11" s="5">
        <v>49</v>
      </c>
      <c r="D11" s="5"/>
      <c r="E11" s="5">
        <v>100</v>
      </c>
      <c r="F11" s="5">
        <v>153</v>
      </c>
    </row>
    <row r="12" spans="1:6" x14ac:dyDescent="0.3">
      <c r="A12" s="10" t="s">
        <v>8367</v>
      </c>
      <c r="B12" s="5">
        <v>1</v>
      </c>
      <c r="C12" s="5">
        <v>50</v>
      </c>
      <c r="D12" s="5"/>
      <c r="E12" s="5">
        <v>87</v>
      </c>
      <c r="F12" s="5">
        <v>138</v>
      </c>
    </row>
    <row r="13" spans="1:6" x14ac:dyDescent="0.3">
      <c r="A13" s="10" t="s">
        <v>8368</v>
      </c>
      <c r="B13" s="5">
        <v>4</v>
      </c>
      <c r="C13" s="5">
        <v>47</v>
      </c>
      <c r="D13" s="5"/>
      <c r="E13" s="5">
        <v>72</v>
      </c>
      <c r="F13" s="5">
        <v>123</v>
      </c>
    </row>
    <row r="14" spans="1:6" x14ac:dyDescent="0.3">
      <c r="A14" s="10" t="s">
        <v>8369</v>
      </c>
      <c r="B14" s="5">
        <v>4</v>
      </c>
      <c r="C14" s="5">
        <v>34</v>
      </c>
      <c r="D14" s="5"/>
      <c r="E14" s="5">
        <v>59</v>
      </c>
      <c r="F14" s="5">
        <v>97</v>
      </c>
    </row>
    <row r="15" spans="1:6" x14ac:dyDescent="0.3">
      <c r="A15" s="10" t="s">
        <v>8370</v>
      </c>
      <c r="B15" s="5"/>
      <c r="C15" s="5">
        <v>50</v>
      </c>
      <c r="D15" s="5"/>
      <c r="E15" s="5">
        <v>65</v>
      </c>
      <c r="F15" s="5">
        <v>115</v>
      </c>
    </row>
    <row r="16" spans="1:6" x14ac:dyDescent="0.3">
      <c r="A16" s="10" t="s">
        <v>8371</v>
      </c>
      <c r="B16" s="5">
        <v>3</v>
      </c>
      <c r="C16" s="5">
        <v>31</v>
      </c>
      <c r="D16" s="5"/>
      <c r="E16" s="5">
        <v>54</v>
      </c>
      <c r="F16" s="5">
        <v>88</v>
      </c>
    </row>
    <row r="17" spans="1:6" x14ac:dyDescent="0.3">
      <c r="A17" s="10" t="s">
        <v>8377</v>
      </c>
      <c r="B17" s="5">
        <v>3</v>
      </c>
      <c r="C17" s="5">
        <v>35</v>
      </c>
      <c r="D17" s="5"/>
      <c r="E17" s="5">
        <v>37</v>
      </c>
      <c r="F17" s="5">
        <v>75</v>
      </c>
    </row>
    <row r="18" spans="1:6" x14ac:dyDescent="0.3">
      <c r="A18" s="10" t="s">
        <v>8310</v>
      </c>
      <c r="B18" s="5">
        <v>37</v>
      </c>
      <c r="C18" s="5">
        <v>493</v>
      </c>
      <c r="D18" s="5">
        <v>24</v>
      </c>
      <c r="E18" s="5">
        <v>839</v>
      </c>
      <c r="F18" s="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333AD-C0CB-4414-81BD-09D84F30FDCB}">
  <sheetPr codeName="Sheet5"/>
  <dimension ref="A1:H13"/>
  <sheetViews>
    <sheetView tabSelected="1" workbookViewId="0">
      <selection activeCell="C4" sqref="C4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">
      <c r="A2" t="s">
        <v>8387</v>
      </c>
      <c r="B2">
        <f>COUNTIFS(Sheet1!$D:$D,"&lt;1000",Sheet1!$F:$F,"=successful")</f>
        <v>322</v>
      </c>
      <c r="C2">
        <f>COUNTIFS(Sheet1!$D:$D,"&lt;1000",Sheet1!$F:$F,"=failed")</f>
        <v>113</v>
      </c>
      <c r="D2">
        <f>COUNTIFS(Sheet1!$D:$D,"&lt;1000",Sheet1!$F:$F,"=canceled")</f>
        <v>18</v>
      </c>
      <c r="E2">
        <f>SUM($B2:$D2)</f>
        <v>453</v>
      </c>
      <c r="F2" s="6">
        <f>IMDIV($B2,$E2)*100</f>
        <v>71.081677704194306</v>
      </c>
      <c r="G2" s="13">
        <f>IMDIV($C2,$E2)*100</f>
        <v>24.944812362030898</v>
      </c>
      <c r="H2" s="13">
        <f>IMDIV($D2,$E2)*100</f>
        <v>3.9735099337748299</v>
      </c>
    </row>
    <row r="3" spans="1:8" x14ac:dyDescent="0.3">
      <c r="A3" t="s">
        <v>8388</v>
      </c>
      <c r="B3">
        <f>COUNTIFS(Sheet1!$D:$D,"&gt;=1000",Sheet1!$D:$D,"&lt;=4999",Sheet1!$F:$F,"=successful")</f>
        <v>932</v>
      </c>
      <c r="C3">
        <f>COUNTIFS(Sheet1!$D:$D,"&gt;=1000",Sheet1!$D:$D,"&lt;=4999",Sheet1!$F:$F,"=failed")</f>
        <v>420</v>
      </c>
      <c r="D3">
        <f>COUNTIFS(Sheet1!$D:$D,"&gt;=1000",Sheet1!$D:$D,"&lt;=4999",Sheet1!$F:$F,"=canceled")</f>
        <v>60</v>
      </c>
      <c r="E3">
        <f t="shared" ref="E3:E13" si="0">SUM($B3:$D3)</f>
        <v>1412</v>
      </c>
      <c r="F3" s="6">
        <f t="shared" ref="F3:F13" si="1">IMDIV($B3,$E3)*100</f>
        <v>66.005665722379604</v>
      </c>
      <c r="G3" s="13">
        <f t="shared" ref="G3:G13" si="2">IMDIV($C3,$E3)*100</f>
        <v>29.745042492917801</v>
      </c>
      <c r="H3" s="13">
        <f t="shared" ref="H3:H13" si="3">IMDIV($D3,$E3)*100</f>
        <v>4.2492917847025504</v>
      </c>
    </row>
    <row r="4" spans="1:8" x14ac:dyDescent="0.3">
      <c r="A4" t="s">
        <v>8389</v>
      </c>
      <c r="B4">
        <f>COUNTIFS(Sheet1!$D:$D,"&gt;=5000",Sheet1!$D:$D,"&lt;=9999",Sheet1!$F:$F,"=successful")</f>
        <v>381</v>
      </c>
      <c r="C4">
        <f>COUNTIFS(Sheet1!$D:$D,"&gt;=5000",Sheet1!$D:$D,"&lt;=9999",Sheet1!$F:$F,"=failed")</f>
        <v>283</v>
      </c>
      <c r="D4">
        <f>COUNTIFS(Sheet1!$D:$D,"&gt;=5000",Sheet1!$D:$D,"&lt;=9999",Sheet1!$F:$F,"=canceled")</f>
        <v>52</v>
      </c>
      <c r="E4">
        <f t="shared" si="0"/>
        <v>716</v>
      </c>
      <c r="F4" s="6">
        <f t="shared" si="1"/>
        <v>53.212290502793302</v>
      </c>
      <c r="G4" s="13">
        <f t="shared" si="2"/>
        <v>39.525139664804499</v>
      </c>
      <c r="H4" s="13">
        <f t="shared" si="3"/>
        <v>7.2625698324022396</v>
      </c>
    </row>
    <row r="5" spans="1:8" x14ac:dyDescent="0.3">
      <c r="A5" t="s">
        <v>8390</v>
      </c>
      <c r="B5">
        <f>COUNTIFS(Sheet1!$D:$D,"&gt;=10000",Sheet1!$D:$D,"&lt;=14999",Sheet1!$F:$F,"=successful")</f>
        <v>168</v>
      </c>
      <c r="C5">
        <f>COUNTIFS(Sheet1!$D:$D,"&gt;=10000",Sheet1!$D:$D,"&lt;=14999",Sheet1!$F:$F,"=failed")</f>
        <v>144</v>
      </c>
      <c r="D5">
        <f>COUNTIFS(Sheet1!$D:$D,"&gt;=10000",Sheet1!$D:$D,"&lt;=14999",Sheet1!$F:$F,"=canceled")</f>
        <v>40</v>
      </c>
      <c r="E5">
        <f t="shared" si="0"/>
        <v>352</v>
      </c>
      <c r="F5" s="6">
        <f t="shared" si="1"/>
        <v>47.727272727272698</v>
      </c>
      <c r="G5" s="13">
        <f t="shared" si="2"/>
        <v>40.909090909090899</v>
      </c>
      <c r="H5" s="13">
        <f t="shared" si="3"/>
        <v>11.363636363636399</v>
      </c>
    </row>
    <row r="6" spans="1:8" x14ac:dyDescent="0.3">
      <c r="A6" t="s">
        <v>8391</v>
      </c>
      <c r="B6">
        <f>COUNTIFS(Sheet1!$D:$D,"&gt;=15000",Sheet1!$D:$D,"&lt;=19999",Sheet1!$F:$F,"=successful")</f>
        <v>94</v>
      </c>
      <c r="C6">
        <f>COUNTIFS(Sheet1!$D:$D,"&gt;=15000",Sheet1!$D:$D,"&lt;=19999",Sheet1!$F:$F,"=failed")</f>
        <v>90</v>
      </c>
      <c r="D6">
        <f>COUNTIFS(Sheet1!$D:$D,"&gt;=15000",Sheet1!$D:$D,"&lt;=19999",Sheet1!$F:$F,"=canceled")</f>
        <v>17</v>
      </c>
      <c r="E6">
        <f t="shared" si="0"/>
        <v>201</v>
      </c>
      <c r="F6" s="6">
        <f t="shared" si="1"/>
        <v>46.766169154228898</v>
      </c>
      <c r="G6" s="13">
        <f t="shared" si="2"/>
        <v>44.776119402985096</v>
      </c>
      <c r="H6" s="13">
        <f t="shared" si="3"/>
        <v>8.4577114427860707</v>
      </c>
    </row>
    <row r="7" spans="1:8" x14ac:dyDescent="0.3">
      <c r="A7" t="s">
        <v>8392</v>
      </c>
      <c r="B7">
        <f>COUNTIFS(Sheet1!$D:$D,"&gt;=20000",Sheet1!$D:$D,"&lt;=24999",Sheet1!$F:$F,"=successful")</f>
        <v>62</v>
      </c>
      <c r="C7">
        <f>COUNTIFS(Sheet1!$D:$D,"&gt;=20000",Sheet1!$D:$D,"&lt;=24999",Sheet1!$F:$F,"=failed")</f>
        <v>72</v>
      </c>
      <c r="D7">
        <f>COUNTIFS(Sheet1!$D:$D,"&gt;=20000",Sheet1!$D:$D,"&lt;=24999",Sheet1!$F:$F,"=canceled")</f>
        <v>14</v>
      </c>
      <c r="E7">
        <f t="shared" si="0"/>
        <v>148</v>
      </c>
      <c r="F7" s="6">
        <f t="shared" si="1"/>
        <v>41.891891891891902</v>
      </c>
      <c r="G7" s="13">
        <f t="shared" si="2"/>
        <v>48.648648648648702</v>
      </c>
      <c r="H7" s="13">
        <f t="shared" si="3"/>
        <v>9.4594594594594597</v>
      </c>
    </row>
    <row r="8" spans="1:8" x14ac:dyDescent="0.3">
      <c r="A8" t="s">
        <v>8393</v>
      </c>
      <c r="B8">
        <f>COUNTIFS(Sheet1!$D:$D,"&gt;=25000",Sheet1!$D:$D,"&lt;=29999",Sheet1!$F:$F,"=successful")</f>
        <v>55</v>
      </c>
      <c r="C8">
        <f>COUNTIFS(Sheet1!$D:$D,"&gt;=25000",Sheet1!$D:$D,"&lt;=29999",Sheet1!$F:$F,"=failed")</f>
        <v>64</v>
      </c>
      <c r="D8">
        <f>COUNTIFS(Sheet1!$D:$D,"&gt;=25000",Sheet1!$D:$D,"&lt;=29999",Sheet1!$F:$F,"=canceled")</f>
        <v>18</v>
      </c>
      <c r="E8">
        <f t="shared" si="0"/>
        <v>137</v>
      </c>
      <c r="F8" s="6">
        <f t="shared" si="1"/>
        <v>40.145985401459896</v>
      </c>
      <c r="G8" s="13">
        <f t="shared" si="2"/>
        <v>46.715328467153299</v>
      </c>
      <c r="H8" s="13">
        <f t="shared" si="3"/>
        <v>13.138686131386901</v>
      </c>
    </row>
    <row r="9" spans="1:8" x14ac:dyDescent="0.3">
      <c r="A9" t="s">
        <v>8394</v>
      </c>
      <c r="B9">
        <f>COUNTIFS(Sheet1!$D:$D,"&gt;=30000",Sheet1!$D:$D,"&lt;=34999",Sheet1!$F:$F,"=successful")</f>
        <v>32</v>
      </c>
      <c r="C9">
        <f>COUNTIFS(Sheet1!$D:$D,"&gt;=30000",Sheet1!$D:$D,"&lt;=34999",Sheet1!$F:$F,"=failed")</f>
        <v>37</v>
      </c>
      <c r="D9">
        <f>COUNTIFS(Sheet1!$D:$D,"&gt;=30000",Sheet1!$D:$D,"&lt;=34999",Sheet1!$F:$F,"=canceled")</f>
        <v>13</v>
      </c>
      <c r="E9">
        <f t="shared" si="0"/>
        <v>82</v>
      </c>
      <c r="F9" s="6">
        <f t="shared" si="1"/>
        <v>39.024390243902403</v>
      </c>
      <c r="G9" s="13">
        <f t="shared" si="2"/>
        <v>45.121951219512205</v>
      </c>
      <c r="H9" s="13">
        <f t="shared" si="3"/>
        <v>15.853658536585399</v>
      </c>
    </row>
    <row r="10" spans="1:8" x14ac:dyDescent="0.3">
      <c r="A10" t="s">
        <v>8395</v>
      </c>
      <c r="B10">
        <f>COUNTIFS(Sheet1!$D:$D,"&gt;=35000",Sheet1!$D:$D,"&lt;=39999",Sheet1!$F:$F,"=successful")</f>
        <v>26</v>
      </c>
      <c r="C10">
        <f>COUNTIFS(Sheet1!$D:$D,"&gt;=35000",Sheet1!$D:$D,"&lt;=39999",Sheet1!$F:$F,"=failed")</f>
        <v>22</v>
      </c>
      <c r="D10">
        <f>COUNTIFS(Sheet1!$D:$D,"&gt;=35000",Sheet1!$D:$D,"&lt;=39999",Sheet1!$F:$F,"=canceled")</f>
        <v>7</v>
      </c>
      <c r="E10">
        <f t="shared" si="0"/>
        <v>55</v>
      </c>
      <c r="F10" s="6">
        <f t="shared" si="1"/>
        <v>47.272727272727302</v>
      </c>
      <c r="G10" s="13">
        <f t="shared" si="2"/>
        <v>40</v>
      </c>
      <c r="H10" s="13">
        <f t="shared" si="3"/>
        <v>12.727272727272702</v>
      </c>
    </row>
    <row r="11" spans="1:8" x14ac:dyDescent="0.3">
      <c r="A11" t="s">
        <v>8396</v>
      </c>
      <c r="B11">
        <f>COUNTIFS(Sheet1!$D:$D,"&gt;=40000",Sheet1!$D:$D,"&lt;=44999",Sheet1!$F:$F,"=successful")</f>
        <v>21</v>
      </c>
      <c r="C11">
        <f>COUNTIFS(Sheet1!$D:$D,"&gt;=40000",Sheet1!$D:$D,"&lt;=44999",Sheet1!$F:$F,"=failed")</f>
        <v>16</v>
      </c>
      <c r="D11">
        <f>COUNTIFS(Sheet1!$D:$D,"&gt;=40000",Sheet1!$D:$D,"&lt;=44999",Sheet1!$F:$F,"=canceled")</f>
        <v>6</v>
      </c>
      <c r="E11">
        <f t="shared" si="0"/>
        <v>43</v>
      </c>
      <c r="F11" s="6">
        <f t="shared" si="1"/>
        <v>48.837209302325604</v>
      </c>
      <c r="G11" s="13">
        <f t="shared" si="2"/>
        <v>37.209302325581397</v>
      </c>
      <c r="H11" s="13">
        <f t="shared" si="3"/>
        <v>13.953488372093</v>
      </c>
    </row>
    <row r="12" spans="1:8" x14ac:dyDescent="0.3">
      <c r="A12" t="s">
        <v>8397</v>
      </c>
      <c r="B12">
        <f>COUNTIFS(Sheet1!$D:$D,"&gt;=45000",Sheet1!$D:$D,"&lt;=49999",Sheet1!$F:$F,"=successful")</f>
        <v>6</v>
      </c>
      <c r="C12">
        <f>COUNTIFS(Sheet1!$D:$D,"&gt;=45000",Sheet1!$D:$D,"&lt;=49999",Sheet1!$F:$F,"=failed")</f>
        <v>11</v>
      </c>
      <c r="D12">
        <f>COUNTIFS(Sheet1!$D:$D,"&gt;=45000",Sheet1!$D:$D,"&lt;=49999",Sheet1!$F:$F,"=canceled")</f>
        <v>4</v>
      </c>
      <c r="E12">
        <f t="shared" si="0"/>
        <v>21</v>
      </c>
      <c r="F12" s="6">
        <f t="shared" si="1"/>
        <v>28.571428571428598</v>
      </c>
      <c r="G12" s="13">
        <f t="shared" si="2"/>
        <v>52.380952380952394</v>
      </c>
      <c r="H12" s="13">
        <f t="shared" si="3"/>
        <v>19.047619047618998</v>
      </c>
    </row>
    <row r="13" spans="1:8" x14ac:dyDescent="0.3">
      <c r="A13" t="s">
        <v>8398</v>
      </c>
      <c r="B13">
        <f>COUNTIFS(Sheet1!$D:$D,"&gt;=50000",Sheet1!$F:$F,"=successful")</f>
        <v>86</v>
      </c>
      <c r="C13">
        <f>COUNTIFS(Sheet1!$D:$D,"&gt;=50000",Sheet1!$F:$F,"=failed")</f>
        <v>258</v>
      </c>
      <c r="D13">
        <f>COUNTIFS(Sheet1!$D:$D,"&gt;=50000",Sheet1!$F:$F,"=canceled")</f>
        <v>100</v>
      </c>
      <c r="E13">
        <f t="shared" si="0"/>
        <v>444</v>
      </c>
      <c r="F13" s="6">
        <f t="shared" si="1"/>
        <v>19.369369369369398</v>
      </c>
      <c r="G13" s="13">
        <f t="shared" si="2"/>
        <v>58.108108108108105</v>
      </c>
      <c r="H13" s="13">
        <f t="shared" si="3"/>
        <v>22.5225225225225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Sheet6</vt:lpstr>
      <vt:lpstr>Sheet7</vt:lpstr>
      <vt:lpstr>Sheet8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Prince Emenalo</cp:lastModifiedBy>
  <cp:lastPrinted>2021-09-19T02:49:54Z</cp:lastPrinted>
  <dcterms:created xsi:type="dcterms:W3CDTF">2017-04-20T15:17:24Z</dcterms:created>
  <dcterms:modified xsi:type="dcterms:W3CDTF">2021-09-19T03:34:43Z</dcterms:modified>
</cp:coreProperties>
</file>