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45719D34-2575-4A1C-AE95-EA09A376DF8F}" xr6:coauthVersionLast="40" xr6:coauthVersionMax="40" xr10:uidLastSave="{00000000-0000-0000-0000-000000000000}"/>
  <bookViews>
    <workbookView xWindow="0" yWindow="0" windowWidth="13680" windowHeight="9990" activeTab="7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Calendario" sheetId="9" r:id="rId8"/>
    <sheet name="Salida" sheetId="8" r:id="rId9"/>
  </sheets>
  <functionGroups builtInGroupCount="19"/>
  <definedNames>
    <definedName name="_xlnm._FilterDatabase" localSheetId="6" hidden="1">MisApuestas!$A$2:$V$65</definedName>
    <definedName name="_xlnm._FilterDatabase" localSheetId="8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8" i="4" l="1"/>
  <c r="C88" i="4"/>
  <c r="F87" i="4"/>
  <c r="C87" i="4"/>
  <c r="C86" i="4"/>
  <c r="E85" i="4" l="1"/>
  <c r="E84" i="4"/>
  <c r="D739" i="3"/>
  <c r="E739" i="3"/>
  <c r="M49" i="5" l="1"/>
  <c r="E49" i="5"/>
  <c r="D49" i="5"/>
  <c r="E48" i="5"/>
  <c r="D48" i="5"/>
  <c r="M48" i="5"/>
  <c r="E48" i="6"/>
  <c r="F48" i="6"/>
  <c r="E49" i="6"/>
  <c r="F49" i="6"/>
  <c r="C83" i="4" l="1"/>
  <c r="D738" i="3"/>
  <c r="E738" i="3"/>
  <c r="F85" i="4" l="1"/>
  <c r="C85" i="4"/>
  <c r="F84" i="4"/>
  <c r="C84" i="4"/>
  <c r="C82" i="4"/>
  <c r="D46" i="5"/>
  <c r="E46" i="5"/>
  <c r="M46" i="5"/>
  <c r="D47" i="5"/>
  <c r="E47" i="5"/>
  <c r="M47" i="5"/>
  <c r="E46" i="6"/>
  <c r="F46" i="6"/>
  <c r="E47" i="6"/>
  <c r="F47" i="6"/>
  <c r="C81" i="4" l="1"/>
  <c r="C80" i="4"/>
  <c r="E78" i="4" l="1"/>
  <c r="C77" i="4"/>
  <c r="D737" i="3"/>
  <c r="E737" i="3"/>
  <c r="M44" i="5" l="1"/>
  <c r="M45" i="5"/>
  <c r="D44" i="5"/>
  <c r="E44" i="5"/>
  <c r="D45" i="5"/>
  <c r="E45" i="5"/>
  <c r="K12" i="9" l="1"/>
  <c r="L12" i="9" s="1"/>
  <c r="M12" i="9" s="1"/>
  <c r="N12" i="9" s="1"/>
  <c r="O12" i="9" s="1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G12" i="9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G16" i="9" s="1"/>
  <c r="H16" i="9" s="1"/>
  <c r="B17" i="9" s="1"/>
  <c r="E44" i="6"/>
  <c r="F44" i="6"/>
  <c r="E45" i="6"/>
  <c r="F45" i="6"/>
  <c r="D736" i="3" l="1"/>
  <c r="E736" i="3"/>
  <c r="E42" i="6" l="1"/>
  <c r="F42" i="6"/>
  <c r="E43" i="6"/>
  <c r="F43" i="6"/>
  <c r="C74" i="4" l="1"/>
  <c r="M43" i="5" l="1"/>
  <c r="D42" i="5"/>
  <c r="E42" i="5"/>
  <c r="D43" i="5"/>
  <c r="E43" i="5"/>
  <c r="M42" i="5"/>
  <c r="E79" i="4"/>
  <c r="C76" i="4"/>
  <c r="C75" i="4"/>
  <c r="C73" i="4"/>
  <c r="F79" i="4" l="1"/>
  <c r="C79" i="4"/>
  <c r="F78" i="4"/>
  <c r="C78" i="4"/>
  <c r="C72" i="4"/>
  <c r="E71" i="4"/>
  <c r="E70" i="4"/>
  <c r="E735" i="3"/>
  <c r="D735" i="3"/>
  <c r="M40" i="5" l="1"/>
  <c r="M41" i="5"/>
  <c r="D40" i="5"/>
  <c r="E40" i="5"/>
  <c r="D41" i="5"/>
  <c r="E41" i="5"/>
  <c r="E40" i="6" l="1"/>
  <c r="F40" i="6"/>
  <c r="E41" i="6"/>
  <c r="F41" i="6"/>
  <c r="C69" i="4" l="1"/>
  <c r="D734" i="3" l="1"/>
  <c r="E734" i="3"/>
  <c r="M38" i="5"/>
  <c r="M39" i="5"/>
  <c r="D38" i="5"/>
  <c r="E38" i="5"/>
  <c r="D39" i="5"/>
  <c r="E39" i="5"/>
  <c r="F38" i="6" l="1"/>
  <c r="F39" i="6"/>
  <c r="E38" i="6"/>
  <c r="E39" i="6"/>
  <c r="C68" i="4"/>
  <c r="C67" i="4"/>
  <c r="F71" i="4" l="1"/>
  <c r="C71" i="4"/>
  <c r="F70" i="4"/>
  <c r="C70" i="4"/>
  <c r="C66" i="4" l="1"/>
  <c r="C65" i="4"/>
  <c r="E64" i="4"/>
  <c r="E63" i="4"/>
  <c r="C62" i="4"/>
  <c r="C61" i="4"/>
  <c r="C60" i="4" l="1"/>
  <c r="E733" i="3"/>
  <c r="D733" i="3"/>
  <c r="M36" i="5" l="1"/>
  <c r="M37" i="5"/>
  <c r="D36" i="5"/>
  <c r="E36" i="5"/>
  <c r="D37" i="5"/>
  <c r="E37" i="5"/>
  <c r="F37" i="6"/>
  <c r="E36" i="6"/>
  <c r="E37" i="6"/>
  <c r="F36" i="6"/>
  <c r="C59" i="4" l="1"/>
  <c r="M34" i="5"/>
  <c r="M35" i="5"/>
  <c r="D732" i="3"/>
  <c r="E732" i="3"/>
  <c r="D34" i="5" l="1"/>
  <c r="E34" i="5"/>
  <c r="D35" i="5"/>
  <c r="E35" i="5"/>
  <c r="F34" i="6"/>
  <c r="F35" i="6"/>
  <c r="E34" i="6"/>
  <c r="E35" i="6"/>
  <c r="C58" i="4" l="1"/>
  <c r="F64" i="4" l="1"/>
  <c r="C64" i="4"/>
  <c r="F63" i="4"/>
  <c r="C63" i="4"/>
  <c r="C57" i="4"/>
  <c r="C56" i="4"/>
  <c r="E731" i="3" l="1"/>
  <c r="D731" i="3"/>
  <c r="E55" i="4"/>
  <c r="C53" i="4"/>
  <c r="C52" i="4" l="1"/>
  <c r="E32" i="6"/>
  <c r="F32" i="6"/>
  <c r="E33" i="6"/>
  <c r="F33" i="6"/>
  <c r="C51" i="4" l="1"/>
  <c r="D730" i="3" l="1"/>
  <c r="E730" i="3"/>
  <c r="E30" i="6" l="1"/>
  <c r="F30" i="6"/>
  <c r="E31" i="6"/>
  <c r="F31" i="6"/>
  <c r="N4" i="9" l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K8" i="9" s="1"/>
  <c r="L8" i="9" s="1"/>
  <c r="M8" i="9" s="1"/>
  <c r="N8" i="9" s="1"/>
  <c r="C4" i="9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H7" i="9" s="1"/>
  <c r="B8" i="9" s="1"/>
  <c r="C8" i="9" s="1"/>
  <c r="D8" i="9" s="1"/>
  <c r="M30" i="5"/>
  <c r="M31" i="5"/>
  <c r="M32" i="5"/>
  <c r="M33" i="5"/>
  <c r="D30" i="5"/>
  <c r="E30" i="5"/>
  <c r="D31" i="5"/>
  <c r="E31" i="5"/>
  <c r="D32" i="5"/>
  <c r="E32" i="5"/>
  <c r="D33" i="5"/>
  <c r="E33" i="5"/>
  <c r="F55" i="4"/>
  <c r="C55" i="4"/>
  <c r="E54" i="4"/>
  <c r="F54" i="4" s="1"/>
  <c r="C54" i="4"/>
  <c r="C50" i="4"/>
  <c r="E49" i="4" l="1"/>
  <c r="C47" i="4"/>
  <c r="E729" i="3"/>
  <c r="D729" i="3"/>
  <c r="M28" i="5" l="1"/>
  <c r="M29" i="5"/>
  <c r="D28" i="5"/>
  <c r="E28" i="5"/>
  <c r="D29" i="5"/>
  <c r="E29" i="5"/>
  <c r="E28" i="6" l="1"/>
  <c r="F28" i="6"/>
  <c r="E29" i="6"/>
  <c r="F29" i="6"/>
  <c r="D728" i="3" l="1"/>
  <c r="E728" i="3"/>
  <c r="W6" i="3" l="1"/>
  <c r="W7" i="3"/>
  <c r="W9" i="3"/>
  <c r="W8" i="3"/>
  <c r="W4" i="3"/>
  <c r="W12" i="3"/>
  <c r="W5" i="3"/>
  <c r="W3" i="3"/>
  <c r="W11" i="3"/>
  <c r="W10" i="3"/>
  <c r="E48" i="4"/>
  <c r="F48" i="4" s="1"/>
  <c r="F49" i="4"/>
  <c r="C49" i="4"/>
  <c r="C48" i="4"/>
  <c r="C46" i="4"/>
  <c r="C45" i="4"/>
  <c r="F27" i="6" l="1"/>
  <c r="E27" i="6"/>
  <c r="F26" i="6"/>
  <c r="E26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M27" i="5"/>
  <c r="M26" i="5"/>
  <c r="D26" i="5"/>
  <c r="E26" i="5"/>
  <c r="D27" i="5"/>
  <c r="E27" i="5"/>
  <c r="E44" i="4"/>
  <c r="D727" i="3" l="1"/>
  <c r="E727" i="3"/>
  <c r="C42" i="4"/>
  <c r="E24" i="6" l="1"/>
  <c r="F24" i="6"/>
  <c r="E25" i="6"/>
  <c r="F25" i="6"/>
  <c r="M24" i="5"/>
  <c r="M25" i="5"/>
  <c r="D24" i="5"/>
  <c r="E24" i="5"/>
  <c r="D25" i="5"/>
  <c r="E25" i="5"/>
  <c r="C41" i="4" l="1"/>
  <c r="D726" i="3" l="1"/>
  <c r="E726" i="3"/>
  <c r="D22" i="5" l="1"/>
  <c r="E22" i="5"/>
  <c r="M22" i="5"/>
  <c r="D23" i="5"/>
  <c r="E23" i="5"/>
  <c r="M23" i="5"/>
  <c r="E22" i="6" l="1"/>
  <c r="F22" i="6"/>
  <c r="E23" i="6"/>
  <c r="F23" i="6"/>
  <c r="E43" i="4" l="1"/>
  <c r="F43" i="4" s="1"/>
  <c r="F44" i="4"/>
  <c r="C44" i="4"/>
  <c r="C43" i="4"/>
  <c r="C40" i="4"/>
  <c r="E39" i="4"/>
  <c r="E38" i="4"/>
  <c r="D725" i="3" l="1"/>
  <c r="E725" i="3"/>
  <c r="M20" i="5" l="1"/>
  <c r="M21" i="5"/>
  <c r="D20" i="5"/>
  <c r="E20" i="5"/>
  <c r="D21" i="5"/>
  <c r="E21" i="5"/>
  <c r="E20" i="6"/>
  <c r="F20" i="6"/>
  <c r="E21" i="6"/>
  <c r="F21" i="6"/>
  <c r="C37" i="4" l="1"/>
  <c r="C36" i="4" l="1"/>
  <c r="D724" i="3"/>
  <c r="E724" i="3"/>
  <c r="M19" i="5" l="1"/>
  <c r="M18" i="5"/>
  <c r="D18" i="5"/>
  <c r="E18" i="5"/>
  <c r="D19" i="5"/>
  <c r="E19" i="5"/>
  <c r="E18" i="6" l="1"/>
  <c r="F18" i="6"/>
  <c r="E19" i="6"/>
  <c r="F19" i="6"/>
  <c r="C35" i="4" l="1"/>
  <c r="F39" i="4" l="1"/>
  <c r="C39" i="4"/>
  <c r="F38" i="4"/>
  <c r="C38" i="4"/>
  <c r="C34" i="4"/>
  <c r="D723" i="3" l="1"/>
  <c r="E723" i="3"/>
  <c r="M12" i="5" l="1"/>
  <c r="M13" i="5"/>
  <c r="M14" i="5"/>
  <c r="M15" i="5"/>
  <c r="M16" i="5"/>
  <c r="M17" i="5"/>
  <c r="D16" i="5"/>
  <c r="E16" i="5"/>
  <c r="D17" i="5"/>
  <c r="E17" i="5"/>
  <c r="E33" i="4" l="1"/>
  <c r="C31" i="4"/>
  <c r="E16" i="6"/>
  <c r="F16" i="6"/>
  <c r="E17" i="6"/>
  <c r="F17" i="6"/>
  <c r="E32" i="4" l="1"/>
  <c r="D722" i="3"/>
  <c r="E722" i="3"/>
  <c r="C30" i="4" l="1"/>
  <c r="C29" i="4"/>
  <c r="C28" i="4"/>
  <c r="F33" i="4" l="1"/>
  <c r="C33" i="4"/>
  <c r="F32" i="4"/>
  <c r="C32" i="4"/>
  <c r="D14" i="5"/>
  <c r="E14" i="5"/>
  <c r="D15" i="5"/>
  <c r="E15" i="5"/>
  <c r="F14" i="6"/>
  <c r="F15" i="6"/>
  <c r="E14" i="6"/>
  <c r="E15" i="6"/>
  <c r="C27" i="4" l="1"/>
  <c r="E26" i="4" l="1"/>
  <c r="E25" i="4"/>
  <c r="D721" i="3"/>
  <c r="E721" i="3"/>
  <c r="D12" i="5" l="1"/>
  <c r="E12" i="5"/>
  <c r="D13" i="5"/>
  <c r="E13" i="5"/>
  <c r="F13" i="6"/>
  <c r="E13" i="6"/>
  <c r="F10" i="6"/>
  <c r="F11" i="6"/>
  <c r="F12" i="6"/>
  <c r="E12" i="6"/>
  <c r="D720" i="3" l="1"/>
  <c r="E720" i="3"/>
  <c r="C24" i="4" l="1"/>
  <c r="C23" i="4"/>
  <c r="F9" i="6" l="1"/>
  <c r="E11" i="6"/>
  <c r="E10" i="6"/>
  <c r="M11" i="5"/>
  <c r="D10" i="5"/>
  <c r="E10" i="5"/>
  <c r="D11" i="5"/>
  <c r="E11" i="5"/>
  <c r="M10" i="5"/>
  <c r="F26" i="4"/>
  <c r="C26" i="4"/>
  <c r="F25" i="4"/>
  <c r="C25" i="4"/>
  <c r="C22" i="4"/>
  <c r="C21" i="4" l="1"/>
  <c r="C20" i="4"/>
  <c r="D719" i="3" l="1"/>
  <c r="E719" i="3"/>
  <c r="E19" i="4" l="1"/>
  <c r="E18" i="4"/>
  <c r="E4" i="5"/>
  <c r="E5" i="5"/>
  <c r="E6" i="5"/>
  <c r="E7" i="5"/>
  <c r="E8" i="5"/>
  <c r="E9" i="5"/>
  <c r="D8" i="5"/>
  <c r="M8" i="5"/>
  <c r="D9" i="5"/>
  <c r="M9" i="5"/>
  <c r="F7" i="6"/>
  <c r="F8" i="6"/>
  <c r="E9" i="6"/>
  <c r="E8" i="6"/>
  <c r="D718" i="3" l="1"/>
  <c r="E718" i="3"/>
  <c r="D6" i="5" l="1"/>
  <c r="M6" i="5"/>
  <c r="D7" i="5"/>
  <c r="M7" i="5"/>
  <c r="E6" i="6"/>
  <c r="E7" i="6"/>
  <c r="F6" i="6"/>
  <c r="F19" i="4" l="1"/>
  <c r="C19" i="4"/>
  <c r="F18" i="4"/>
  <c r="C18" i="4"/>
  <c r="E15" i="4"/>
  <c r="F15" i="4" s="1"/>
  <c r="E14" i="4" l="1"/>
  <c r="F14" i="4" s="1"/>
  <c r="C11" i="4" l="1"/>
  <c r="C13" i="4"/>
  <c r="C12" i="4"/>
  <c r="D717" i="3" l="1"/>
  <c r="E717" i="3"/>
  <c r="C17" i="4" l="1"/>
  <c r="C16" i="4"/>
  <c r="C10" i="4" l="1"/>
  <c r="C9" i="4"/>
  <c r="M5" i="5" l="1"/>
  <c r="D4" i="5"/>
  <c r="D5" i="5"/>
  <c r="M4" i="5"/>
  <c r="F4" i="6" l="1"/>
  <c r="F5" i="6"/>
  <c r="E4" i="6"/>
  <c r="E5" i="6"/>
  <c r="E716" i="3" l="1"/>
  <c r="D716" i="3"/>
  <c r="C8" i="4" l="1"/>
  <c r="M3" i="5" l="1"/>
  <c r="E3" i="5"/>
  <c r="D3" i="5"/>
  <c r="C7" i="4" l="1"/>
  <c r="C15" i="4" l="1"/>
  <c r="C14" i="4"/>
  <c r="E4" i="4"/>
  <c r="E3" i="4"/>
  <c r="G3" i="4" s="1"/>
  <c r="S1" i="2"/>
  <c r="E715" i="3"/>
  <c r="D715" i="3"/>
  <c r="E714" i="3"/>
  <c r="D714" i="3"/>
  <c r="E713" i="3"/>
  <c r="D713" i="3"/>
  <c r="E712" i="3"/>
  <c r="D712" i="3"/>
  <c r="E711" i="3"/>
  <c r="D711" i="3"/>
  <c r="E710" i="3"/>
  <c r="D710" i="3"/>
  <c r="E709" i="3"/>
  <c r="D709" i="3"/>
  <c r="E708" i="3"/>
  <c r="D708" i="3"/>
  <c r="E707" i="3"/>
  <c r="D707" i="3"/>
  <c r="E706" i="3"/>
  <c r="D706" i="3"/>
  <c r="E705" i="3"/>
  <c r="D705" i="3"/>
  <c r="E704" i="3"/>
  <c r="D704" i="3"/>
  <c r="E703" i="3"/>
  <c r="D703" i="3"/>
  <c r="E702" i="3"/>
  <c r="D702" i="3"/>
  <c r="E701" i="3"/>
  <c r="D701" i="3"/>
  <c r="E700" i="3"/>
  <c r="D700" i="3"/>
  <c r="E699" i="3"/>
  <c r="D699" i="3"/>
  <c r="E698" i="3"/>
  <c r="D698" i="3"/>
  <c r="E697" i="3"/>
  <c r="D697" i="3"/>
  <c r="E696" i="3"/>
  <c r="D696" i="3"/>
  <c r="E695" i="3"/>
  <c r="D695" i="3"/>
  <c r="E694" i="3"/>
  <c r="D694" i="3"/>
  <c r="E693" i="3"/>
  <c r="D693" i="3"/>
  <c r="E692" i="3"/>
  <c r="D692" i="3"/>
  <c r="E691" i="3"/>
  <c r="D691" i="3"/>
  <c r="E690" i="3"/>
  <c r="D690" i="3"/>
  <c r="E689" i="3"/>
  <c r="D689" i="3"/>
  <c r="E688" i="3"/>
  <c r="D688" i="3"/>
  <c r="E687" i="3"/>
  <c r="D687" i="3"/>
  <c r="E686" i="3"/>
  <c r="D686" i="3"/>
  <c r="E685" i="3"/>
  <c r="D685" i="3"/>
  <c r="E684" i="3"/>
  <c r="D684" i="3"/>
  <c r="E683" i="3"/>
  <c r="D683" i="3"/>
  <c r="E682" i="3"/>
  <c r="D682" i="3"/>
  <c r="G4" i="4" l="1"/>
  <c r="G5" i="4" s="1"/>
  <c r="G6" i="4" s="1"/>
  <c r="G7" i="4" s="1"/>
  <c r="D680" i="3"/>
  <c r="D681" i="3"/>
  <c r="E680" i="3"/>
  <c r="E681" i="3"/>
  <c r="G8" i="4" l="1"/>
  <c r="D678" i="3"/>
  <c r="D679" i="3"/>
  <c r="E678" i="3"/>
  <c r="E679" i="3"/>
  <c r="E677" i="3" l="1"/>
  <c r="D677" i="3"/>
  <c r="E676" i="3"/>
  <c r="D676" i="3"/>
  <c r="E675" i="3"/>
  <c r="D675" i="3"/>
  <c r="E674" i="3"/>
  <c r="D674" i="3"/>
  <c r="F2" i="6" l="1"/>
  <c r="F3" i="6"/>
  <c r="E2" i="5"/>
  <c r="E2" i="6"/>
  <c r="E3" i="6"/>
  <c r="M2" i="5" l="1"/>
  <c r="E673" i="3" l="1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C6" i="4"/>
  <c r="C5" i="4"/>
  <c r="C4" i="4"/>
  <c r="C3" i="4"/>
  <c r="M26" i="2"/>
  <c r="L26" i="2"/>
  <c r="K26" i="2"/>
  <c r="J26" i="2"/>
  <c r="I26" i="2"/>
  <c r="H26" i="2"/>
  <c r="G26" i="2"/>
  <c r="F26" i="2"/>
  <c r="E26" i="2"/>
  <c r="D26" i="2"/>
  <c r="B26" i="2"/>
  <c r="P2" i="2" l="1"/>
  <c r="P3" i="2" s="1"/>
  <c r="F89" i="4"/>
  <c r="E89" i="4"/>
  <c r="G89" i="4" l="1"/>
  <c r="D657" i="3"/>
  <c r="E657" i="3"/>
  <c r="D656" i="3" l="1"/>
  <c r="E656" i="3"/>
  <c r="D655" i="3" l="1"/>
  <c r="E655" i="3"/>
  <c r="D654" i="3" l="1"/>
  <c r="E654" i="3"/>
  <c r="E653" i="3" l="1"/>
  <c r="D653" i="3"/>
  <c r="D652" i="3" l="1"/>
  <c r="E652" i="3"/>
  <c r="E651" i="3" l="1"/>
  <c r="D651" i="3"/>
  <c r="E650" i="3"/>
  <c r="D650" i="3"/>
  <c r="E649" i="3" l="1"/>
  <c r="D649" i="3"/>
  <c r="E648" i="3" l="1"/>
  <c r="D648" i="3"/>
  <c r="E647" i="3" l="1"/>
  <c r="D647" i="3"/>
  <c r="D646" i="3" l="1"/>
  <c r="E646" i="3"/>
  <c r="D645" i="3" l="1"/>
  <c r="E645" i="3"/>
  <c r="D644" i="3" l="1"/>
  <c r="E644" i="3"/>
  <c r="D643" i="3" l="1"/>
  <c r="E643" i="3"/>
  <c r="E642" i="3" l="1"/>
  <c r="D642" i="3"/>
  <c r="D641" i="3" l="1"/>
  <c r="E641" i="3"/>
  <c r="D640" i="3" l="1"/>
  <c r="E640" i="3"/>
  <c r="E639" i="3" l="1"/>
  <c r="D639" i="3"/>
  <c r="D638" i="3" l="1"/>
  <c r="E638" i="3"/>
  <c r="E637" i="3" l="1"/>
  <c r="D637" i="3"/>
  <c r="D636" i="3" l="1"/>
  <c r="E636" i="3"/>
  <c r="D635" i="3" l="1"/>
  <c r="E635" i="3"/>
  <c r="D634" i="3" l="1"/>
  <c r="E634" i="3"/>
  <c r="D633" i="3" l="1"/>
  <c r="E633" i="3"/>
  <c r="E632" i="3" l="1"/>
  <c r="D632" i="3"/>
  <c r="D631" i="3" l="1"/>
  <c r="E631" i="3"/>
  <c r="D630" i="3" l="1"/>
  <c r="E630" i="3"/>
  <c r="D629" i="3" l="1"/>
  <c r="E629" i="3"/>
  <c r="E628" i="3" l="1"/>
  <c r="D628" i="3"/>
  <c r="D2" i="5" l="1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E607" i="3" l="1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D587" i="3" l="1"/>
  <c r="E587" i="3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E550" i="3"/>
  <c r="D550" i="3"/>
  <c r="D549" i="3"/>
  <c r="E549" i="3"/>
  <c r="E548" i="3"/>
  <c r="D548" i="3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5" i="3" s="1"/>
  <c r="C4" i="3"/>
  <c r="C6" i="3" s="1"/>
  <c r="D106" i="3"/>
  <c r="E106" i="3"/>
  <c r="C107" i="3"/>
  <c r="C109" i="3" s="1"/>
  <c r="C111" i="3" s="1"/>
  <c r="C113" i="3" s="1"/>
  <c r="E113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C446" i="3" s="1"/>
  <c r="E446" i="3" s="1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C110" i="3" l="1"/>
  <c r="D110" i="3" s="1"/>
  <c r="E108" i="3"/>
  <c r="E3" i="3"/>
  <c r="D3" i="3"/>
  <c r="D444" i="3"/>
  <c r="E444" i="3"/>
  <c r="D5" i="3"/>
  <c r="E5" i="3"/>
  <c r="C7" i="3"/>
  <c r="E7" i="3" s="1"/>
  <c r="D107" i="3"/>
  <c r="E451" i="3"/>
  <c r="E107" i="3"/>
  <c r="D446" i="3"/>
  <c r="D113" i="3"/>
  <c r="C448" i="3"/>
  <c r="D448" i="3" s="1"/>
  <c r="C115" i="3"/>
  <c r="E115" i="3" s="1"/>
  <c r="C453" i="3"/>
  <c r="D453" i="3" s="1"/>
  <c r="D111" i="3"/>
  <c r="E111" i="3"/>
  <c r="E6" i="3"/>
  <c r="C8" i="3"/>
  <c r="D6" i="3"/>
  <c r="E4" i="3"/>
  <c r="D4" i="3"/>
  <c r="D109" i="3"/>
  <c r="E109" i="3"/>
  <c r="E110" i="3" l="1"/>
  <c r="C112" i="3"/>
  <c r="D112" i="3" s="1"/>
  <c r="E448" i="3"/>
  <c r="E453" i="3"/>
  <c r="C9" i="3"/>
  <c r="D7" i="3"/>
  <c r="C117" i="3"/>
  <c r="E117" i="3" s="1"/>
  <c r="D115" i="3"/>
  <c r="D8" i="3"/>
  <c r="C10" i="3"/>
  <c r="E8" i="3"/>
  <c r="E112" i="3" l="1"/>
  <c r="C114" i="3"/>
  <c r="D117" i="3"/>
  <c r="D9" i="3"/>
  <c r="E9" i="3"/>
  <c r="C11" i="3"/>
  <c r="C119" i="3"/>
  <c r="D119" i="3" s="1"/>
  <c r="E10" i="3"/>
  <c r="D10" i="3"/>
  <c r="C12" i="3"/>
  <c r="E114" i="3" l="1"/>
  <c r="D114" i="3"/>
  <c r="C116" i="3"/>
  <c r="E119" i="3"/>
  <c r="C121" i="3"/>
  <c r="E121" i="3" s="1"/>
  <c r="C13" i="3"/>
  <c r="D11" i="3"/>
  <c r="E11" i="3"/>
  <c r="E12" i="3"/>
  <c r="C14" i="3"/>
  <c r="D12" i="3"/>
  <c r="E116" i="3" l="1"/>
  <c r="D116" i="3"/>
  <c r="C118" i="3"/>
  <c r="D121" i="3"/>
  <c r="C123" i="3"/>
  <c r="E123" i="3" s="1"/>
  <c r="C15" i="3"/>
  <c r="D13" i="3"/>
  <c r="E13" i="3"/>
  <c r="C16" i="3"/>
  <c r="E14" i="3"/>
  <c r="D14" i="3"/>
  <c r="C125" i="3" l="1"/>
  <c r="D125" i="3" s="1"/>
  <c r="D123" i="3"/>
  <c r="E118" i="3"/>
  <c r="C120" i="3"/>
  <c r="D118" i="3"/>
  <c r="C17" i="3"/>
  <c r="D15" i="3"/>
  <c r="E15" i="3"/>
  <c r="E16" i="3"/>
  <c r="C18" i="3"/>
  <c r="D16" i="3"/>
  <c r="C127" i="3" l="1"/>
  <c r="E127" i="3" s="1"/>
  <c r="E125" i="3"/>
  <c r="C122" i="3"/>
  <c r="D120" i="3"/>
  <c r="E120" i="3"/>
  <c r="D17" i="3"/>
  <c r="C19" i="3"/>
  <c r="E17" i="3"/>
  <c r="D18" i="3"/>
  <c r="C20" i="3"/>
  <c r="E18" i="3"/>
  <c r="C129" i="3" l="1"/>
  <c r="C131" i="3" s="1"/>
  <c r="D127" i="3"/>
  <c r="D122" i="3"/>
  <c r="E122" i="3"/>
  <c r="C124" i="3"/>
  <c r="E19" i="3"/>
  <c r="C21" i="3"/>
  <c r="D19" i="3"/>
  <c r="C22" i="3"/>
  <c r="E20" i="3"/>
  <c r="D20" i="3"/>
  <c r="D129" i="3" l="1"/>
  <c r="E129" i="3"/>
  <c r="D124" i="3"/>
  <c r="C126" i="3"/>
  <c r="E124" i="3"/>
  <c r="D21" i="3"/>
  <c r="E21" i="3"/>
  <c r="C23" i="3"/>
  <c r="C24" i="3"/>
  <c r="E22" i="3"/>
  <c r="D22" i="3"/>
  <c r="C133" i="3"/>
  <c r="E131" i="3"/>
  <c r="D131" i="3"/>
  <c r="C128" i="3" l="1"/>
  <c r="E126" i="3"/>
  <c r="D126" i="3"/>
  <c r="D23" i="3"/>
  <c r="E23" i="3"/>
  <c r="C25" i="3"/>
  <c r="C26" i="3"/>
  <c r="E24" i="3"/>
  <c r="D24" i="3"/>
  <c r="E133" i="3"/>
  <c r="D133" i="3"/>
  <c r="C135" i="3"/>
  <c r="D128" i="3" l="1"/>
  <c r="C130" i="3"/>
  <c r="E128" i="3"/>
  <c r="D25" i="3"/>
  <c r="C27" i="3"/>
  <c r="E25" i="3"/>
  <c r="E135" i="3"/>
  <c r="D135" i="3"/>
  <c r="D26" i="3"/>
  <c r="E26" i="3"/>
  <c r="C28" i="3"/>
  <c r="D130" i="3" l="1"/>
  <c r="C132" i="3"/>
  <c r="E130" i="3"/>
  <c r="C29" i="3"/>
  <c r="E27" i="3"/>
  <c r="D27" i="3"/>
  <c r="C30" i="3"/>
  <c r="E28" i="3"/>
  <c r="D28" i="3"/>
  <c r="D132" i="3" l="1"/>
  <c r="E132" i="3"/>
  <c r="C134" i="3"/>
  <c r="E29" i="3"/>
  <c r="C31" i="3"/>
  <c r="D29" i="3"/>
  <c r="E30" i="3"/>
  <c r="C32" i="3"/>
  <c r="D30" i="3"/>
  <c r="D134" i="3" l="1"/>
  <c r="C136" i="3"/>
  <c r="E134" i="3"/>
  <c r="C33" i="3"/>
  <c r="E31" i="3"/>
  <c r="D31" i="3"/>
  <c r="C34" i="3"/>
  <c r="E32" i="3"/>
  <c r="D32" i="3"/>
  <c r="D136" i="3" l="1"/>
  <c r="E136" i="3"/>
  <c r="C35" i="3"/>
  <c r="E33" i="3"/>
  <c r="D33" i="3"/>
  <c r="D34" i="3"/>
  <c r="C36" i="3"/>
  <c r="E34" i="3"/>
  <c r="C37" i="3" l="1"/>
  <c r="E35" i="3"/>
  <c r="D35" i="3"/>
  <c r="E36" i="3"/>
  <c r="C38" i="3"/>
  <c r="D36" i="3"/>
  <c r="D37" i="3" l="1"/>
  <c r="C39" i="3"/>
  <c r="E37" i="3"/>
  <c r="C40" i="3"/>
  <c r="E38" i="3"/>
  <c r="D38" i="3"/>
  <c r="E39" i="3" l="1"/>
  <c r="C41" i="3"/>
  <c r="D39" i="3"/>
  <c r="C42" i="3"/>
  <c r="D40" i="3"/>
  <c r="E40" i="3"/>
  <c r="C43" i="3" l="1"/>
  <c r="E41" i="3"/>
  <c r="D41" i="3"/>
  <c r="E42" i="3"/>
  <c r="C44" i="3"/>
  <c r="D42" i="3"/>
  <c r="D43" i="3" l="1"/>
  <c r="E43" i="3"/>
  <c r="C45" i="3"/>
  <c r="C46" i="3"/>
  <c r="D44" i="3"/>
  <c r="E44" i="3"/>
  <c r="E45" i="3" l="1"/>
  <c r="C47" i="3"/>
  <c r="D45" i="3"/>
  <c r="D46" i="3"/>
  <c r="E46" i="3"/>
  <c r="C48" i="3"/>
  <c r="E47" i="3" l="1"/>
  <c r="C49" i="3"/>
  <c r="D47" i="3"/>
  <c r="C50" i="3"/>
  <c r="E48" i="3"/>
  <c r="D48" i="3"/>
  <c r="E49" i="3" l="1"/>
  <c r="D49" i="3"/>
  <c r="C51" i="3"/>
  <c r="C52" i="3"/>
  <c r="D50" i="3"/>
  <c r="E50" i="3"/>
  <c r="E51" i="3" l="1"/>
  <c r="D51" i="3"/>
  <c r="C53" i="3"/>
  <c r="E52" i="3"/>
  <c r="D52" i="3"/>
  <c r="C54" i="3"/>
  <c r="C55" i="3" l="1"/>
  <c r="D53" i="3"/>
  <c r="E53" i="3"/>
  <c r="C56" i="3"/>
  <c r="E54" i="3"/>
  <c r="D54" i="3"/>
  <c r="E55" i="3" l="1"/>
  <c r="D55" i="3"/>
  <c r="C57" i="3"/>
  <c r="D56" i="3"/>
  <c r="C58" i="3"/>
  <c r="E56" i="3"/>
  <c r="D57" i="3" l="1"/>
  <c r="C59" i="3"/>
  <c r="E57" i="3"/>
  <c r="E58" i="3"/>
  <c r="D58" i="3"/>
  <c r="C60" i="3"/>
  <c r="E59" i="3" l="1"/>
  <c r="C61" i="3"/>
  <c r="D59" i="3"/>
  <c r="E60" i="3"/>
  <c r="D60" i="3"/>
  <c r="C62" i="3"/>
  <c r="E61" i="3" l="1"/>
  <c r="D61" i="3"/>
  <c r="C63" i="3"/>
  <c r="E62" i="3"/>
  <c r="D62" i="3"/>
  <c r="C64" i="3"/>
  <c r="E63" i="3" l="1"/>
  <c r="D63" i="3"/>
  <c r="C65" i="3"/>
  <c r="C66" i="3"/>
  <c r="E64" i="3"/>
  <c r="D64" i="3"/>
  <c r="E65" i="3" l="1"/>
  <c r="D65" i="3"/>
  <c r="C67" i="3"/>
  <c r="E66" i="3"/>
  <c r="C68" i="3"/>
  <c r="D66" i="3"/>
  <c r="D67" i="3" l="1"/>
  <c r="C69" i="3"/>
  <c r="E67" i="3"/>
  <c r="D68" i="3"/>
  <c r="E68" i="3"/>
  <c r="C70" i="3"/>
  <c r="D69" i="3" l="1"/>
  <c r="C71" i="3"/>
  <c r="E69" i="3"/>
  <c r="C72" i="3"/>
  <c r="D70" i="3"/>
  <c r="E70" i="3"/>
  <c r="E71" i="3" l="1"/>
  <c r="C73" i="3"/>
  <c r="D71" i="3"/>
  <c r="D72" i="3"/>
  <c r="C74" i="3"/>
  <c r="E72" i="3"/>
  <c r="E73" i="3" l="1"/>
  <c r="C75" i="3"/>
  <c r="D73" i="3"/>
  <c r="E74" i="3"/>
  <c r="C76" i="3"/>
  <c r="D74" i="3"/>
  <c r="E75" i="3" l="1"/>
  <c r="C77" i="3"/>
  <c r="D75" i="3"/>
  <c r="D76" i="3"/>
  <c r="E76" i="3"/>
  <c r="C78" i="3"/>
  <c r="D77" i="3" l="1"/>
  <c r="C79" i="3"/>
  <c r="E77" i="3"/>
  <c r="E78" i="3"/>
  <c r="D78" i="3"/>
  <c r="C80" i="3"/>
  <c r="E79" i="3" l="1"/>
  <c r="D79" i="3"/>
  <c r="C81" i="3"/>
  <c r="E80" i="3"/>
  <c r="C82" i="3"/>
  <c r="D80" i="3"/>
  <c r="E81" i="3" l="1"/>
  <c r="D81" i="3"/>
  <c r="C83" i="3"/>
  <c r="C84" i="3"/>
  <c r="E82" i="3"/>
  <c r="D82" i="3"/>
  <c r="C85" i="3" l="1"/>
  <c r="D83" i="3"/>
  <c r="E83" i="3"/>
  <c r="C86" i="3"/>
  <c r="E84" i="3"/>
  <c r="D84" i="3"/>
  <c r="E85" i="3" l="1"/>
  <c r="C87" i="3"/>
  <c r="D85" i="3"/>
  <c r="E86" i="3"/>
  <c r="D86" i="3"/>
  <c r="C88" i="3"/>
  <c r="D87" i="3" l="1"/>
  <c r="C89" i="3"/>
  <c r="E87" i="3"/>
  <c r="C90" i="3"/>
  <c r="E88" i="3"/>
  <c r="D88" i="3"/>
  <c r="E89" i="3" l="1"/>
  <c r="C91" i="3"/>
  <c r="D89" i="3"/>
  <c r="E90" i="3"/>
  <c r="D90" i="3"/>
  <c r="C92" i="3"/>
  <c r="C93" i="3" l="1"/>
  <c r="E91" i="3"/>
  <c r="D91" i="3"/>
  <c r="C94" i="3"/>
  <c r="E92" i="3"/>
  <c r="D92" i="3"/>
  <c r="D93" i="3" l="1"/>
  <c r="E93" i="3"/>
  <c r="C95" i="3"/>
  <c r="E94" i="3"/>
  <c r="D94" i="3"/>
  <c r="C96" i="3"/>
  <c r="C97" i="3" l="1"/>
  <c r="D95" i="3"/>
  <c r="E95" i="3"/>
  <c r="D96" i="3"/>
  <c r="E96" i="3"/>
  <c r="C98" i="3"/>
  <c r="C99" i="3" l="1"/>
  <c r="D97" i="3"/>
  <c r="E97" i="3"/>
  <c r="D98" i="3"/>
  <c r="E98" i="3"/>
  <c r="C100" i="3"/>
  <c r="C101" i="3" l="1"/>
  <c r="E99" i="3"/>
  <c r="D99" i="3"/>
  <c r="D100" i="3"/>
  <c r="E100" i="3"/>
  <c r="C102" i="3"/>
  <c r="C103" i="3" l="1"/>
  <c r="D101" i="3"/>
  <c r="E101" i="3"/>
  <c r="C104" i="3"/>
  <c r="E102" i="3"/>
  <c r="D102" i="3"/>
  <c r="C105" i="3" l="1"/>
  <c r="E103" i="3"/>
  <c r="D103" i="3"/>
  <c r="D104" i="3"/>
  <c r="E104" i="3"/>
  <c r="D105" i="3" l="1"/>
  <c r="E105" i="3"/>
  <c r="G9" i="4"/>
  <c r="G10" i="4" s="1"/>
  <c r="G11" i="4" l="1"/>
  <c r="G12" i="4" l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l="1"/>
  <c r="G24" i="4" s="1"/>
  <c r="G25" i="4" s="1"/>
  <c r="G26" i="4" s="1"/>
  <c r="G27" i="4" s="1"/>
  <c r="G28" i="4" l="1"/>
  <c r="G29" i="4" s="1"/>
  <c r="G30" i="4" s="1"/>
  <c r="G31" i="4" s="1"/>
  <c r="G32" i="4" s="1"/>
  <c r="G33" i="4" s="1"/>
  <c r="G34" i="4" s="1"/>
  <c r="G35" i="4" l="1"/>
  <c r="G36" i="4" s="1"/>
  <c r="G37" i="4" s="1"/>
  <c r="G38" i="4" s="1"/>
  <c r="G39" i="4" s="1"/>
  <c r="G40" i="4" s="1"/>
  <c r="G41" i="4" l="1"/>
  <c r="G42" i="4" l="1"/>
  <c r="G43" i="4" s="1"/>
  <c r="G44" i="4" s="1"/>
  <c r="G45" i="4" s="1"/>
  <c r="G46" i="4" s="1"/>
  <c r="G47" i="4" s="1"/>
  <c r="G48" i="4" s="1"/>
  <c r="G49" i="4" s="1"/>
  <c r="G50" i="4" s="1"/>
  <c r="G51" i="4" l="1"/>
  <c r="G52" i="4" s="1"/>
  <c r="G53" i="4" l="1"/>
  <c r="G54" i="4" s="1"/>
  <c r="G55" i="4" s="1"/>
  <c r="G56" i="4" s="1"/>
  <c r="G57" i="4" s="1"/>
  <c r="G58" i="4" l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B2" authorId="0" shapeId="0" xr:uid="{EC4CB036-454B-4CD8-9307-62E08E454107}">
      <text>
        <r>
          <rPr>
            <b/>
            <sz val="9"/>
            <color indexed="81"/>
            <rFont val="Tahoma"/>
            <family val="2"/>
          </rPr>
          <t>Carlos Almela Baeza:</t>
        </r>
        <r>
          <rPr>
            <sz val="9"/>
            <color indexed="81"/>
            <rFont val="Tahoma"/>
            <family val="2"/>
          </rPr>
          <t xml:space="preserve">
Opciones:
* Saldo Inicial
* Saldo Temporal
* Sellado de Boletos
* Cobro Premio nº LP/BL
* Cobro Reintegro LP/BL
* Cuota de Participación</t>
        </r>
      </text>
    </comment>
  </commentList>
</comments>
</file>

<file path=xl/sharedStrings.xml><?xml version="1.0" encoding="utf-8"?>
<sst xmlns="http://schemas.openxmlformats.org/spreadsheetml/2006/main" count="2245" uniqueCount="906">
  <si>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</si>
  <si>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</si>
  <si>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</si>
  <si>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</si>
  <si>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</si>
  <si>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</si>
  <si>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</si>
  <si>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</si>
  <si>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</si>
  <si>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</si>
  <si>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</si>
  <si>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</si>
  <si>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</si>
  <si>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</si>
  <si>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</si>
  <si>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</si>
  <si>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</si>
  <si>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</si>
  <si>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</si>
  <si>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</si>
  <si>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</si>
  <si>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</si>
  <si>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</si>
  <si>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</si>
  <si>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</si>
  <si>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</si>
  <si>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</si>
  <si>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</si>
  <si>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</si>
  <si>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</si>
  <si>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</si>
  <si>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</si>
  <si>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</si>
  <si>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</si>
  <si>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</si>
  <si>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</si>
  <si>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</si>
  <si>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</si>
  <si>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</si>
  <si>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</si>
  <si>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</si>
  <si>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</si>
  <si>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</si>
  <si>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</si>
  <si>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</si>
  <si>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</si>
  <si>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</si>
  <si>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</si>
  <si>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</si>
  <si>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</si>
  <si>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</si>
  <si>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</si>
  <si>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</si>
  <si>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</si>
  <si>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</si>
  <si>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</si>
  <si>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</si>
  <si>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</si>
  <si>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</si>
  <si>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</si>
  <si>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</si>
  <si>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</si>
  <si>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</si>
  <si>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</si>
  <si>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</si>
  <si>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</si>
  <si>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</si>
  <si>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</si>
  <si>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</si>
  <si>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</si>
  <si>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</si>
  <si>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</si>
  <si>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</si>
  <si>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</si>
  <si>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</si>
  <si>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</si>
  <si>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</si>
  <si>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</si>
  <si>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</si>
  <si>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</si>
  <si>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</si>
  <si>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</si>
  <si>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</si>
  <si>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</si>
  <si>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</si>
  <si>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</si>
  <si>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</si>
  <si>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</si>
  <si>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</si>
  <si>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</si>
  <si>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</si>
  <si>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</si>
  <si>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</si>
  <si>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</si>
  <si>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</si>
  <si>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</si>
  <si>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</si>
  <si>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</si>
  <si>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</si>
  <si>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</si>
  <si>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</si>
  <si>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</si>
  <si>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</si>
  <si>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</si>
  <si>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</si>
  <si>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</si>
  <si>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</si>
  <si>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</si>
  <si>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</si>
  <si>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</si>
  <si>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</si>
  <si>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</si>
  <si>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</si>
  <si>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</si>
  <si>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</si>
  <si>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</si>
  <si>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</si>
  <si>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</si>
  <si>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</si>
  <si>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</si>
  <si>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</si>
  <si>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</si>
  <si>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</si>
  <si>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</si>
  <si>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</si>
  <si>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</si>
  <si>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</si>
  <si>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</si>
  <si>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</si>
  <si>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</si>
  <si>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</si>
  <si>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</si>
  <si>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</si>
  <si>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</si>
  <si>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</si>
  <si>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</si>
  <si>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</si>
  <si>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</si>
  <si>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</si>
  <si>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</si>
  <si>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</si>
  <si>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</si>
  <si>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</si>
  <si>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</si>
  <si>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</si>
  <si>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</si>
  <si>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</si>
  <si>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</si>
  <si>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</si>
  <si>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</si>
  <si>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</si>
  <si>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</si>
  <si>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</si>
  <si>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</si>
  <si>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</si>
  <si>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</si>
  <si>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</si>
  <si>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</si>
  <si>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</si>
  <si>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</si>
  <si>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</si>
  <si>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</si>
  <si>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</si>
  <si>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</si>
  <si>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</si>
  <si>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</si>
  <si>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</si>
  <si>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</si>
  <si>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</si>
  <si>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</si>
  <si>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</si>
  <si>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</si>
  <si>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</si>
  <si>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</si>
  <si>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</si>
  <si>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</si>
  <si>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</si>
  <si>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</si>
  <si>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</si>
  <si>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</si>
  <si>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</si>
  <si>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</si>
  <si>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</si>
  <si>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</si>
  <si>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</si>
  <si>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</si>
  <si>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</si>
  <si>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</si>
  <si>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</si>
  <si>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</si>
  <si>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</si>
  <si>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</si>
  <si>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</si>
  <si>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</si>
  <si>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</si>
  <si>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</si>
  <si>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</si>
  <si>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</si>
  <si>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</si>
  <si>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</si>
  <si>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</si>
  <si>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</si>
  <si>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</si>
  <si>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</si>
  <si>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</si>
  <si>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</si>
  <si>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</si>
  <si>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</si>
  <si>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</si>
  <si>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</si>
  <si>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</si>
  <si>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</si>
  <si>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</si>
  <si>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</si>
  <si>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</si>
  <si>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</si>
  <si>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</si>
  <si>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</si>
  <si>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</si>
  <si>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</si>
  <si>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</si>
  <si>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</si>
  <si>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</si>
  <si>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</si>
  <si>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</si>
  <si>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</si>
  <si>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</si>
  <si>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</si>
  <si>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</si>
  <si>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</si>
  <si>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</si>
  <si>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</si>
  <si>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</si>
  <si>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</si>
  <si>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</si>
  <si>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</si>
  <si>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</si>
  <si>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</si>
  <si>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</si>
  <si>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</si>
  <si>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</si>
  <si>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</si>
  <si>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</si>
  <si>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</si>
  <si>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</si>
  <si>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</si>
  <si>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</si>
  <si>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</si>
  <si>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</si>
  <si>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</si>
  <si>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</si>
  <si>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</si>
  <si>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</si>
  <si>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</si>
  <si>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</si>
  <si>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</si>
  <si>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</si>
  <si>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</si>
  <si>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</si>
  <si>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</si>
  <si>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</si>
  <si>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</si>
  <si>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</si>
  <si>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</si>
  <si>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</si>
  <si>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</si>
  <si>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</si>
  <si>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</si>
  <si>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</si>
  <si>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</si>
  <si>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</si>
  <si>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</si>
  <si>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</si>
  <si>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</si>
  <si>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</si>
  <si>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</si>
  <si>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</si>
  <si>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</si>
  <si>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</si>
  <si>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</si>
  <si>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</si>
  <si>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</si>
  <si>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</si>
  <si>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</si>
  <si>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</si>
  <si>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</si>
  <si>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</si>
  <si>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</si>
  <si>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</si>
  <si>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</si>
  <si>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</si>
  <si>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</si>
  <si>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</si>
  <si>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</si>
  <si>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</si>
  <si>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</si>
  <si>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</si>
  <si>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</si>
  <si>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</si>
  <si>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</si>
  <si>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</si>
  <si>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</si>
  <si>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</si>
  <si>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</si>
  <si>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</si>
  <si>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</si>
  <si>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</si>
  <si>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</si>
  <si>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</si>
  <si>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</si>
  <si>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</si>
  <si>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</si>
  <si>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</si>
  <si>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</si>
  <si>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</si>
  <si>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</si>
  <si>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</si>
  <si>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</si>
  <si>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</si>
  <si>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</si>
  <si>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</si>
  <si>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</si>
  <si>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</si>
  <si>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</si>
  <si>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</si>
  <si>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</si>
  <si>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</si>
  <si>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</si>
  <si>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</si>
  <si>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</si>
  <si>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</si>
  <si>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</si>
  <si>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</si>
  <si>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</si>
  <si>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</si>
  <si>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</si>
  <si>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</si>
  <si>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</si>
  <si>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</si>
  <si>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</si>
  <si>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</si>
  <si>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</si>
  <si>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</si>
  <si>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</si>
  <si>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</si>
  <si>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</si>
  <si>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</si>
  <si>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</si>
  <si>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</si>
  <si>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</si>
  <si>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</si>
  <si>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</si>
  <si>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</si>
  <si>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</si>
  <si>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</si>
  <si>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</si>
  <si>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</si>
  <si>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</si>
  <si>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</si>
  <si>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</si>
  <si>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</si>
  <si>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</si>
  <si>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</si>
  <si>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</si>
  <si>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</si>
  <si>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</si>
  <si>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</si>
  <si>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</si>
  <si>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</si>
  <si>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</si>
  <si>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</si>
  <si>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</si>
  <si>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</si>
  <si>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</si>
  <si>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</si>
  <si>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</si>
  <si>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</si>
  <si>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</si>
  <si>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</si>
  <si>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</si>
  <si>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</si>
  <si>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</si>
  <si>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</si>
  <si>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</si>
  <si>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</si>
  <si>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</si>
  <si>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</si>
  <si>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</si>
  <si>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</si>
  <si>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</si>
  <si>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</si>
  <si>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</si>
  <si>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</si>
  <si>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</si>
  <si>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</si>
  <si>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</si>
  <si>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</si>
  <si>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</si>
  <si>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</si>
  <si>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</si>
  <si>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</si>
  <si>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</si>
  <si>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</si>
  <si>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</si>
  <si>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</si>
  <si>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</si>
  <si>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</si>
  <si>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</si>
  <si>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</si>
  <si>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</si>
  <si>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</si>
  <si>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</si>
  <si>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</si>
  <si>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</si>
  <si>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</si>
  <si>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</si>
  <si>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</si>
  <si>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</si>
  <si>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</si>
  <si>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</si>
  <si>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</si>
  <si>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</si>
  <si>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</si>
  <si>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</si>
  <si>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</si>
  <si>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</si>
  <si>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</si>
  <si>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</si>
  <si>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</si>
  <si>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</si>
  <si>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</si>
  <si>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</si>
  <si>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</si>
  <si>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</si>
  <si>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</si>
  <si>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</si>
  <si>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</si>
  <si>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</si>
  <si>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</si>
  <si>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</si>
  <si>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</si>
  <si>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</si>
  <si>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</si>
  <si>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</si>
  <si>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</si>
  <si>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</si>
  <si>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</si>
  <si>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</si>
  <si>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</si>
  <si>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</si>
  <si>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</si>
  <si>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</si>
  <si>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</si>
  <si>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</si>
  <si>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</si>
  <si>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</si>
  <si>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</si>
  <si>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</si>
  <si>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</si>
  <si>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</si>
  <si>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</si>
  <si>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</si>
  <si>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</si>
  <si>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</si>
  <si>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</si>
  <si>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</si>
  <si>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</si>
  <si>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</si>
  <si>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</si>
  <si>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</si>
  <si>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</si>
  <si>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</si>
  <si>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</si>
  <si>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</si>
  <si>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</si>
  <si>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</si>
  <si>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</si>
  <si>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</si>
  <si>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</si>
  <si>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</si>
  <si>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</si>
  <si>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</si>
  <si>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</si>
  <si>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</si>
  <si>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</si>
  <si>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</si>
  <si>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</si>
  <si>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</si>
  <si>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</si>
  <si>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</si>
  <si>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</si>
  <si>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</si>
  <si>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</si>
  <si>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</si>
  <si>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</si>
  <si>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</si>
  <si>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</si>
  <si>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</si>
  <si>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</si>
  <si>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</si>
  <si>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</si>
  <si>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</si>
  <si>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</si>
  <si>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</si>
  <si>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</si>
  <si>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</si>
  <si>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</si>
  <si>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</si>
  <si>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</si>
  <si>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</si>
  <si>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</si>
  <si>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</si>
  <si>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</si>
  <si>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</si>
  <si>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</si>
  <si>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</si>
  <si>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</si>
  <si>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</si>
  <si>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</si>
  <si>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</si>
  <si>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</si>
  <si>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</si>
  <si>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</si>
  <si>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</si>
  <si>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</si>
  <si>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</si>
  <si>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</si>
  <si>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</si>
  <si>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</si>
  <si>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</si>
  <si>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</si>
  <si>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</si>
  <si>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</si>
  <si>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</si>
  <si>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</si>
  <si>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</si>
  <si>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</si>
  <si>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</si>
  <si>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</si>
  <si>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</si>
  <si>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</si>
  <si>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</si>
  <si>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</si>
  <si>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</si>
  <si>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</si>
  <si>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</si>
  <si>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</si>
  <si>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</si>
  <si>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</si>
  <si>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</si>
  <si>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</si>
  <si>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</si>
  <si>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</si>
  <si>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</si>
  <si>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</si>
  <si>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</si>
  <si>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</si>
  <si>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</si>
  <si>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</si>
  <si>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</si>
  <si>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</si>
  <si>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</si>
  <si>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</si>
  <si>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</si>
  <si>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</si>
  <si>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</si>
  <si>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</si>
  <si>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</si>
  <si>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</si>
  <si>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</si>
  <si>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</si>
  <si>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</si>
  <si>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</si>
  <si>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</si>
  <si>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</si>
  <si>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</si>
  <si>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</si>
  <si>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</si>
  <si>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</si>
  <si>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</si>
  <si>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</si>
  <si>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</si>
  <si>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</si>
  <si>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</si>
  <si>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</si>
  <si>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</si>
  <si>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</si>
  <si>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</si>
  <si>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</si>
  <si>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</si>
  <si>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</si>
  <si>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</si>
  <si>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</si>
  <si>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</si>
  <si>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</si>
  <si>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</si>
  <si>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</si>
  <si>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</si>
  <si>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</si>
  <si>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</si>
  <si>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</si>
  <si>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</si>
  <si>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</si>
  <si>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</si>
  <si>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</si>
  <si>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</si>
  <si>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</si>
  <si>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</si>
  <si>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</si>
  <si>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</si>
  <si>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</si>
  <si>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</si>
  <si>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</si>
  <si>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LP</t>
  </si>
  <si>
    <t>Pablo</t>
  </si>
  <si>
    <t>Fecha Hasta</t>
  </si>
  <si>
    <t>Semanal</t>
  </si>
  <si>
    <t>Reintegro</t>
  </si>
  <si>
    <t>Notas</t>
  </si>
  <si>
    <t>No</t>
  </si>
  <si>
    <t>Comentario</t>
  </si>
  <si>
    <t>N10</t>
  </si>
  <si>
    <t>N11</t>
  </si>
  <si>
    <t>_</t>
  </si>
  <si>
    <t>Costes</t>
  </si>
  <si>
    <t>Dias</t>
  </si>
  <si>
    <t>Puntuacion</t>
  </si>
  <si>
    <t>L</t>
  </si>
  <si>
    <t>M</t>
  </si>
  <si>
    <t>X</t>
  </si>
  <si>
    <t>J</t>
  </si>
  <si>
    <t>V</t>
  </si>
  <si>
    <t>S</t>
  </si>
  <si>
    <t>D</t>
  </si>
  <si>
    <t>Carlos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</si>
  <si>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</si>
  <si>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</si>
  <si>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</si>
  <si>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</si>
  <si>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</si>
  <si>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</si>
  <si>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</si>
  <si>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</si>
  <si>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</si>
  <si>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</si>
  <si>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</si>
  <si>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</si>
  <si>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</si>
  <si>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</si>
  <si>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</si>
  <si>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</si>
  <si>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</si>
  <si>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</si>
  <si>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</si>
  <si>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</si>
  <si>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</si>
  <si>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</si>
  <si>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</si>
  <si>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</si>
  <si>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</si>
  <si>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</si>
  <si>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</si>
  <si>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</si>
  <si>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</si>
  <si>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</si>
  <si>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</si>
  <si>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</si>
  <si>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</si>
  <si>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</si>
  <si>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</si>
  <si>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</si>
  <si>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</si>
  <si>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</si>
  <si>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</si>
  <si>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</si>
  <si>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</si>
  <si>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</si>
  <si>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</si>
  <si>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</si>
  <si>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</si>
  <si>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</si>
  <si>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</si>
  <si>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</si>
  <si>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</si>
  <si>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</si>
  <si>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</si>
  <si>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</si>
  <si>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</si>
  <si>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</si>
  <si>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</si>
  <si>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</si>
  <si>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</si>
  <si>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</si>
  <si>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</si>
  <si>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</si>
  <si>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</si>
  <si>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</si>
  <si>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</si>
  <si>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</si>
  <si>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</si>
  <si>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</si>
  <si>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</si>
  <si>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</si>
  <si>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</si>
  <si>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</si>
  <si>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</si>
  <si>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</si>
  <si>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</si>
  <si>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</si>
  <si>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</si>
  <si>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</si>
  <si>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2020/026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</si>
  <si>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</si>
  <si>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</si>
  <si>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</si>
  <si>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</si>
  <si>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</si>
  <si>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</si>
  <si>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</si>
  <si>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</si>
  <si>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</si>
  <si>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</si>
  <si>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</si>
  <si>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</si>
  <si>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</si>
  <si>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</si>
  <si>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</si>
  <si>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</si>
  <si>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</si>
  <si>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</si>
  <si>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</si>
  <si>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</si>
  <si>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</si>
  <si>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</si>
  <si>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</si>
  <si>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</si>
  <si>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</si>
  <si>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</si>
  <si>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</si>
  <si>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</si>
  <si>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</si>
  <si>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</si>
  <si>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</si>
  <si>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</si>
  <si>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</si>
  <si>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</si>
  <si>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</si>
  <si>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</si>
  <si>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</si>
  <si>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</si>
  <si>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</si>
  <si>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</si>
  <si>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</si>
  <si>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</si>
  <si>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</si>
  <si>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</si>
  <si>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</si>
  <si>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</si>
  <si>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</si>
  <si>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</si>
  <si>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</si>
  <si>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</si>
  <si>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</si>
  <si>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</si>
  <si>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</si>
  <si>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5ª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</si>
  <si>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</si>
  <si>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</si>
  <si>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</si>
  <si>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</si>
  <si>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</si>
  <si>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</si>
  <si>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</si>
  <si>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</si>
  <si>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Tiempo medio 90</t>
  </si>
  <si>
    <t>Frecuencias 90</t>
  </si>
  <si>
    <t>Probabilidad 90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</si>
  <si>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</si>
  <si>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</si>
  <si>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</si>
  <si>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</si>
  <si>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</si>
  <si>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</si>
  <si>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</si>
  <si>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</si>
  <si>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</si>
  <si>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</si>
  <si>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</si>
  <si>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</si>
  <si>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</si>
  <si>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</si>
  <si>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</si>
  <si>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</si>
  <si>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</si>
  <si>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</si>
  <si>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</si>
  <si>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</si>
  <si>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2020/075</t>
  </si>
  <si>
    <t>2020/076</t>
  </si>
  <si>
    <t>2020/077</t>
  </si>
  <si>
    <t>2020/078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</si>
  <si>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</si>
  <si>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</si>
  <si>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</si>
  <si>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</si>
  <si>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</si>
  <si>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</si>
  <si>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</si>
  <si>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</si>
  <si>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</si>
  <si>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Charly</t>
  </si>
  <si>
    <t>2021/001</t>
  </si>
  <si>
    <t>2021/002</t>
  </si>
  <si>
    <t>Cobro Reintegro BL</t>
  </si>
  <si>
    <t>Cobro Premio 5ª BL</t>
  </si>
  <si>
    <t>2021/003</t>
  </si>
  <si>
    <t>Cuota de Participación</t>
  </si>
  <si>
    <t>Saldo Temporal</t>
  </si>
  <si>
    <t>2021/004</t>
  </si>
  <si>
    <t>2021/005</t>
  </si>
  <si>
    <t>Cobro Premio 4ª BL</t>
  </si>
  <si>
    <t>2021/006</t>
  </si>
  <si>
    <t>2021/007</t>
  </si>
  <si>
    <t>2021/008</t>
  </si>
  <si>
    <t>2021/009</t>
  </si>
  <si>
    <t>2021/010</t>
  </si>
  <si>
    <t>Cobro Reintegro LP</t>
  </si>
  <si>
    <t>Apariciones</t>
  </si>
  <si>
    <t>2021/011</t>
  </si>
  <si>
    <t>2021/012</t>
  </si>
  <si>
    <t>2021/013</t>
  </si>
  <si>
    <t>2021/014</t>
  </si>
  <si>
    <t>2021/015</t>
  </si>
  <si>
    <t>MARZO</t>
  </si>
  <si>
    <t>ABRIL</t>
  </si>
  <si>
    <t>2021/016</t>
  </si>
  <si>
    <t>2021/017</t>
  </si>
  <si>
    <t>2021/018</t>
  </si>
  <si>
    <t>2021/019</t>
  </si>
  <si>
    <t>Etiquetas de fila</t>
  </si>
  <si>
    <t>Total general</t>
  </si>
  <si>
    <t>Grupo1</t>
  </si>
  <si>
    <t>SumIngresos</t>
  </si>
  <si>
    <t xml:space="preserve">SumGasto </t>
  </si>
  <si>
    <t>2021/020</t>
  </si>
  <si>
    <t>2021/021</t>
  </si>
  <si>
    <t>Traspaso fondos</t>
  </si>
  <si>
    <t>(3)Peso:[2/4]|(3)Consecutivos:[2/0,No Consecutivos]|(2)Paridad:[4/2]</t>
  </si>
  <si>
    <t>2021/022</t>
  </si>
  <si>
    <t>MAYO</t>
  </si>
  <si>
    <t>JUNIO</t>
  </si>
  <si>
    <t>2021/023</t>
  </si>
  <si>
    <t>2021/024</t>
  </si>
  <si>
    <t>ju., 25/03/2021</t>
  </si>
  <si>
    <t>4ª</t>
  </si>
  <si>
    <t>Fecha de Fin</t>
  </si>
  <si>
    <t>sá., 27/03/2021</t>
  </si>
  <si>
    <t>2021/025</t>
  </si>
  <si>
    <t>14,0,0;1,0,0;2,2,122670.9;3,224,2373.1;4,12508,68.65;5,234303,8;15,1284449,1;</t>
  </si>
  <si>
    <t>Calculo de la Fecha Fija Optima de Muestra</t>
  </si>
  <si>
    <t>Fecha de Inicio</t>
  </si>
  <si>
    <t>Offset</t>
  </si>
  <si>
    <t>Método Sugerencia</t>
  </si>
  <si>
    <t>Sorteos Acertados</t>
  </si>
  <si>
    <t>Sugerencia</t>
  </si>
  <si>
    <t>Importe</t>
  </si>
  <si>
    <t>#1 Estadistico Probabilidad(D) Dias(0)</t>
  </si>
  <si>
    <t>Sugerencia: (6/49-$2) 03-07-11-12-16-25 , $4</t>
  </si>
  <si>
    <t>Sugerencia: (6/49-$2) 03-05-07-25-39-49 , $4</t>
  </si>
  <si>
    <t>Sugerencia: (6/49-$2) 03-05-16-25-39-49 , $4</t>
  </si>
  <si>
    <t>Sugerencia: (6/49-$2) 03-05-07-15-16-49 , $4</t>
  </si>
  <si>
    <t>Sugerencia: (6/49-$2) 03-05-07-16-34-49 , $4</t>
  </si>
  <si>
    <t>Sugerencia: (6/49-$2) 01-05-09-16-34-49 , $4</t>
  </si>
  <si>
    <t>Sugerencia: (6/49-$2) 05-09-16-31-34-49 , $4</t>
  </si>
  <si>
    <t>Sugerencia: (6/49-$2) 05-09-15-16-34-49 , $4</t>
  </si>
  <si>
    <t>Sugerencia: (6/49-$2) 03-05-09-16-34-49 , $4</t>
  </si>
  <si>
    <t>Sugerencia: (6/49-$2) 03-09-16-28-34-49 , $4</t>
  </si>
  <si>
    <t>Sugerencia: (6/49-$2) 03-09-15-16-34-49 , $4</t>
  </si>
  <si>
    <t>Sugerencia: (6/49-$2) 09-15-16-28-34-49 , $4</t>
  </si>
  <si>
    <t>Sugerencia: (6/49-$2) 07-09-15-16-34-49 , $4</t>
  </si>
  <si>
    <t>Sugerencia: (6/49-$2) 07-09-13-15-34-49 , $4</t>
  </si>
  <si>
    <t>Sugerencia: (6/49-$2) 07-09-15-16-34-42 , $4</t>
  </si>
  <si>
    <t>Sugerencia: (6/49-$2) 07-09-13-15-16-34 , $4</t>
  </si>
  <si>
    <t>Sugerencia: (6/49-$2) 07-09-13-15-34-38 , $4</t>
  </si>
  <si>
    <t>Sugerencia: (6/49-$2) 03-07-09-13-15-34 , $4</t>
  </si>
  <si>
    <t>Sugerencia: (6/49-$2) 03-07-09-13-34-38 , $4</t>
  </si>
  <si>
    <t>Sugerencia: (6/49-$2) 07-09-13-34-38-49 , $4</t>
  </si>
  <si>
    <t>Sugerencia: (6/49-$2) 07-09-13-34-36-38 , $4</t>
  </si>
  <si>
    <t>Sugerencia: (6/49-$2) 07-09-13-14-15-34 , $4</t>
  </si>
  <si>
    <t>Sugerencia: (6/49-$2) 07-09-13-14-34-42 , $4</t>
  </si>
  <si>
    <t>Sugerencia: (6/49-$2) 01-07-09-13-34-42 , $4</t>
  </si>
  <si>
    <t>Sugerencia: (6/49-$2) 07-09-13-34-36-42 , $4</t>
  </si>
  <si>
    <t>Sugerencia: (6/49-$2) 01-07-09-13-34-36 , $4</t>
  </si>
  <si>
    <t>Sugerencia: (6/49-$2) 01-07-09-13-16-36 , $4</t>
  </si>
  <si>
    <t>Sugerencia: (6/49-$2) 01-03-07-09-13-36 , $4</t>
  </si>
  <si>
    <t>Sugerencia: (6/49-$2) 03-07-09-13-16-36 , $4</t>
  </si>
  <si>
    <t>Sugerencia: (6/49-$2) 01-03-09-13-16-36 , $4</t>
  </si>
  <si>
    <t>Sugerencia: (6/49-$2) 07-09-13-16-36-38 , $4</t>
  </si>
  <si>
    <t>Sugerencia: (6/49-$2) 01-07-09-13-36-38 , $4</t>
  </si>
  <si>
    <t>Sugerencia: (6/49-$2) 01-09-13-36-38-42 , $4</t>
  </si>
  <si>
    <t>Sugerencia: (6/49-$2) 09-13-14-36-38-42 , $4</t>
  </si>
  <si>
    <t>Sugerencia: (6/49-$2) 07-09-13-14-36-42 , $4</t>
  </si>
  <si>
    <t>Sugerencia: (6/49-$2) 03-07-09-13-36-42 , $4</t>
  </si>
  <si>
    <t>Sugerencia: (6/49-$2) 01-03-09-13-36-42 , $4</t>
  </si>
  <si>
    <t>Sugerencia: (6/49-$2) 03-07-09-13-36-38 , $4</t>
  </si>
  <si>
    <t>Sugerencia: (6/49-$2) 01-07-09-13-36-42 , $4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</si>
</sst>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68" formatCode="#,##0.00\ &quot;€&quot;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i/>
      <sz val="11"/>
      <color rgb="FF7F7F7F"/>
      <name val="Calibri"/>
      <family val="2"/>
      <scheme val="minor"/>
    </font>
    <font>
      <i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"/>
    </font>
    <font>
      <sz val="11"/>
      <color theme="0"/>
      <name val="Arial"/>
      <family val="2"/>
    </font>
    <font>
      <sz val="10"/>
      <color indexed="8"/>
      <name val="Arial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22" borderId="23" applyNumberFormat="0" applyFont="0" applyAlignment="0" applyProtection="0"/>
    <xf numFmtId="0" fontId="34" fillId="0" borderId="0" applyNumberFormat="0" applyFill="0" applyBorder="0" applyAlignment="0" applyProtection="0"/>
  </cellStyleXfs>
  <cellXfs count="279">
    <xf numFmtId="0" fontId="0" fillId="0" borderId="0" xfId="0"/>
    <xf numFmtId="0" fontId="5" fillId="0" borderId="0" xfId="2" applyFont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0" borderId="0" xfId="2" applyAlignment="1">
      <alignment horizontal="right" vertical="top"/>
    </xf>
    <xf numFmtId="0" fontId="12" fillId="6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9" borderId="0" xfId="0" applyFont="1" applyFill="1" applyAlignment="1">
      <alignment textRotation="90"/>
    </xf>
    <xf numFmtId="0" fontId="2" fillId="13" borderId="0" xfId="0" applyFont="1" applyFill="1"/>
    <xf numFmtId="14" fontId="4" fillId="7" borderId="0" xfId="0" applyNumberFormat="1" applyFont="1" applyFill="1" applyAlignment="1" applyProtection="1">
      <alignment horizontal="left" vertical="center" wrapText="1"/>
      <protection locked="0"/>
    </xf>
    <xf numFmtId="1" fontId="13" fillId="7" borderId="0" xfId="0" applyNumberFormat="1" applyFont="1" applyFill="1" applyAlignment="1">
      <alignment horizontal="left" vertical="center" wrapText="1"/>
    </xf>
    <xf numFmtId="0" fontId="14" fillId="7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6" borderId="0" xfId="1" applyFont="1" applyFill="1" applyAlignment="1">
      <alignment horizontal="left" vertical="top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0" borderId="0" xfId="1" applyFont="1" applyAlignment="1">
      <alignment horizontal="left" vertical="center" wrapText="1"/>
    </xf>
    <xf numFmtId="44" fontId="12" fillId="6" borderId="0" xfId="1" applyFont="1" applyFill="1" applyAlignment="1">
      <alignment horizontal="right" vertical="top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7" borderId="0" xfId="0" applyFont="1" applyFill="1" applyBorder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0" fillId="0" borderId="0" xfId="2" applyNumberFormat="1" applyFont="1" applyFill="1" applyAlignment="1">
      <alignment vertical="top"/>
    </xf>
    <xf numFmtId="0" fontId="13" fillId="7" borderId="5" xfId="0" applyFont="1" applyFill="1" applyBorder="1" applyAlignment="1" applyProtection="1">
      <alignment horizontal="left" vertical="center" wrapText="1"/>
      <protection locked="0"/>
    </xf>
    <xf numFmtId="0" fontId="21" fillId="0" borderId="0" xfId="2" applyFont="1" applyFill="1" applyAlignment="1">
      <alignment horizontal="center"/>
    </xf>
    <xf numFmtId="44" fontId="22" fillId="0" borderId="0" xfId="1" applyFont="1" applyFill="1" applyAlignment="1">
      <alignment horizontal="center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0" fontId="6" fillId="3" borderId="0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0" fontId="2" fillId="15" borderId="20" xfId="0" applyFont="1" applyFill="1" applyBorder="1"/>
    <xf numFmtId="0" fontId="2" fillId="15" borderId="5" xfId="0" applyFont="1" applyFill="1" applyBorder="1"/>
    <xf numFmtId="0" fontId="17" fillId="7" borderId="0" xfId="0" applyFont="1" applyFill="1" applyAlignment="1">
      <alignment horizontal="left" vertical="center" wrapText="1"/>
    </xf>
    <xf numFmtId="0" fontId="23" fillId="0" borderId="0" xfId="2" applyFont="1" applyFill="1" applyAlignment="1">
      <alignment vertical="top"/>
    </xf>
    <xf numFmtId="15" fontId="11" fillId="0" borderId="0" xfId="0" applyNumberFormat="1" applyFont="1" applyFill="1" applyAlignment="1">
      <alignment horizontal="right" vertical="top"/>
    </xf>
    <xf numFmtId="0" fontId="11" fillId="0" borderId="0" xfId="0" applyFont="1" applyFill="1" applyAlignment="1">
      <alignment horizontal="right" vertical="top"/>
    </xf>
    <xf numFmtId="0" fontId="2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>
      <alignment horizontal="right" vertical="top"/>
    </xf>
    <xf numFmtId="0" fontId="4" fillId="0" borderId="0" xfId="0" quotePrefix="1" applyFont="1" applyFill="1" applyAlignment="1">
      <alignment horizontal="right" vertical="top"/>
    </xf>
    <xf numFmtId="14" fontId="4" fillId="0" borderId="0" xfId="0" applyNumberFormat="1" applyFont="1" applyFill="1" applyAlignment="1">
      <alignment horizontal="right" vertical="top"/>
    </xf>
    <xf numFmtId="1" fontId="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 applyProtection="1">
      <alignment horizontal="right" vertical="top"/>
      <protection locked="0"/>
    </xf>
    <xf numFmtId="0" fontId="23" fillId="0" borderId="0" xfId="0" applyNumberFormat="1" applyFont="1" applyFill="1" applyAlignment="1">
      <alignment horizontal="right" vertical="top"/>
    </xf>
    <xf numFmtId="14" fontId="4" fillId="0" borderId="0" xfId="2" applyNumberFormat="1" applyFont="1" applyFill="1" applyAlignment="1">
      <alignment horizontal="right" vertical="top"/>
    </xf>
    <xf numFmtId="0" fontId="4" fillId="0" borderId="5" xfId="0" quotePrefix="1" applyFont="1" applyFill="1" applyBorder="1" applyAlignment="1">
      <alignment horizontal="right" vertical="top"/>
    </xf>
    <xf numFmtId="0" fontId="4" fillId="0" borderId="6" xfId="0" quotePrefix="1" applyFont="1" applyFill="1" applyBorder="1" applyAlignment="1">
      <alignment horizontal="right" vertical="top"/>
    </xf>
    <xf numFmtId="0" fontId="4" fillId="0" borderId="6" xfId="0" applyFont="1" applyFill="1" applyBorder="1" applyAlignment="1">
      <alignment horizontal="right" vertical="top"/>
    </xf>
    <xf numFmtId="0" fontId="4" fillId="0" borderId="5" xfId="0" applyFont="1" applyFill="1" applyBorder="1" applyAlignment="1">
      <alignment horizontal="right" vertical="top"/>
    </xf>
    <xf numFmtId="1" fontId="4" fillId="0" borderId="0" xfId="0" applyNumberFormat="1" applyFont="1" applyFill="1" applyBorder="1" applyAlignment="1">
      <alignment horizontal="right" vertical="top"/>
    </xf>
    <xf numFmtId="0" fontId="4" fillId="0" borderId="0" xfId="0" applyFont="1" applyFill="1" applyBorder="1" applyAlignment="1">
      <alignment horizontal="right" vertical="top"/>
    </xf>
    <xf numFmtId="14" fontId="4" fillId="0" borderId="0" xfId="2" applyNumberFormat="1" applyFont="1" applyFill="1" applyBorder="1" applyAlignment="1">
      <alignment horizontal="right" vertical="top"/>
    </xf>
    <xf numFmtId="0" fontId="4" fillId="0" borderId="0" xfId="2" applyFont="1" applyFill="1" applyAlignment="1">
      <alignment horizontal="right" vertical="top"/>
    </xf>
    <xf numFmtId="0" fontId="4" fillId="0" borderId="0" xfId="0" applyNumberFormat="1" applyFont="1" applyFill="1" applyAlignment="1">
      <alignment horizontal="right" vertical="top"/>
    </xf>
    <xf numFmtId="0" fontId="4" fillId="0" borderId="0" xfId="0" applyNumberFormat="1" applyFont="1" applyFill="1" applyBorder="1" applyAlignment="1">
      <alignment horizontal="right" vertical="top"/>
    </xf>
    <xf numFmtId="0" fontId="4" fillId="0" borderId="21" xfId="0" applyFont="1" applyFill="1" applyBorder="1" applyAlignment="1">
      <alignment horizontal="right" vertical="top"/>
    </xf>
    <xf numFmtId="0" fontId="4" fillId="0" borderId="5" xfId="0" applyFont="1" applyFill="1" applyBorder="1" applyAlignment="1" applyProtection="1">
      <alignment horizontal="right" vertical="top"/>
    </xf>
    <xf numFmtId="0" fontId="4" fillId="0" borderId="22" xfId="0" applyFont="1" applyFill="1" applyBorder="1" applyAlignment="1">
      <alignment horizontal="right" vertical="top"/>
    </xf>
    <xf numFmtId="0" fontId="4" fillId="0" borderId="6" xfId="0" applyFont="1" applyFill="1" applyBorder="1" applyAlignment="1" applyProtection="1">
      <alignment horizontal="right" vertical="top"/>
    </xf>
    <xf numFmtId="0" fontId="12" fillId="2" borderId="0" xfId="0" applyFont="1" applyFill="1" applyAlignment="1">
      <alignment vertical="top"/>
    </xf>
    <xf numFmtId="44" fontId="13" fillId="0" borderId="0" xfId="2" applyNumberFormat="1" applyFont="1" applyAlignment="1">
      <alignment vertical="top"/>
    </xf>
    <xf numFmtId="14" fontId="0" fillId="0" borderId="0" xfId="0" applyNumberFormat="1"/>
    <xf numFmtId="0" fontId="25" fillId="0" borderId="0" xfId="0" applyFont="1" applyAlignment="1">
      <alignment horizontal="left" vertical="top"/>
    </xf>
    <xf numFmtId="0" fontId="0" fillId="0" borderId="0" xfId="0" applyFont="1"/>
    <xf numFmtId="14" fontId="0" fillId="0" borderId="0" xfId="0" applyNumberFormat="1" applyFont="1"/>
    <xf numFmtId="0" fontId="2" fillId="9" borderId="0" xfId="0" applyFont="1" applyFill="1" applyAlignment="1"/>
    <xf numFmtId="0" fontId="19" fillId="16" borderId="0" xfId="0" applyNumberFormat="1" applyFont="1" applyFill="1" applyAlignment="1"/>
    <xf numFmtId="14" fontId="0" fillId="18" borderId="0" xfId="0" applyNumberFormat="1" applyFont="1" applyFill="1"/>
    <xf numFmtId="166" fontId="0" fillId="18" borderId="0" xfId="0" applyNumberFormat="1" applyFont="1" applyFill="1"/>
    <xf numFmtId="0" fontId="0" fillId="18" borderId="0" xfId="0" applyFont="1" applyFill="1"/>
    <xf numFmtId="166" fontId="19" fillId="18" borderId="0" xfId="0" applyNumberFormat="1" applyFont="1" applyFill="1" applyAlignment="1">
      <alignment horizontal="left" vertical="top"/>
    </xf>
    <xf numFmtId="167" fontId="0" fillId="0" borderId="0" xfId="0" applyNumberFormat="1" applyFont="1"/>
    <xf numFmtId="14" fontId="0" fillId="16" borderId="0" xfId="0" applyNumberFormat="1" applyFont="1" applyFill="1"/>
    <xf numFmtId="166" fontId="0" fillId="16" borderId="0" xfId="0" applyNumberFormat="1" applyFont="1" applyFill="1"/>
    <xf numFmtId="0" fontId="0" fillId="16" borderId="0" xfId="0" applyFont="1" applyFill="1"/>
    <xf numFmtId="166" fontId="19" fillId="16" borderId="0" xfId="0" applyNumberFormat="1" applyFont="1" applyFill="1" applyAlignment="1">
      <alignment horizontal="left" vertical="top"/>
    </xf>
    <xf numFmtId="14" fontId="0" fillId="17" borderId="0" xfId="0" applyNumberFormat="1" applyFont="1" applyFill="1"/>
    <xf numFmtId="166" fontId="0" fillId="17" borderId="0" xfId="0" applyNumberFormat="1" applyFont="1" applyFill="1"/>
    <xf numFmtId="0" fontId="0" fillId="17" borderId="0" xfId="0" applyFont="1" applyFill="1"/>
    <xf numFmtId="166" fontId="19" fillId="17" borderId="0" xfId="0" applyNumberFormat="1" applyFont="1" applyFill="1" applyAlignment="1">
      <alignment horizontal="left" vertical="top"/>
    </xf>
    <xf numFmtId="0" fontId="0" fillId="10" borderId="0" xfId="0" applyFont="1" applyFill="1"/>
    <xf numFmtId="14" fontId="3" fillId="19" borderId="0" xfId="0" applyNumberFormat="1" applyFont="1" applyFill="1"/>
    <xf numFmtId="166" fontId="3" fillId="19" borderId="0" xfId="0" applyNumberFormat="1" applyFont="1" applyFill="1"/>
    <xf numFmtId="0" fontId="3" fillId="19" borderId="0" xfId="0" applyFont="1" applyFill="1"/>
    <xf numFmtId="166" fontId="3" fillId="19" borderId="0" xfId="0" applyNumberFormat="1" applyFont="1" applyFill="1" applyAlignment="1">
      <alignment horizontal="left" vertical="top"/>
    </xf>
    <xf numFmtId="0" fontId="26" fillId="11" borderId="0" xfId="0" applyFont="1" applyFill="1" applyAlignment="1">
      <alignment horizontal="left"/>
    </xf>
    <xf numFmtId="0" fontId="26" fillId="8" borderId="8" xfId="0" applyFont="1" applyFill="1" applyBorder="1" applyAlignment="1">
      <alignment horizontal="center"/>
    </xf>
    <xf numFmtId="0" fontId="26" fillId="8" borderId="9" xfId="0" applyFont="1" applyFill="1" applyBorder="1" applyAlignment="1">
      <alignment horizontal="center"/>
    </xf>
    <xf numFmtId="0" fontId="26" fillId="8" borderId="10" xfId="0" applyFont="1" applyFill="1" applyBorder="1" applyAlignment="1">
      <alignment horizontal="center"/>
    </xf>
    <xf numFmtId="44" fontId="5" fillId="0" borderId="0" xfId="1" applyFont="1"/>
    <xf numFmtId="1" fontId="13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0" fontId="4" fillId="20" borderId="5" xfId="2" applyFont="1" applyFill="1" applyBorder="1" applyAlignment="1">
      <alignment horizontal="left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11" borderId="12" xfId="0" applyFont="1" applyFill="1" applyBorder="1" applyAlignment="1">
      <alignment horizontal="center" vertical="center"/>
    </xf>
    <xf numFmtId="0" fontId="26" fillId="14" borderId="17" xfId="0" applyFont="1" applyFill="1" applyBorder="1" applyAlignment="1">
      <alignment horizontal="center" vertical="center"/>
    </xf>
    <xf numFmtId="0" fontId="3" fillId="13" borderId="14" xfId="0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0" fontId="26" fillId="14" borderId="13" xfId="0" applyFont="1" applyFill="1" applyBorder="1" applyAlignment="1">
      <alignment horizontal="center" vertical="center"/>
    </xf>
    <xf numFmtId="0" fontId="19" fillId="11" borderId="14" xfId="0" applyFont="1" applyFill="1" applyBorder="1" applyAlignment="1">
      <alignment horizontal="center" vertical="center"/>
    </xf>
    <xf numFmtId="0" fontId="19" fillId="11" borderId="15" xfId="0" applyFont="1" applyFill="1" applyBorder="1" applyAlignment="1">
      <alignment horizontal="center" vertical="center"/>
    </xf>
    <xf numFmtId="0" fontId="19" fillId="11" borderId="4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23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4" fillId="20" borderId="0" xfId="2" applyFont="1" applyFill="1" applyBorder="1" applyAlignment="1">
      <alignment horizontal="left" vertical="center" wrapText="1"/>
    </xf>
    <xf numFmtId="0" fontId="23" fillId="21" borderId="0" xfId="2" applyFont="1" applyFill="1" applyAlignment="1">
      <alignment vertical="top"/>
    </xf>
    <xf numFmtId="0" fontId="4" fillId="0" borderId="0" xfId="2" applyFill="1" applyAlignment="1">
      <alignment horizontal="right" vertical="top"/>
    </xf>
    <xf numFmtId="44" fontId="13" fillId="0" borderId="0" xfId="1" applyFont="1" applyFill="1" applyAlignment="1">
      <alignment horizontal="center"/>
    </xf>
    <xf numFmtId="44" fontId="15" fillId="7" borderId="0" xfId="1" applyFont="1" applyFill="1" applyAlignment="1">
      <alignment horizontal="left" vertical="center" wrapText="1"/>
    </xf>
    <xf numFmtId="44" fontId="16" fillId="7" borderId="0" xfId="1" applyFont="1" applyFill="1" applyAlignment="1">
      <alignment horizontal="left" vertical="center" wrapText="1"/>
    </xf>
    <xf numFmtId="44" fontId="4" fillId="7" borderId="0" xfId="1" applyFont="1" applyFill="1" applyAlignment="1">
      <alignment horizontal="left" vertical="center" wrapText="1"/>
    </xf>
    <xf numFmtId="44" fontId="15" fillId="7" borderId="0" xfId="1" applyFont="1" applyFill="1" applyBorder="1" applyAlignment="1">
      <alignment horizontal="left" vertical="center" wrapText="1"/>
    </xf>
    <xf numFmtId="44" fontId="16" fillId="7" borderId="0" xfId="1" applyFont="1" applyFill="1" applyBorder="1" applyAlignment="1">
      <alignment horizontal="left" vertical="center" wrapText="1"/>
    </xf>
    <xf numFmtId="0" fontId="4" fillId="0" borderId="5" xfId="2" applyFont="1" applyBorder="1" applyAlignment="1">
      <alignment horizontal="left" vertical="center" wrapText="1"/>
    </xf>
    <xf numFmtId="0" fontId="30" fillId="0" borderId="0" xfId="0" applyNumberFormat="1" applyFont="1" applyFill="1" applyAlignment="1">
      <alignment horizontal="right" vertical="top"/>
    </xf>
    <xf numFmtId="0" fontId="4" fillId="21" borderId="0" xfId="2" applyFill="1" applyAlignment="1">
      <alignment horizontal="right" vertical="top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4" fillId="0" borderId="0" xfId="2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31" fillId="0" borderId="0" xfId="0" applyNumberFormat="1" applyFont="1" applyFill="1" applyAlignment="1">
      <alignment horizontal="right" vertical="top"/>
    </xf>
    <xf numFmtId="0" fontId="31" fillId="0" borderId="0" xfId="2" applyFont="1" applyFill="1" applyAlignment="1">
      <alignment vertical="top"/>
    </xf>
    <xf numFmtId="0" fontId="4" fillId="21" borderId="0" xfId="2" applyFont="1" applyFill="1" applyAlignment="1">
      <alignment vertical="top"/>
    </xf>
    <xf numFmtId="0" fontId="31" fillId="0" borderId="0" xfId="2" applyFont="1" applyFill="1" applyAlignment="1">
      <alignment horizontal="center"/>
    </xf>
    <xf numFmtId="44" fontId="32" fillId="0" borderId="0" xfId="1" applyFont="1" applyFill="1" applyAlignment="1">
      <alignment horizontal="center"/>
    </xf>
    <xf numFmtId="14" fontId="31" fillId="0" borderId="0" xfId="2" applyNumberFormat="1" applyFont="1" applyFill="1" applyAlignment="1">
      <alignment vertical="top"/>
    </xf>
    <xf numFmtId="0" fontId="31" fillId="0" borderId="0" xfId="2" applyNumberFormat="1" applyFont="1" applyFill="1" applyAlignment="1">
      <alignment vertical="top"/>
    </xf>
    <xf numFmtId="0" fontId="33" fillId="0" borderId="0" xfId="0" applyNumberFormat="1" applyFont="1" applyFill="1" applyBorder="1" applyAlignment="1">
      <alignment horizontal="right" vertical="top"/>
    </xf>
    <xf numFmtId="0" fontId="4" fillId="0" borderId="0" xfId="6" applyFont="1" applyFill="1" applyAlignment="1">
      <alignment vertical="top"/>
    </xf>
    <xf numFmtId="0" fontId="4" fillId="0" borderId="0" xfId="6" applyFont="1" applyFill="1" applyAlignment="1">
      <alignment horizontal="right" vertical="top"/>
    </xf>
    <xf numFmtId="0" fontId="4" fillId="0" borderId="0" xfId="6" applyNumberFormat="1" applyFont="1" applyFill="1" applyAlignment="1">
      <alignment vertical="top"/>
    </xf>
    <xf numFmtId="0" fontId="35" fillId="0" borderId="0" xfId="6" applyFont="1" applyFill="1" applyAlignment="1">
      <alignment horizontal="center"/>
    </xf>
    <xf numFmtId="0" fontId="4" fillId="0" borderId="0" xfId="6" applyFont="1" applyFill="1" applyAlignment="1">
      <alignment horizontal="center"/>
    </xf>
    <xf numFmtId="0" fontId="13" fillId="0" borderId="23" xfId="5" applyFont="1" applyFill="1" applyAlignment="1">
      <alignment horizontal="center"/>
    </xf>
    <xf numFmtId="0" fontId="35" fillId="0" borderId="0" xfId="6" applyFont="1" applyFill="1" applyBorder="1" applyAlignment="1">
      <alignment horizontal="center"/>
    </xf>
    <xf numFmtId="0" fontId="4" fillId="0" borderId="0" xfId="6" applyFont="1" applyFill="1" applyBorder="1" applyAlignment="1">
      <alignment horizontal="center"/>
    </xf>
    <xf numFmtId="0" fontId="13" fillId="0" borderId="24" xfId="5" applyFont="1" applyFill="1" applyBorder="1" applyAlignment="1">
      <alignment horizontal="center"/>
    </xf>
    <xf numFmtId="0" fontId="36" fillId="0" borderId="0" xfId="6" applyNumberFormat="1" applyFont="1" applyFill="1" applyBorder="1" applyAlignment="1"/>
    <xf numFmtId="0" fontId="4" fillId="21" borderId="0" xfId="6" applyFont="1" applyFill="1" applyAlignment="1">
      <alignment vertical="top"/>
    </xf>
    <xf numFmtId="14" fontId="0" fillId="0" borderId="0" xfId="0" applyNumberFormat="1"/>
    <xf numFmtId="0" fontId="4" fillId="8" borderId="0" xfId="6" applyFont="1" applyFill="1" applyAlignment="1">
      <alignment vertical="top"/>
    </xf>
    <xf numFmtId="0" fontId="37" fillId="0" borderId="0" xfId="6" applyFont="1" applyFill="1" applyAlignment="1">
      <alignment horizontal="center"/>
    </xf>
    <xf numFmtId="0" fontId="38" fillId="0" borderId="23" xfId="5" applyFont="1" applyFill="1" applyAlignment="1">
      <alignment horizontal="center"/>
    </xf>
    <xf numFmtId="0" fontId="37" fillId="0" borderId="0" xfId="6" applyFont="1" applyFill="1" applyBorder="1" applyAlignment="1">
      <alignment horizontal="center"/>
    </xf>
    <xf numFmtId="0" fontId="38" fillId="0" borderId="24" xfId="5" applyFont="1" applyFill="1" applyBorder="1" applyAlignment="1">
      <alignment horizontal="center"/>
    </xf>
    <xf numFmtId="0" fontId="13" fillId="0" borderId="0" xfId="6" applyFont="1" applyFill="1" applyAlignment="1">
      <alignment horizontal="center"/>
    </xf>
    <xf numFmtId="0" fontId="39" fillId="0" borderId="0" xfId="6" applyFont="1" applyFill="1" applyAlignment="1">
      <alignment horizontal="center"/>
    </xf>
    <xf numFmtId="0" fontId="40" fillId="0" borderId="23" xfId="5" applyFont="1" applyFill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39" fillId="0" borderId="0" xfId="6" applyFont="1" applyFill="1" applyBorder="1" applyAlignment="1">
      <alignment horizontal="center"/>
    </xf>
    <xf numFmtId="0" fontId="40" fillId="0" borderId="24" xfId="5" applyFont="1" applyFill="1" applyBorder="1" applyAlignment="1">
      <alignment horizontal="center"/>
    </xf>
    <xf numFmtId="0" fontId="4" fillId="8" borderId="0" xfId="2" applyFill="1" applyAlignment="1">
      <alignment horizontal="right" vertical="top"/>
    </xf>
    <xf numFmtId="7" fontId="40" fillId="10" borderId="23" xfId="5" applyNumberFormat="1" applyFont="1" applyFill="1" applyAlignment="1">
      <alignment horizontal="center"/>
    </xf>
    <xf numFmtId="14" fontId="4" fillId="0" borderId="0" xfId="6" applyNumberFormat="1" applyFont="1" applyFill="1" applyAlignment="1">
      <alignment vertical="top"/>
    </xf>
    <xf numFmtId="0" fontId="41" fillId="0" borderId="0" xfId="2" applyFont="1" applyFill="1" applyAlignment="1">
      <alignment horizontal="right" vertical="top"/>
    </xf>
    <xf numFmtId="0" fontId="41" fillId="0" borderId="0" xfId="6" applyFont="1" applyFill="1" applyAlignment="1">
      <alignment horizontal="center"/>
    </xf>
    <xf numFmtId="0" fontId="42" fillId="0" borderId="23" xfId="5" applyFont="1" applyFill="1" applyAlignment="1">
      <alignment horizontal="center"/>
    </xf>
    <xf numFmtId="0" fontId="41" fillId="0" borderId="0" xfId="2" applyFont="1" applyFill="1" applyBorder="1" applyAlignment="1">
      <alignment horizontal="right" vertical="top"/>
    </xf>
    <xf numFmtId="0" fontId="41" fillId="0" borderId="0" xfId="6" applyFont="1" applyFill="1" applyBorder="1" applyAlignment="1">
      <alignment horizontal="center"/>
    </xf>
    <xf numFmtId="0" fontId="42" fillId="0" borderId="24" xfId="5" applyFont="1" applyFill="1" applyBorder="1" applyAlignment="1">
      <alignment horizontal="center"/>
    </xf>
    <xf numFmtId="0" fontId="41" fillId="0" borderId="0" xfId="6" applyFont="1" applyFill="1" applyAlignment="1">
      <alignment vertical="top"/>
    </xf>
    <xf numFmtId="0" fontId="43" fillId="0" borderId="0" xfId="2" applyFont="1" applyFill="1" applyAlignment="1">
      <alignment horizontal="right" vertical="top"/>
    </xf>
    <xf numFmtId="0" fontId="43" fillId="0" borderId="0" xfId="6" applyFont="1" applyFill="1" applyAlignment="1">
      <alignment horizontal="center"/>
    </xf>
    <xf numFmtId="0" fontId="44" fillId="0" borderId="23" xfId="5" applyFont="1" applyFill="1" applyAlignment="1">
      <alignment horizontal="center"/>
    </xf>
    <xf numFmtId="0" fontId="43" fillId="0" borderId="0" xfId="2" applyFont="1" applyFill="1" applyBorder="1" applyAlignment="1">
      <alignment horizontal="right" vertical="top"/>
    </xf>
    <xf numFmtId="0" fontId="43" fillId="0" borderId="0" xfId="6" applyFont="1" applyFill="1" applyBorder="1" applyAlignment="1">
      <alignment horizontal="center"/>
    </xf>
    <xf numFmtId="0" fontId="44" fillId="0" borderId="24" xfId="5" applyFont="1" applyFill="1" applyBorder="1" applyAlignment="1">
      <alignment horizontal="center"/>
    </xf>
    <xf numFmtId="0" fontId="43" fillId="0" borderId="0" xfId="6" applyFont="1" applyFill="1" applyAlignment="1">
      <alignment vertical="top"/>
    </xf>
    <xf numFmtId="14" fontId="43" fillId="0" borderId="0" xfId="6" applyNumberFormat="1" applyFont="1" applyFill="1" applyAlignment="1">
      <alignment vertical="top"/>
    </xf>
    <xf numFmtId="0" fontId="43" fillId="0" borderId="0" xfId="6" applyNumberFormat="1" applyFont="1" applyFill="1" applyAlignment="1">
      <alignment vertical="top"/>
    </xf>
    <xf numFmtId="0" fontId="36" fillId="0" borderId="0" xfId="6" applyNumberFormat="1" applyFont="1" applyFill="1" applyAlignment="1"/>
    <xf numFmtId="0" fontId="10" fillId="0" borderId="0" xfId="0" applyFont="1" applyAlignment="1">
      <alignment horizontal="center" vertical="top"/>
    </xf>
    <xf numFmtId="0" fontId="43" fillId="0" borderId="0" xfId="0" applyNumberFormat="1" applyFont="1" applyFill="1" applyBorder="1" applyAlignment="1">
      <alignment horizontal="right" vertical="top"/>
    </xf>
    <xf numFmtId="0" fontId="43" fillId="21" borderId="0" xfId="6" applyFont="1" applyFill="1" applyAlignment="1">
      <alignment vertical="top"/>
    </xf>
    <xf numFmtId="0" fontId="4" fillId="0" borderId="0" xfId="2" applyFont="1" applyFill="1" applyBorder="1" applyAlignment="1">
      <alignment horizontal="right" vertical="top"/>
    </xf>
    <xf numFmtId="0" fontId="43" fillId="0" borderId="0" xfId="0" applyNumberFormat="1" applyFont="1" applyFill="1" applyAlignment="1">
      <alignment horizontal="right" vertical="top"/>
    </xf>
    <xf numFmtId="7" fontId="13" fillId="10" borderId="23" xfId="5" applyNumberFormat="1" applyFont="1" applyFill="1" applyAlignment="1">
      <alignment horizontal="center"/>
    </xf>
    <xf numFmtId="0" fontId="26" fillId="8" borderId="11" xfId="0" applyFont="1" applyFill="1" applyBorder="1" applyAlignment="1">
      <alignment horizontal="center"/>
    </xf>
    <xf numFmtId="0" fontId="26" fillId="8" borderId="12" xfId="0" applyFont="1" applyFill="1" applyBorder="1" applyAlignment="1">
      <alignment horizontal="center"/>
    </xf>
    <xf numFmtId="0" fontId="26" fillId="8" borderId="17" xfId="0" applyFont="1" applyFill="1" applyBorder="1" applyAlignment="1">
      <alignment horizontal="center"/>
    </xf>
    <xf numFmtId="0" fontId="19" fillId="0" borderId="4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0" fontId="3" fillId="13" borderId="12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45" fillId="0" borderId="0" xfId="0" applyNumberFormat="1" applyFont="1" applyFill="1" applyBorder="1" applyAlignment="1">
      <alignment horizontal="right" vertical="top"/>
    </xf>
    <xf numFmtId="0" fontId="46" fillId="0" borderId="0" xfId="0" applyNumberFormat="1" applyFont="1" applyFill="1" applyAlignment="1">
      <alignment horizontal="right" vertical="top"/>
    </xf>
    <xf numFmtId="7" fontId="13" fillId="10" borderId="24" xfId="5" applyNumberFormat="1" applyFont="1" applyFill="1" applyBorder="1" applyAlignment="1">
      <alignment horizontal="center"/>
    </xf>
    <xf numFmtId="0" fontId="4" fillId="0" borderId="0" xfId="2" applyFont="1" applyBorder="1" applyAlignment="1">
      <alignment horizontal="left" vertical="center" wrapText="1"/>
    </xf>
    <xf numFmtId="14" fontId="0" fillId="23" borderId="0" xfId="0" applyNumberFormat="1" applyFont="1" applyFill="1"/>
    <xf numFmtId="166" fontId="0" fillId="23" borderId="0" xfId="0" applyNumberFormat="1" applyFont="1" applyFill="1"/>
    <xf numFmtId="0" fontId="0" fillId="23" borderId="0" xfId="0" applyFont="1" applyFill="1"/>
    <xf numFmtId="166" fontId="19" fillId="23" borderId="0" xfId="0" applyNumberFormat="1" applyFont="1" applyFill="1" applyAlignment="1">
      <alignment horizontal="left" vertical="top"/>
    </xf>
    <xf numFmtId="0" fontId="0" fillId="0" borderId="0" xfId="0" pivotButton="1"/>
    <xf numFmtId="0" fontId="0" fillId="0" borderId="0" xfId="0" applyAlignment="1">
      <alignment horizontal="left"/>
    </xf>
    <xf numFmtId="44" fontId="47" fillId="0" borderId="2" xfId="0" applyNumberFormat="1" applyFont="1" applyBorder="1"/>
    <xf numFmtId="0" fontId="47" fillId="0" borderId="2" xfId="0" applyFont="1" applyBorder="1"/>
    <xf numFmtId="44" fontId="47" fillId="0" borderId="1" xfId="0" applyNumberFormat="1" applyFont="1" applyBorder="1"/>
    <xf numFmtId="168" fontId="0" fillId="0" borderId="0" xfId="0" applyNumberFormat="1"/>
    <xf numFmtId="0" fontId="46" fillId="0" borderId="0" xfId="2" applyFont="1" applyFill="1" applyAlignment="1">
      <alignment horizontal="right" vertical="top"/>
    </xf>
    <xf numFmtId="0" fontId="46" fillId="0" borderId="0" xfId="6" applyFont="1" applyFill="1" applyAlignment="1">
      <alignment horizontal="center"/>
    </xf>
    <xf numFmtId="0" fontId="48" fillId="0" borderId="23" xfId="5" applyFont="1" applyFill="1" applyAlignment="1">
      <alignment horizontal="center"/>
    </xf>
    <xf numFmtId="0" fontId="46" fillId="0" borderId="0" xfId="2" applyFont="1" applyFill="1" applyBorder="1" applyAlignment="1">
      <alignment horizontal="right" vertical="top"/>
    </xf>
    <xf numFmtId="0" fontId="46" fillId="0" borderId="0" xfId="6" applyFont="1" applyFill="1" applyBorder="1" applyAlignment="1">
      <alignment horizontal="center"/>
    </xf>
    <xf numFmtId="0" fontId="48" fillId="0" borderId="24" xfId="5" applyFont="1" applyFill="1" applyBorder="1" applyAlignment="1">
      <alignment horizontal="center"/>
    </xf>
    <xf numFmtId="44" fontId="4" fillId="7" borderId="0" xfId="1" applyFont="1" applyFill="1" applyBorder="1" applyAlignment="1">
      <alignment horizontal="left" vertical="center" wrapText="1"/>
    </xf>
    <xf numFmtId="44" fontId="15" fillId="0" borderId="24" xfId="1" applyFont="1" applyBorder="1" applyAlignment="1">
      <alignment horizontal="left" vertical="center" wrapText="1"/>
    </xf>
    <xf numFmtId="44" fontId="16" fillId="0" borderId="24" xfId="1" applyFont="1" applyBorder="1" applyAlignment="1">
      <alignment horizontal="left" vertical="center" wrapText="1"/>
    </xf>
    <xf numFmtId="44" fontId="4" fillId="0" borderId="24" xfId="1" applyFont="1" applyBorder="1" applyAlignment="1">
      <alignment horizontal="left" vertical="center" wrapText="1"/>
    </xf>
    <xf numFmtId="0" fontId="46" fillId="0" borderId="0" xfId="6" applyFont="1" applyFill="1" applyAlignment="1">
      <alignment vertical="top"/>
    </xf>
    <xf numFmtId="0" fontId="46" fillId="8" borderId="0" xfId="6" applyFont="1" applyFill="1" applyAlignment="1">
      <alignment vertical="top"/>
    </xf>
    <xf numFmtId="0" fontId="46" fillId="21" borderId="0" xfId="6" applyFont="1" applyFill="1" applyAlignment="1">
      <alignment vertical="top"/>
    </xf>
    <xf numFmtId="0" fontId="19" fillId="11" borderId="13" xfId="0" applyFont="1" applyFill="1" applyBorder="1" applyAlignment="1">
      <alignment horizontal="center" vertical="center"/>
    </xf>
    <xf numFmtId="0" fontId="0" fillId="0" borderId="4" xfId="0" applyFont="1" applyBorder="1"/>
    <xf numFmtId="0" fontId="0" fillId="0" borderId="16" xfId="0" applyFont="1" applyBorder="1"/>
    <xf numFmtId="0" fontId="46" fillId="0" borderId="0" xfId="0" applyNumberFormat="1" applyFont="1" applyFill="1" applyBorder="1" applyAlignment="1">
      <alignment horizontal="right" vertical="top"/>
    </xf>
    <xf numFmtId="44" fontId="15" fillId="0" borderId="23" xfId="1" applyFont="1" applyBorder="1" applyAlignment="1">
      <alignment horizontal="left" vertical="center" wrapText="1"/>
    </xf>
    <xf numFmtId="44" fontId="16" fillId="0" borderId="23" xfId="1" applyFont="1" applyBorder="1" applyAlignment="1">
      <alignment horizontal="left" vertical="center" wrapText="1"/>
    </xf>
    <xf numFmtId="44" fontId="4" fillId="0" borderId="23" xfId="1" applyNumberFormat="1" applyFont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 wrapText="1"/>
    </xf>
    <xf numFmtId="0" fontId="25" fillId="0" borderId="0" xfId="0" applyFont="1"/>
    <xf numFmtId="166" fontId="0" fillId="8" borderId="0" xfId="0" applyNumberFormat="1" applyFill="1"/>
    <xf numFmtId="14" fontId="0" fillId="0" borderId="0" xfId="0" applyNumberFormat="1"/>
    <xf numFmtId="166" fontId="0" fillId="24" borderId="0" xfId="0" applyNumberFormat="1" applyFill="1"/>
    <xf numFmtId="166" fontId="0" fillId="25" borderId="0" xfId="0" applyNumberFormat="1" applyFill="1"/>
    <xf numFmtId="7" fontId="0" fillId="0" borderId="0" xfId="0" applyNumberFormat="1"/>
    <xf numFmtId="166" fontId="0" fillId="10" borderId="0" xfId="0" applyNumberFormat="1" applyFill="1"/>
    <xf numFmtId="166" fontId="0" fillId="26" borderId="0" xfId="0" applyNumberFormat="1" applyFill="1"/>
    <xf numFmtId="166" fontId="0" fillId="27" borderId="0" xfId="0" applyNumberFormat="1" applyFill="1"/>
    <xf numFmtId="0" fontId="9" fillId="4" borderId="2" xfId="2" applyFont="1" applyFill="1" applyBorder="1" applyAlignment="1">
      <alignment horizontal="center"/>
    </xf>
    <xf numFmtId="0" fontId="4" fillId="5" borderId="0" xfId="2" applyFill="1" applyAlignment="1">
      <alignment horizontal="center" vertical="top" wrapText="1"/>
    </xf>
    <xf numFmtId="0" fontId="11" fillId="15" borderId="6" xfId="0" applyNumberFormat="1" applyFont="1" applyFill="1" applyBorder="1" applyAlignment="1">
      <alignment horizontal="center" vertical="top"/>
    </xf>
    <xf numFmtId="0" fontId="11" fillId="15" borderId="25" xfId="0" applyNumberFormat="1" applyFont="1" applyFill="1" applyBorder="1" applyAlignment="1">
      <alignment horizontal="center" vertical="top"/>
    </xf>
    <xf numFmtId="17" fontId="26" fillId="12" borderId="11" xfId="0" applyNumberFormat="1" applyFont="1" applyFill="1" applyBorder="1" applyAlignment="1">
      <alignment horizontal="center" wrapText="1"/>
    </xf>
    <xf numFmtId="0" fontId="26" fillId="12" borderId="12" xfId="0" applyFont="1" applyFill="1" applyBorder="1" applyAlignment="1">
      <alignment horizontal="center" wrapText="1"/>
    </xf>
    <xf numFmtId="0" fontId="26" fillId="12" borderId="17" xfId="0" applyFont="1" applyFill="1" applyBorder="1" applyAlignment="1">
      <alignment horizontal="center" wrapText="1"/>
    </xf>
    <xf numFmtId="0" fontId="5" fillId="0" borderId="23" xfId="5" applyFont="1" applyFill="1" applyAlignment="1"/>
  </cellXfs>
  <cellStyles count="7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Notas" xfId="5" builtinId="10"/>
    <cellStyle name="Porcentaje 2" xfId="4" xr:uid="{00000000-0005-0000-0000-000004000000}"/>
    <cellStyle name="Texto explicativo" xfId="6" builtinId="53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282.987681712963" createdVersion="6" refreshedVersion="6" minRefreshableVersion="3" recordCount="83" xr:uid="{5943F53B-1716-49C2-8D45-F4833C4FBE29}">
  <cacheSource type="worksheet">
    <worksheetSource name="Tabla49"/>
  </cacheSource>
  <cacheFields count="8">
    <cacheField name="Fecha" numFmtId="14">
      <sharedItems containsSemiMixedTypes="0" containsNonDate="0" containsDate="1" containsString="0" minDate="2021-01-03T00:00:00" maxDate="2021-03-29T00:00:00"/>
    </cacheField>
    <cacheField name="Concepto" numFmtId="0">
      <sharedItems containsBlank="1" count="10">
        <s v="Saldo inicial"/>
        <s v="Sellado de Boletos"/>
        <s v="Cobro Reintegro BL"/>
        <s v="Cobro Premio 5ª BL"/>
        <s v="Cuota de Participación"/>
        <s v="Saldo Temporal"/>
        <s v="Cobro Premio 4ª BL"/>
        <s v="Cobro Reintegro LP"/>
        <s v="Traspaso fondos"/>
        <m u="1"/>
      </sharedItems>
      <fieldGroup par="7"/>
    </cacheField>
    <cacheField name="Semana" numFmtId="1">
      <sharedItems containsSemiMixedTypes="0" containsString="0" containsNumber="1" containsInteger="1" minValue="1" maxValue="53"/>
    </cacheField>
    <cacheField name="Participante" numFmtId="0">
      <sharedItems/>
    </cacheField>
    <cacheField name="Ingresos" numFmtId="44">
      <sharedItems containsString="0" containsBlank="1" containsNumber="1" minValue="1" maxValue="80.210000000000008"/>
    </cacheField>
    <cacheField name="Gasto " numFmtId="44">
      <sharedItems containsString="0" containsBlank="1" containsNumber="1" minValue="6" maxValue="80.210000000000008"/>
    </cacheField>
    <cacheField name="Saldo" numFmtId="44">
      <sharedItems containsSemiMixedTypes="0" containsString="0" containsNumber="1" minValue="12" maxValue="93.210000000000008"/>
    </cacheField>
    <cacheField name="Concepto2" numFmtId="0" databaseField="0">
      <fieldGroup base="1">
        <discretePr count="10">
          <x v="0"/>
          <x v="1"/>
          <x v="4"/>
          <x v="4"/>
          <x v="2"/>
          <x v="3"/>
          <x v="4"/>
          <x v="4"/>
          <x v="6"/>
          <x v="5"/>
        </discretePr>
        <groupItems count="7">
          <s v="Saldo inicial"/>
          <s v="Sellado de Boletos"/>
          <s v="Cuota de Participación"/>
          <s v="Saldo Temporal"/>
          <s v="Grupo1"/>
          <m/>
          <s v="Traspaso fondos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d v="2021-01-03T00:00:00"/>
    <x v="0"/>
    <n v="53"/>
    <s v="Pablo Holst Nielsen"/>
    <n v="12"/>
    <m/>
    <n v="12"/>
  </r>
  <r>
    <d v="2021-01-03T00:00:00"/>
    <x v="0"/>
    <n v="53"/>
    <s v="Carlos Almela Baeza"/>
    <n v="22.14"/>
    <m/>
    <n v="34.14"/>
  </r>
  <r>
    <d v="2021-01-04T00:00:00"/>
    <x v="1"/>
    <n v="1"/>
    <s v="Pablo Holst Nielsen"/>
    <m/>
    <n v="10"/>
    <n v="24.14"/>
  </r>
  <r>
    <d v="2021-01-04T00:00:00"/>
    <x v="1"/>
    <n v="1"/>
    <s v="Carlos Almela Baeza"/>
    <m/>
    <n v="6"/>
    <n v="18.14"/>
  </r>
  <r>
    <d v="2021-01-04T00:00:00"/>
    <x v="2"/>
    <n v="1"/>
    <s v="Pablo Holst Nielsen"/>
    <n v="1"/>
    <m/>
    <n v="19.14"/>
  </r>
  <r>
    <d v="2021-01-06T00:00:00"/>
    <x v="2"/>
    <n v="1"/>
    <s v="Pablo Holst Nielsen"/>
    <n v="1"/>
    <m/>
    <n v="20.14"/>
  </r>
  <r>
    <d v="2021-01-07T00:00:00"/>
    <x v="2"/>
    <n v="1"/>
    <s v="Carlos Almela Baeza"/>
    <n v="1"/>
    <m/>
    <n v="21.14"/>
  </r>
  <r>
    <d v="2021-01-08T00:00:00"/>
    <x v="3"/>
    <n v="1"/>
    <s v="Pablo Holst Nielsen"/>
    <n v="4"/>
    <m/>
    <n v="25.14"/>
  </r>
  <r>
    <d v="2021-01-09T00:00:00"/>
    <x v="2"/>
    <n v="1"/>
    <s v="Pablo Holst Nielsen"/>
    <n v="1"/>
    <m/>
    <n v="26.14"/>
  </r>
  <r>
    <d v="2021-01-09T00:00:00"/>
    <x v="4"/>
    <n v="1"/>
    <s v="Carlos Almela Baeza"/>
    <n v="20"/>
    <m/>
    <n v="46.14"/>
  </r>
  <r>
    <d v="2021-01-09T00:00:00"/>
    <x v="4"/>
    <n v="1"/>
    <s v="Pablo Holst Nielsen"/>
    <n v="20"/>
    <m/>
    <n v="66.14"/>
  </r>
  <r>
    <d v="2021-01-10T00:00:00"/>
    <x v="5"/>
    <n v="1"/>
    <s v="Pablo Holst Nielsen"/>
    <n v="29"/>
    <n v="29"/>
    <n v="66.14"/>
  </r>
  <r>
    <d v="2021-01-10T00:00:00"/>
    <x v="5"/>
    <n v="1"/>
    <s v="Carlos Almela Baeza"/>
    <n v="37.14"/>
    <n v="37.14"/>
    <n v="66.14"/>
  </r>
  <r>
    <d v="2021-01-11T00:00:00"/>
    <x v="1"/>
    <n v="2"/>
    <s v="Pablo Holst Nielsen"/>
    <m/>
    <n v="6"/>
    <n v="60.14"/>
  </r>
  <r>
    <d v="2021-01-11T00:00:00"/>
    <x v="1"/>
    <n v="2"/>
    <s v="Carlos Almela Baeza"/>
    <m/>
    <n v="10"/>
    <n v="50.14"/>
  </r>
  <r>
    <d v="2021-01-17T00:00:00"/>
    <x v="5"/>
    <n v="2"/>
    <s v="Pablo Holst Nielsen"/>
    <n v="23"/>
    <n v="23"/>
    <n v="50.14"/>
  </r>
  <r>
    <d v="2021-01-17T00:00:00"/>
    <x v="5"/>
    <n v="2"/>
    <s v="Carlos Almela Baeza"/>
    <n v="27.14"/>
    <n v="27.14"/>
    <n v="50.14"/>
  </r>
  <r>
    <d v="2021-01-18T00:00:00"/>
    <x v="1"/>
    <n v="3"/>
    <s v="Pablo Holst Nielsen"/>
    <m/>
    <n v="10"/>
    <n v="40.14"/>
  </r>
  <r>
    <d v="2021-01-18T00:00:00"/>
    <x v="1"/>
    <n v="3"/>
    <s v="Carlos Almela Baeza"/>
    <m/>
    <n v="6"/>
    <n v="34.14"/>
  </r>
  <r>
    <d v="2021-01-19T00:00:00"/>
    <x v="2"/>
    <n v="3"/>
    <s v="Carlos Almela Baeza"/>
    <n v="1"/>
    <m/>
    <n v="35.14"/>
  </r>
  <r>
    <d v="2021-01-21T00:00:00"/>
    <x v="3"/>
    <n v="3"/>
    <s v="Carlos Almela Baeza"/>
    <n v="4"/>
    <m/>
    <n v="39.14"/>
  </r>
  <r>
    <d v="2021-01-21T00:00:00"/>
    <x v="6"/>
    <n v="3"/>
    <s v="Carlos Almela Baeza"/>
    <n v="20.149999999999999"/>
    <m/>
    <n v="59.29"/>
  </r>
  <r>
    <d v="2021-01-24T00:00:00"/>
    <x v="5"/>
    <n v="3"/>
    <s v="Pablo Holst Nielsen"/>
    <n v="13"/>
    <n v="13"/>
    <n v="59.29"/>
  </r>
  <r>
    <d v="2021-01-24T00:00:00"/>
    <x v="5"/>
    <n v="3"/>
    <s v="Carlos Almela Baeza"/>
    <n v="46.29"/>
    <n v="46.29"/>
    <n v="59.29"/>
  </r>
  <r>
    <d v="2021-01-25T00:00:00"/>
    <x v="1"/>
    <n v="4"/>
    <s v="Carlos Almela Baeza"/>
    <m/>
    <n v="16"/>
    <n v="43.29"/>
  </r>
  <r>
    <d v="2021-01-28T00:00:00"/>
    <x v="6"/>
    <n v="4"/>
    <s v="Carlos Almela Baeza"/>
    <n v="32.630000000000003"/>
    <m/>
    <n v="75.92"/>
  </r>
  <r>
    <d v="2021-01-28T00:00:00"/>
    <x v="2"/>
    <n v="4"/>
    <s v="Carlos Almela Baeza"/>
    <n v="1"/>
    <m/>
    <n v="76.92"/>
  </r>
  <r>
    <d v="2021-01-28T00:00:00"/>
    <x v="2"/>
    <n v="4"/>
    <s v="Carlos Almela Baeza"/>
    <n v="1"/>
    <m/>
    <n v="77.92"/>
  </r>
  <r>
    <d v="2021-01-29T00:00:00"/>
    <x v="2"/>
    <n v="4"/>
    <s v="Carlos Almela Baeza"/>
    <n v="1"/>
    <m/>
    <n v="78.92"/>
  </r>
  <r>
    <d v="2021-01-31T00:00:00"/>
    <x v="5"/>
    <n v="4"/>
    <s v="Pablo Holst Nielsen"/>
    <n v="13"/>
    <n v="13"/>
    <n v="78.92"/>
  </r>
  <r>
    <d v="2021-01-31T00:00:00"/>
    <x v="5"/>
    <n v="4"/>
    <s v="Carlos Almela Baeza"/>
    <n v="65.92"/>
    <n v="65.92"/>
    <n v="78.92"/>
  </r>
  <r>
    <d v="2021-02-01T00:00:00"/>
    <x v="1"/>
    <n v="5"/>
    <s v="Carlos Almela Baeza"/>
    <m/>
    <n v="16"/>
    <n v="62.92"/>
  </r>
  <r>
    <d v="2021-02-04T00:00:00"/>
    <x v="6"/>
    <n v="5"/>
    <s v="Carlos Almela Baeza"/>
    <n v="28.29"/>
    <m/>
    <n v="91.210000000000008"/>
  </r>
  <r>
    <d v="2021-02-04T00:00:00"/>
    <x v="7"/>
    <n v="5"/>
    <s v="Carlos Almela Baeza"/>
    <n v="1"/>
    <m/>
    <n v="92.210000000000008"/>
  </r>
  <r>
    <d v="2021-02-04T00:00:00"/>
    <x v="2"/>
    <n v="5"/>
    <s v="Carlos Almela Baeza"/>
    <n v="1"/>
    <m/>
    <n v="93.210000000000008"/>
  </r>
  <r>
    <d v="2021-02-07T00:00:00"/>
    <x v="5"/>
    <n v="5"/>
    <s v="Pablo Holst Nielsen"/>
    <n v="13"/>
    <n v="13"/>
    <n v="93.210000000000008"/>
  </r>
  <r>
    <d v="2021-02-07T00:00:00"/>
    <x v="5"/>
    <n v="5"/>
    <s v="Carlos Almela Baeza"/>
    <n v="80.210000000000008"/>
    <n v="80.210000000000008"/>
    <n v="93.210000000000008"/>
  </r>
  <r>
    <d v="2021-02-08T00:00:00"/>
    <x v="1"/>
    <n v="6"/>
    <s v="Carlos Almela Baeza"/>
    <m/>
    <n v="16"/>
    <n v="77.210000000000008"/>
  </r>
  <r>
    <d v="2021-02-12T00:00:00"/>
    <x v="2"/>
    <n v="6"/>
    <s v="Carlos Almela Baeza"/>
    <n v="1"/>
    <m/>
    <n v="78.210000000000008"/>
  </r>
  <r>
    <d v="2021-02-13T00:00:00"/>
    <x v="2"/>
    <n v="6"/>
    <s v="Carlos Almela Baeza"/>
    <n v="1"/>
    <m/>
    <n v="79.210000000000008"/>
  </r>
  <r>
    <d v="2021-02-14T00:00:00"/>
    <x v="5"/>
    <n v="6"/>
    <s v="Pablo Holst Nielsen"/>
    <n v="13"/>
    <n v="13"/>
    <n v="79.210000000000008"/>
  </r>
  <r>
    <d v="2021-02-14T00:00:00"/>
    <x v="5"/>
    <n v="6"/>
    <s v="Carlos Almela Baeza"/>
    <n v="66.209999999999994"/>
    <n v="66.209999999999994"/>
    <n v="79.210000000000008"/>
  </r>
  <r>
    <d v="2021-02-15T00:00:00"/>
    <x v="1"/>
    <n v="7"/>
    <s v="Carlos Almela Baeza"/>
    <m/>
    <n v="16"/>
    <n v="63.210000000000008"/>
  </r>
  <r>
    <d v="2021-02-17T00:00:00"/>
    <x v="2"/>
    <n v="7"/>
    <s v="Carlos Almela Baeza"/>
    <n v="1"/>
    <m/>
    <n v="64.210000000000008"/>
  </r>
  <r>
    <d v="2021-02-20T00:00:00"/>
    <x v="7"/>
    <n v="7"/>
    <s v="Carlos Almela Baeza"/>
    <n v="1"/>
    <m/>
    <n v="65.210000000000008"/>
  </r>
  <r>
    <d v="2021-02-21T00:00:00"/>
    <x v="5"/>
    <n v="7"/>
    <s v="Pablo Holst Nielsen"/>
    <n v="13"/>
    <n v="13"/>
    <n v="65.210000000000008"/>
  </r>
  <r>
    <d v="2021-02-21T00:00:00"/>
    <x v="5"/>
    <n v="7"/>
    <s v="Carlos Almela Baeza"/>
    <n v="52.209999999999994"/>
    <n v="52.209999999999994"/>
    <n v="65.210000000000008"/>
  </r>
  <r>
    <d v="2021-02-22T00:00:00"/>
    <x v="1"/>
    <n v="8"/>
    <s v="Carlos Almela Baeza"/>
    <m/>
    <n v="16"/>
    <n v="49.210000000000008"/>
  </r>
  <r>
    <d v="2021-02-25T00:00:00"/>
    <x v="2"/>
    <n v="8"/>
    <s v="Carlos Almela Baeza"/>
    <n v="1"/>
    <m/>
    <n v="50.210000000000008"/>
  </r>
  <r>
    <d v="2021-02-26T00:00:00"/>
    <x v="2"/>
    <n v="8"/>
    <s v="Carlos Almela Baeza"/>
    <n v="1"/>
    <m/>
    <n v="51.210000000000008"/>
  </r>
  <r>
    <d v="2021-02-27T00:00:00"/>
    <x v="2"/>
    <n v="8"/>
    <s v="Carlos Almela Baeza"/>
    <n v="1"/>
    <m/>
    <n v="52.210000000000008"/>
  </r>
  <r>
    <d v="2021-02-28T00:00:00"/>
    <x v="5"/>
    <n v="8"/>
    <s v="Pablo Holst Nielsen"/>
    <n v="13"/>
    <n v="13"/>
    <n v="52.210000000000008"/>
  </r>
  <r>
    <d v="2021-02-28T00:00:00"/>
    <x v="5"/>
    <n v="8"/>
    <s v="Carlos Almela Baeza"/>
    <n v="39.21"/>
    <n v="39.21"/>
    <n v="52.210000000000008"/>
  </r>
  <r>
    <d v="2021-03-01T00:00:00"/>
    <x v="1"/>
    <n v="9"/>
    <s v="Pablo Holst Nielsen"/>
    <m/>
    <n v="10"/>
    <n v="42.210000000000008"/>
  </r>
  <r>
    <d v="2021-03-01T00:00:00"/>
    <x v="1"/>
    <n v="9"/>
    <s v="Carlos Almela Baeza"/>
    <m/>
    <n v="6"/>
    <n v="36.210000000000008"/>
  </r>
  <r>
    <d v="2021-03-01T00:00:00"/>
    <x v="2"/>
    <n v="9"/>
    <s v="Pablo Holst Nielsen"/>
    <n v="1"/>
    <m/>
    <n v="37.210000000000008"/>
  </r>
  <r>
    <d v="2021-03-04T00:00:00"/>
    <x v="7"/>
    <n v="9"/>
    <s v="Carlos Almela Baeza"/>
    <n v="1"/>
    <m/>
    <n v="38.210000000000008"/>
  </r>
  <r>
    <d v="2021-03-06T00:00:00"/>
    <x v="7"/>
    <n v="9"/>
    <s v="Pablo Holst Nielsen"/>
    <n v="1"/>
    <m/>
    <n v="39.210000000000008"/>
  </r>
  <r>
    <d v="2021-03-06T00:00:00"/>
    <x v="4"/>
    <n v="9"/>
    <s v="Carlos Almela Baeza"/>
    <n v="10"/>
    <m/>
    <n v="49.210000000000008"/>
  </r>
  <r>
    <d v="2021-03-06T00:00:00"/>
    <x v="4"/>
    <n v="9"/>
    <s v="Pablo Holst Nielsen"/>
    <n v="10"/>
    <m/>
    <n v="59.210000000000008"/>
  </r>
  <r>
    <d v="2021-03-07T00:00:00"/>
    <x v="5"/>
    <n v="9"/>
    <s v="Pablo Holst Nielsen"/>
    <n v="15"/>
    <n v="15"/>
    <n v="59.210000000000008"/>
  </r>
  <r>
    <d v="2021-03-07T00:00:00"/>
    <x v="5"/>
    <n v="9"/>
    <s v="Carlos Almela Baeza"/>
    <n v="44.21"/>
    <n v="44.21"/>
    <n v="59.210000000000008"/>
  </r>
  <r>
    <d v="2021-03-08T00:00:00"/>
    <x v="1"/>
    <n v="10"/>
    <s v="Pablo Holst Nielsen"/>
    <m/>
    <n v="6"/>
    <n v="53.210000000000008"/>
  </r>
  <r>
    <d v="2021-03-08T00:00:00"/>
    <x v="1"/>
    <n v="10"/>
    <s v="Carlos Almela Baeza"/>
    <m/>
    <n v="10"/>
    <n v="43.210000000000008"/>
  </r>
  <r>
    <d v="2021-03-10T00:00:00"/>
    <x v="2"/>
    <n v="10"/>
    <s v="Carlos Almela Baeza"/>
    <n v="1"/>
    <m/>
    <n v="44.210000000000008"/>
  </r>
  <r>
    <d v="2021-03-10T00:00:00"/>
    <x v="2"/>
    <n v="10"/>
    <s v="Carlos Almela Baeza"/>
    <n v="1"/>
    <m/>
    <n v="45.210000000000008"/>
  </r>
  <r>
    <d v="2021-03-12T00:00:00"/>
    <x v="3"/>
    <n v="10"/>
    <s v="Carlos Almela Baeza"/>
    <n v="4"/>
    <m/>
    <n v="49.210000000000008"/>
  </r>
  <r>
    <d v="2021-03-14T00:00:00"/>
    <x v="5"/>
    <n v="10"/>
    <s v="Pablo Holst Nielsen"/>
    <n v="9"/>
    <n v="9"/>
    <n v="49.210000000000008"/>
  </r>
  <r>
    <d v="2021-03-14T00:00:00"/>
    <x v="5"/>
    <n v="10"/>
    <s v="Carlos Almela Baeza"/>
    <n v="40.21"/>
    <n v="40.21"/>
    <n v="49.210000000000008"/>
  </r>
  <r>
    <d v="2021-03-15T00:00:00"/>
    <x v="1"/>
    <n v="11"/>
    <s v="Carlos Almela Baeza"/>
    <m/>
    <n v="6"/>
    <n v="43.210000000000008"/>
  </r>
  <r>
    <d v="2021-03-15T00:00:00"/>
    <x v="1"/>
    <n v="11"/>
    <s v="Pablo Holst Nielsen"/>
    <m/>
    <n v="10"/>
    <n v="33.210000000000008"/>
  </r>
  <r>
    <d v="2021-03-15T00:00:00"/>
    <x v="2"/>
    <n v="11"/>
    <s v="Pablo Holst Nielsen"/>
    <n v="1"/>
    <m/>
    <n v="34.210000000000008"/>
  </r>
  <r>
    <d v="2021-03-19T00:00:00"/>
    <x v="8"/>
    <n v="11"/>
    <s v="Carlos Almela Baeza"/>
    <m/>
    <n v="15"/>
    <n v="19.210000000000008"/>
  </r>
  <r>
    <d v="2021-03-19T00:00:00"/>
    <x v="8"/>
    <n v="11"/>
    <s v="Pablo Holst Nielsen"/>
    <n v="15"/>
    <m/>
    <n v="34.210000000000008"/>
  </r>
  <r>
    <d v="2021-03-20T00:00:00"/>
    <x v="3"/>
    <n v="11"/>
    <s v="Pablo Holst Nielsen"/>
    <n v="4"/>
    <m/>
    <n v="38.210000000000008"/>
  </r>
  <r>
    <d v="2021-03-21T00:00:00"/>
    <x v="5"/>
    <n v="11"/>
    <s v="Pablo Holst Nielsen"/>
    <n v="19"/>
    <n v="19"/>
    <n v="38.210000000000008"/>
  </r>
  <r>
    <d v="2021-03-21T00:00:00"/>
    <x v="5"/>
    <n v="11"/>
    <s v="Carlos Almela Baeza"/>
    <n v="19.21"/>
    <n v="19.21"/>
    <n v="38.210000000000008"/>
  </r>
  <r>
    <d v="2021-03-22T00:00:00"/>
    <x v="1"/>
    <n v="12"/>
    <s v="Carlos Almela Baeza"/>
    <m/>
    <n v="10"/>
    <n v="28.210000000000008"/>
  </r>
  <r>
    <d v="2021-03-22T00:00:00"/>
    <x v="1"/>
    <n v="12"/>
    <s v="Pablo Holst Nielsen"/>
    <m/>
    <n v="6"/>
    <n v="22.210000000000008"/>
  </r>
  <r>
    <d v="2021-03-24T00:00:00"/>
    <x v="2"/>
    <n v="12"/>
    <s v="Carlos Almela Baeza"/>
    <n v="1"/>
    <m/>
    <n v="23.210000000000008"/>
  </r>
  <r>
    <d v="2021-03-25T00:00:00"/>
    <x v="6"/>
    <n v="12"/>
    <s v="Pablo Holst Nielsen"/>
    <n v="26.74"/>
    <m/>
    <n v="49.95"/>
  </r>
  <r>
    <d v="2021-03-28T00:00:00"/>
    <x v="5"/>
    <n v="12"/>
    <s v="Pablo Holst Nielsen"/>
    <n v="39.739999999999995"/>
    <n v="39.739999999999995"/>
    <n v="49.95"/>
  </r>
  <r>
    <d v="2021-03-28T00:00:00"/>
    <x v="5"/>
    <n v="12"/>
    <s v="Carlos Almela Baeza"/>
    <n v="10.210000000000001"/>
    <n v="10.210000000000001"/>
    <n v="49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BE3A9-8CE0-412B-9180-5CA75E857DEE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T2:V6" firstHeaderRow="0" firstDataRow="1" firstDataCol="1"/>
  <pivotFields count="8">
    <pivotField numFmtId="14" showAll="0"/>
    <pivotField axis="axisRow" multipleItemSelectionAllowed="1" showAll="0">
      <items count="11">
        <item x="6"/>
        <item x="3"/>
        <item x="2"/>
        <item x="7"/>
        <item x="4"/>
        <item h="1" x="0"/>
        <item h="1" x="5"/>
        <item x="1"/>
        <item h="1" m="1" x="9"/>
        <item h="1" x="8"/>
        <item t="default"/>
      </items>
    </pivotField>
    <pivotField numFmtId="1" showAll="0"/>
    <pivotField multipleItemSelectionAllowed="1" showAll="0"/>
    <pivotField dataField="1" showAll="0"/>
    <pivotField dataField="1" showAll="0"/>
    <pivotField numFmtId="44" showAll="0"/>
    <pivotField name="Premios" axis="axisRow" showAll="0">
      <items count="8">
        <item sd="0" x="4"/>
        <item sd="0" x="2"/>
        <item h="1" x="0"/>
        <item h="1" x="3"/>
        <item sd="0" x="1"/>
        <item h="1" x="5"/>
        <item h="1" x="6"/>
        <item t="default"/>
      </items>
    </pivotField>
  </pivotFields>
  <rowFields count="2">
    <field x="7"/>
    <field x="1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Gasto " fld="5" baseField="7" baseItem="0" numFmtId="168"/>
    <dataField name="SumIngresos" fld="4" baseField="7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AC30DD-2880-4E25-8CF9-E30DB418FBB8}" name="Tabla38" displayName="Tabla38" ref="A2:M26" totalsRowCount="1" headerRowDxfId="116" dataDxfId="114" totalsRowDxfId="112" headerRowBorderDxfId="115" tableBorderDxfId="113" totalsRowBorderDxfId="111" dataCellStyle="Texto explicativo">
  <autoFilter ref="A2:M25" xr:uid="{0F6552CE-030E-44C1-908D-91F419069D85}"/>
  <tableColumns count="13">
    <tableColumn id="1" xr3:uid="{32B1318B-9534-4CCC-A543-84F52E7F120D}" name="Año" totalsRowLabel="Total" dataDxfId="110" totalsRowDxfId="26" dataCellStyle="Texto explicativo"/>
    <tableColumn id="2" xr3:uid="{C99FADF2-3E9E-4931-9779-935F8C4260A0}" name="Semana" totalsRowFunction="countNums" dataDxfId="109" totalsRowDxfId="25" dataCellStyle="Texto explicativo"/>
    <tableColumn id="3" xr3:uid="{4A830683-20A5-47FA-9C10-5675F99F32B4}" name="Etapa" dataDxfId="108" totalsRowDxfId="24" dataCellStyle="Texto explicativo"/>
    <tableColumn id="4" xr3:uid="{316D68FE-F672-4B22-BE0F-3D8174BFF292}" name="Jugado " totalsRowFunction="sum" dataDxfId="107" totalsRowDxfId="23" dataCellStyle="Notas"/>
    <tableColumn id="5" xr3:uid="{2B89E0A0-9F8A-40E4-B96F-6DB96BC85B98}" name="Apuestas" totalsRowFunction="sum" dataDxfId="106" totalsRowDxfId="22" dataCellStyle="Texto explicativo"/>
    <tableColumn id="6" xr3:uid="{7EE09858-8776-4FEA-BC08-B6D022C25352}" name="Boletos" totalsRowFunction="sum" dataDxfId="105" totalsRowDxfId="21" dataCellStyle="Texto explicativo"/>
    <tableColumn id="7" xr3:uid="{F7B58638-46DB-40EA-9FB4-E61E6811A4BD}" name="1 Acierto" totalsRowFunction="sum" dataDxfId="104" totalsRowDxfId="20" dataCellStyle="Texto explicativo"/>
    <tableColumn id="8" xr3:uid="{67A5A9D7-2452-45DC-BD0A-1879A8E10CB3}" name="2 Aciertos" totalsRowFunction="sum" dataDxfId="103" totalsRowDxfId="19" dataCellStyle="Texto explicativo"/>
    <tableColumn id="9" xr3:uid="{D41DA4B9-DFFC-491D-BFF2-815C1B4A54DD}" name="2 + C Aciertos" totalsRowFunction="sum" dataDxfId="102" totalsRowDxfId="18" dataCellStyle="Texto explicativo"/>
    <tableColumn id="10" xr3:uid="{63EE6866-AC81-4CE9-9E35-543F4EAA30DC}" name="5ª Catg." totalsRowFunction="sum" dataDxfId="101" totalsRowDxfId="17" dataCellStyle="Texto explicativo"/>
    <tableColumn id="11" xr3:uid="{89404A3A-77C3-4321-928E-8752C93C81C4}" name="4ª Catg" totalsRowFunction="sum" dataDxfId="100" totalsRowDxfId="16" dataCellStyle="Texto explicativo"/>
    <tableColumn id="12" xr3:uid="{6EDB1E26-8678-4627-8D48-C426FB10D746}" name="Premios" totalsRowFunction="sum" dataDxfId="99" totalsRowDxfId="15" dataCellStyle="Notas"/>
    <tableColumn id="13" xr3:uid="{BFFA1BF2-1A47-40E3-8B4B-31F9EFD70E48}" name="Reintegros" totalsRowFunction="sum" dataDxfId="98" totalsRowDxfId="14" dataCellStyle="Nota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B8B00D-B736-4DF5-A76D-246F9832EAB0}" name="Tabla49" displayName="Tabla49" ref="A2:G89" totalsRowCount="1" headerRowDxfId="97" dataDxfId="96" headerRowCellStyle="Texto explicativo">
  <autoFilter ref="A2:G88" xr:uid="{BD2CDE58-892C-46CC-875A-23898A1C9981}"/>
  <sortState ref="A3:G85">
    <sortCondition ref="A2:A85"/>
  </sortState>
  <tableColumns count="7">
    <tableColumn id="1" xr3:uid="{EA77FCC2-5D6B-4539-B0BA-5B3AC64378C3}" name="Fecha" totalsRowLabel="Total" dataDxfId="12" totalsRowDxfId="11" dataCellStyle="Texto explicativo"/>
    <tableColumn id="2" xr3:uid="{635072D3-FDA0-4103-BAD1-BFB93D536BE4}" name="Concepto" dataDxfId="10"/>
    <tableColumn id="3" xr3:uid="{C1F11AF5-0056-4EE4-AC63-E20B131A01A2}" name="Semana" dataDxfId="9" totalsRowDxfId="8">
      <calculatedColumnFormula>WEEKNUM(A3,21)</calculatedColumnFormula>
    </tableColumn>
    <tableColumn id="4" xr3:uid="{5FAD0F64-B7C7-442B-963F-9C06CF0A29AB}" name="Participante" dataDxfId="7" totalsRowDxfId="6"/>
    <tableColumn id="5" xr3:uid="{423A1075-8374-43D2-8EC2-9B133AFE2E99}" name="Ingresos" totalsRowFunction="sum" dataDxfId="5" totalsRowDxfId="4" dataCellStyle="Notas"/>
    <tableColumn id="6" xr3:uid="{27135BFC-B797-4473-B145-7366148BDE68}" name="Gasto " totalsRowFunction="sum" dataDxfId="3" totalsRowDxfId="2" dataCellStyle="Notas"/>
    <tableColumn id="7" xr3:uid="{B6BEE032-B60A-4C71-9771-CB5EE9D3B80B}" name="Saldo" totalsRowFunction="custom" dataDxfId="1" totalsRowDxfId="0" dataCellStyle="Notas">
      <calculatedColumnFormula>IF(ISNUMBER(G2),G2-Tabla49[[Gasto ]]+Tabla49[Ingresos],0+Tabla49[[#This Row],[Ingresos]]-Tabla49[[#This Row],[Gasto ]])</calculatedColumnFormula>
      <totalsRowFormula>+Tabla49[[#Totals],[Ingresos]]-Tabla49[[#Totals],[Gasto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O739" totalsRowShown="0" headerRowDxfId="95" dataDxfId="94" tableBorderDxfId="93">
  <autoFilter ref="A1:O739" xr:uid="{00000000-0009-0000-0100-000002000000}"/>
  <tableColumns count="15">
    <tableColumn id="1" xr3:uid="{00000000-0010-0000-0100-000001000000}" name="N" dataDxfId="92"/>
    <tableColumn id="14" xr3:uid="{00000000-0010-0000-0100-00000E000000}" name="Sorteo" dataDxfId="91"/>
    <tableColumn id="2" xr3:uid="{00000000-0010-0000-0100-000002000000}" name="Fecha" dataDxfId="90" dataCellStyle="Texto explicativo"/>
    <tableColumn id="3" xr3:uid="{00000000-0010-0000-0100-000003000000}" name="Dia" dataDxfId="89">
      <calculatedColumnFormula>CHOOSE(WEEKDAY(C2),"D","L","M","X","J","V","S")</calculatedColumnFormula>
    </tableColumn>
    <tableColumn id="4" xr3:uid="{00000000-0010-0000-0100-000004000000}" name="Sem" dataDxfId="88">
      <calculatedColumnFormula>WEEKNUM(C2,21)</calculatedColumnFormula>
    </tableColumn>
    <tableColumn id="5" xr3:uid="{00000000-0010-0000-0100-000005000000}" name="N1" dataDxfId="87"/>
    <tableColumn id="6" xr3:uid="{00000000-0010-0000-0100-000006000000}" name="N2" dataDxfId="86"/>
    <tableColumn id="7" xr3:uid="{00000000-0010-0000-0100-000007000000}" name="N3" dataDxfId="85"/>
    <tableColumn id="8" xr3:uid="{00000000-0010-0000-0100-000008000000}" name="N4" dataDxfId="84"/>
    <tableColumn id="9" xr3:uid="{00000000-0010-0000-0100-000009000000}" name="N5" dataDxfId="83"/>
    <tableColumn id="10" xr3:uid="{00000000-0010-0000-0100-00000A000000}" name="N6" dataDxfId="82"/>
    <tableColumn id="11" xr3:uid="{00000000-0010-0000-0100-00000B000000}" name="C" dataDxfId="81"/>
    <tableColumn id="12" xr3:uid="{00000000-0010-0000-0100-00000C000000}" name="R" dataDxfId="80"/>
    <tableColumn id="13" xr3:uid="{00000000-0010-0000-0100-00000D000000}" name="Ord" dataDxfId="79"/>
    <tableColumn id="15" xr3:uid="{8E5C43D7-40E6-4FC9-9B16-2977F005F6C9}" name="Premios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7AC14A-7FF7-4051-86A4-33186BB4EBC5}" name="Tabla3" displayName="Tabla3" ref="V2:W12" totalsRowShown="0" headerRowDxfId="77" dataDxfId="76" tableBorderDxfId="75">
  <autoFilter ref="V2:W12" xr:uid="{72FD9BC5-290B-41EC-92D4-8AA92C22DF3C}"/>
  <sortState ref="V3:W12">
    <sortCondition descending="1" ref="W2:W12"/>
  </sortState>
  <tableColumns count="2">
    <tableColumn id="1" xr3:uid="{1D9F5331-0C53-4048-8646-ECFD38305B10}" name="N" dataDxfId="74"/>
    <tableColumn id="2" xr3:uid="{E1A276C2-E9CD-499B-9B9C-2A20B23F944E}" name="Apariciones" dataDxfId="73">
      <calculatedColumnFormula>COUNTIF(Tabla1[R],V3)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P49" totalsRowShown="0" headerRowDxfId="72" dataDxfId="71" dataCellStyle="Notas">
  <autoFilter ref="A1:P49" xr:uid="{00000000-0009-0000-0100-000004000000}"/>
  <tableColumns count="16">
    <tableColumn id="1" xr3:uid="{00000000-0010-0000-0300-000001000000}" name="Id" dataDxfId="70"/>
    <tableColumn id="14" xr3:uid="{C9A5682D-14AA-4D36-8B39-3CDABB9775B4}" name="Juego" dataDxfId="69" dataCellStyle="Texto explicativo"/>
    <tableColumn id="15" xr3:uid="{594FC037-49C1-4DED-A041-FCC7A3A56980}" name="Fecha" dataDxfId="68" dataCellStyle="Texto explicativo"/>
    <tableColumn id="2" xr3:uid="{00000000-0010-0000-0300-000002000000}" name="Sem" dataDxfId="67" dataCellStyle="Texto explicativo">
      <calculatedColumnFormula>WEEKNUM(C2,21)</calculatedColumnFormula>
    </tableColumn>
    <tableColumn id="4" xr3:uid="{00000000-0010-0000-0300-000004000000}" name="Dia" dataDxfId="66" dataCellStyle="Texto explicativo">
      <calculatedColumnFormula>CHOOSE(WEEKDAY(Tabla2[[#This Row],[Fecha]]),"D","L","M","X","J","V","S")</calculatedColumnFormula>
    </tableColumn>
    <tableColumn id="5" xr3:uid="{00000000-0010-0000-0300-000005000000}" name="Fecha Hasta" dataDxfId="65" dataCellStyle="Texto explicativo"/>
    <tableColumn id="16" xr3:uid="{69EC77BC-A0D1-4656-BF19-3E835F16D8A9}" name="Multiple" dataDxfId="64" dataCellStyle="Texto explicativo"/>
    <tableColumn id="6" xr3:uid="{00000000-0010-0000-0300-000006000000}" name="Semanal" dataDxfId="63" dataCellStyle="Texto explicativo"/>
    <tableColumn id="7" xr3:uid="{00000000-0010-0000-0300-000007000000}" name="Reintegro" dataDxfId="62" dataCellStyle="Normal 5 2"/>
    <tableColumn id="18" xr3:uid="{0D878441-3806-4635-898B-3FA5725919E7}" name="Joker" dataDxfId="61" dataCellStyle="Texto explicativo"/>
    <tableColumn id="17" xr3:uid="{C10F5FDC-99CC-4264-9653-DCB757F566AC}" name="ElMillon" dataDxfId="60" dataCellStyle="Texto explicativo"/>
    <tableColumn id="8" xr3:uid="{00000000-0010-0000-0300-000008000000}" name="Apuestas" dataDxfId="59" dataCellStyle="Texto explicativo"/>
    <tableColumn id="9" xr3:uid="{00000000-0010-0000-0300-000009000000}" name="Coste" dataDxfId="58" dataCellStyle="Notas">
      <calculatedColumnFormula>IF(B2="GP",L2*1.5,IF(B2="LP",L2*1,IF(B2="EU",L2*2.5,L2*0.5)))</calculatedColumnFormula>
    </tableColumn>
    <tableColumn id="10" xr3:uid="{00000000-0010-0000-0300-00000A000000}" name="CategoriaPremios" dataDxfId="57" dataCellStyle="Notas"/>
    <tableColumn id="11" xr3:uid="{00000000-0010-0000-0300-00000B000000}" name="ImportePremios" dataDxfId="56" dataCellStyle="Notas"/>
    <tableColumn id="13" xr3:uid="{00000000-0010-0000-0300-00000D000000}" name="Notas" dataDxfId="55" dataCellStyle="Texto explicativ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Y49" totalsRowShown="0" headerRowDxfId="54" dataDxfId="52" headerRowBorderDxfId="53" dataCellStyle="Texto explicativo">
  <autoFilter ref="A1:Y49" xr:uid="{00000000-0009-0000-0100-000005000000}"/>
  <sortState ref="A2:Y3">
    <sortCondition ref="B1:B3"/>
  </sortState>
  <tableColumns count="25">
    <tableColumn id="1" xr3:uid="{00000000-0010-0000-0400-000001000000}" name="Id" dataDxfId="51" dataCellStyle="Texto explicativo"/>
    <tableColumn id="2" xr3:uid="{00000000-0010-0000-0400-000002000000}" name="idBoleto" dataDxfId="50" dataCellStyle="Texto explicativo"/>
    <tableColumn id="3" xr3:uid="{00000000-0010-0000-0400-000003000000}" name="Juego" dataDxfId="49" dataCellStyle="Texto explicativo"/>
    <tableColumn id="16" xr3:uid="{00000000-0010-0000-0400-000010000000}" name="Fecha" dataDxfId="48" dataCellStyle="Texto explicativo"/>
    <tableColumn id="19" xr3:uid="{00000000-0010-0000-0400-000013000000}" name="Semana" dataDxfId="47" dataCellStyle="Texto explicativo">
      <calculatedColumnFormula>WEEKNUM(Tabla16[[#This Row],[Fecha]],21)</calculatedColumnFormula>
    </tableColumn>
    <tableColumn id="4" xr3:uid="{00000000-0010-0000-0400-000004000000}" name="Dia" dataDxfId="46" dataCellStyle="Texto explicativo">
      <calculatedColumnFormula>CHOOSE(WEEKDAY(Tabla16[[#This Row],[Fecha]]),"D","L","M","X","J","V","S")</calculatedColumnFormula>
    </tableColumn>
    <tableColumn id="5" xr3:uid="{00000000-0010-0000-0400-000005000000}" name="N1" dataDxfId="45" dataCellStyle="Texto explicativo"/>
    <tableColumn id="6" xr3:uid="{00000000-0010-0000-0400-000006000000}" name="N2" dataDxfId="44" dataCellStyle="Texto explicativo"/>
    <tableColumn id="7" xr3:uid="{00000000-0010-0000-0400-000007000000}" name="N3" dataDxfId="43" dataCellStyle="Texto explicativo"/>
    <tableColumn id="8" xr3:uid="{00000000-0010-0000-0400-000008000000}" name="N4" dataDxfId="42" dataCellStyle="Texto explicativo"/>
    <tableColumn id="9" xr3:uid="{00000000-0010-0000-0400-000009000000}" name="N5" dataDxfId="41" dataCellStyle="Texto explicativo"/>
    <tableColumn id="10" xr3:uid="{00000000-0010-0000-0400-00000A000000}" name="N6" dataDxfId="40" dataCellStyle="Texto explicativo"/>
    <tableColumn id="11" xr3:uid="{00000000-0010-0000-0400-00000B000000}" name="N7" dataDxfId="39" dataCellStyle="Texto explicativo"/>
    <tableColumn id="12" xr3:uid="{00000000-0010-0000-0400-00000C000000}" name="N8" dataDxfId="38" dataCellStyle="Texto explicativo"/>
    <tableColumn id="13" xr3:uid="{00000000-0010-0000-0400-00000D000000}" name="N9" dataDxfId="37" dataCellStyle="Texto explicativo"/>
    <tableColumn id="14" xr3:uid="{00000000-0010-0000-0400-00000E000000}" name="N10" dataDxfId="36" dataCellStyle="Texto explicativo"/>
    <tableColumn id="17" xr3:uid="{00000000-0010-0000-0400-000011000000}" name="N11" dataDxfId="35" dataCellStyle="Texto explicativo"/>
    <tableColumn id="18" xr3:uid="{00000000-0010-0000-0400-000012000000}" name="E1" dataDxfId="34" dataCellStyle="Texto explicativo"/>
    <tableColumn id="15" xr3:uid="{DB17A0F2-8890-4AB1-BA3F-71E8E55C8715}" name="E2" dataDxfId="33" dataCellStyle="Texto explicativo"/>
    <tableColumn id="20" xr3:uid="{BA85964E-6C05-4659-AD06-DDFE045F1998}" name="E3" dataDxfId="32" dataCellStyle="Texto explicativo"/>
    <tableColumn id="21" xr3:uid="{1C36875D-94E8-4B48-BC2D-E31F33F3097D}" name="E4" dataDxfId="31" dataCellStyle="Texto explicativo"/>
    <tableColumn id="22" xr3:uid="{F094CD63-A238-4AF3-ACB9-D37CDFB06A84}" name="E5" dataDxfId="30" dataCellStyle="Texto explicativo"/>
    <tableColumn id="23" xr3:uid="{C4C9D663-C6B7-49B9-9D0C-A525D4598B8B}" name="Aciertos" dataDxfId="29" dataCellStyle="Texto explicativo"/>
    <tableColumn id="24" xr3:uid="{BC50B2B9-4371-49EE-8717-79A9FE1E7BD2}" name="CategoriaPremio" dataDxfId="28" dataCellStyle="Texto explicativo"/>
    <tableColumn id="25" xr3:uid="{DAAA1027-B186-435C-99A8-BEDA40DD11B9}" name="Metodo" dataDxfId="27" dataCellStyle="Texto explicativo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D29F0-C121-4F3E-A638-B2C51894AF3B}" name="Tabla17102" displayName="Tabla17102" ref="A1:M20" totalsRowShown="0">
  <autoFilter ref="A1:M20" xr:uid="{AC14F28A-C487-4FB7-8C8D-260B3ADF283E}"/>
  <sortState ref="A2:M2">
    <sortCondition ref="A1:A2"/>
  </sortState>
  <tableColumns count="13">
    <tableColumn id="1" xr3:uid="{34F9BD91-B536-4793-9B7A-BB08ADBDA41C}" name="Id"/>
    <tableColumn id="2" xr3:uid="{F7AE3FD0-CFC2-4AE6-AA9A-DC5E37F5F527}" name="TipoProcedimiento"/>
    <tableColumn id="4" xr3:uid="{400B9773-019D-4F14-9F4F-1331B2B53DB3}" name="Pronosticos"/>
    <tableColumn id="5" xr3:uid="{662DD75B-2AFE-446B-AD9B-634111FE737C}" name="ModalidadJuego"/>
    <tableColumn id="6" xr3:uid="{A708E45A-CA02-44D7-9C40-8CDF6B2686B0}" name="CriterioOrdenacion"/>
    <tableColumn id="7" xr3:uid="{A68F5128-B075-4F7C-BCC4-11BC3347CF47}" name="SentidoOrdenacion"/>
    <tableColumn id="8" xr3:uid="{414E6573-77FB-430D-B070-615220023C3B}" name="CriterioAgrupacion"/>
    <tableColumn id="9" xr3:uid="{061C85F2-ECAF-4AB4-BA5F-8DC14AD8D680}" name="TipoMuestra"/>
    <tableColumn id="10" xr3:uid="{07B0BA9A-28B6-4132-9EAD-E342FCAF61E7}" name="NumeroSorteos"/>
    <tableColumn id="11" xr3:uid="{107E4649-B010-46BE-81AF-0F1E2E969DC9}" name="DiasAnalisis"/>
    <tableColumn id="3" xr3:uid="{2CA297B7-B8AB-4F7D-9EB4-1AA2B645B21F}" name="FiltrosCombinacion"/>
    <tableColumn id="12" xr3:uid="{0D83761A-2246-47A5-AE53-3730CCF52752}" name="FechaAlta"/>
    <tableColumn id="14" xr3:uid="{F14F2ABB-EA88-4BAB-8B63-04ABF0AED8DB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26"/>
  <sheetViews>
    <sheetView workbookViewId="0">
      <selection activeCell="E22" sqref="E22:F25"/>
    </sheetView>
  </sheetViews>
  <sheetFormatPr baseColWidth="10" defaultColWidth="11.42578125" defaultRowHeight="14.25" x14ac:dyDescent="0.2"/>
  <cols>
    <col min="1" max="1" width="6" style="1" bestFit="1" customWidth="1"/>
    <col min="2" max="2" width="9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O1" s="271" t="s">
        <v>0</v>
      </c>
      <c r="P1" s="271"/>
      <c r="S1" s="1">
        <f ca="1">WEEKNUM(NOW(),21)</f>
        <v>12</v>
      </c>
    </row>
    <row r="2" spans="1:19" ht="15" x14ac:dyDescent="0.25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11</v>
      </c>
      <c r="L2" s="12" t="s">
        <v>12</v>
      </c>
      <c r="M2" s="12" t="s">
        <v>13</v>
      </c>
      <c r="O2" s="4" t="s">
        <v>14</v>
      </c>
      <c r="P2" s="11">
        <f>Tabla38[[#Totals],[Reintegros]]+Tabla38[[#Totals],[Premios]]-Tabla38[[#Totals],[Jugado ]]</f>
        <v>-1310.24</v>
      </c>
    </row>
    <row r="3" spans="1:19" ht="15" x14ac:dyDescent="0.25">
      <c r="A3" s="9">
        <v>2011</v>
      </c>
      <c r="B3" s="9">
        <v>47</v>
      </c>
      <c r="C3" s="9">
        <v>47</v>
      </c>
      <c r="D3" s="5">
        <v>228</v>
      </c>
      <c r="E3" s="8">
        <v>253</v>
      </c>
      <c r="F3" s="8">
        <v>197</v>
      </c>
      <c r="G3" s="7">
        <v>89</v>
      </c>
      <c r="H3" s="7">
        <v>33</v>
      </c>
      <c r="I3" s="7">
        <v>2</v>
      </c>
      <c r="J3" s="7">
        <v>2</v>
      </c>
      <c r="K3" s="6">
        <v>1</v>
      </c>
      <c r="L3" s="5">
        <v>70.14</v>
      </c>
      <c r="M3" s="5">
        <v>41</v>
      </c>
      <c r="O3" s="4" t="s">
        <v>15</v>
      </c>
      <c r="P3" s="10">
        <f>P2/(Tabla38[[#Totals],[Jugado ]]+Tabla38[[#Totals],[Premios]]+Tabla38[[#Totals],[Reintegros]])</f>
        <v>-0.35395055325034575</v>
      </c>
    </row>
    <row r="4" spans="1:19" ht="15" x14ac:dyDescent="0.25">
      <c r="A4" s="9">
        <v>2012</v>
      </c>
      <c r="B4" s="9">
        <v>52</v>
      </c>
      <c r="C4" s="9">
        <v>99</v>
      </c>
      <c r="D4" s="5">
        <v>120</v>
      </c>
      <c r="E4" s="8">
        <v>209</v>
      </c>
      <c r="F4" s="8">
        <v>209</v>
      </c>
      <c r="G4" s="7">
        <v>85</v>
      </c>
      <c r="H4" s="7">
        <v>38</v>
      </c>
      <c r="I4" s="7">
        <v>2</v>
      </c>
      <c r="J4" s="7">
        <v>6</v>
      </c>
      <c r="K4" s="6">
        <v>0</v>
      </c>
      <c r="L4" s="5">
        <v>56</v>
      </c>
      <c r="M4" s="5">
        <v>14</v>
      </c>
    </row>
    <row r="5" spans="1:19" ht="15" x14ac:dyDescent="0.25">
      <c r="A5" s="9">
        <v>2013</v>
      </c>
      <c r="B5" s="9">
        <v>52</v>
      </c>
      <c r="C5" s="9">
        <v>148</v>
      </c>
      <c r="D5" s="5">
        <v>132</v>
      </c>
      <c r="E5" s="8">
        <v>194</v>
      </c>
      <c r="F5" s="8">
        <v>194</v>
      </c>
      <c r="G5" s="7">
        <v>87</v>
      </c>
      <c r="H5" s="7">
        <v>43</v>
      </c>
      <c r="I5" s="7">
        <v>0</v>
      </c>
      <c r="J5" s="7">
        <v>4</v>
      </c>
      <c r="K5" s="6">
        <v>0</v>
      </c>
      <c r="L5" s="5">
        <v>32</v>
      </c>
      <c r="M5" s="5">
        <v>19</v>
      </c>
    </row>
    <row r="6" spans="1:19" ht="15" x14ac:dyDescent="0.25">
      <c r="A6" s="9">
        <v>2014</v>
      </c>
      <c r="B6" s="9">
        <v>52</v>
      </c>
      <c r="C6" s="9">
        <v>200</v>
      </c>
      <c r="D6" s="5">
        <v>144</v>
      </c>
      <c r="E6" s="8">
        <v>204</v>
      </c>
      <c r="F6" s="8">
        <v>204</v>
      </c>
      <c r="G6" s="7">
        <v>81</v>
      </c>
      <c r="H6" s="7">
        <v>32</v>
      </c>
      <c r="I6" s="7">
        <v>3</v>
      </c>
      <c r="J6" s="7">
        <v>3</v>
      </c>
      <c r="K6" s="6">
        <v>0</v>
      </c>
      <c r="L6" s="5">
        <v>24</v>
      </c>
      <c r="M6" s="5">
        <v>31</v>
      </c>
    </row>
    <row r="7" spans="1:19" ht="15" x14ac:dyDescent="0.25">
      <c r="A7" s="9">
        <v>2015</v>
      </c>
      <c r="B7" s="9">
        <v>53</v>
      </c>
      <c r="C7" s="9">
        <v>253</v>
      </c>
      <c r="D7" s="5">
        <v>172</v>
      </c>
      <c r="E7" s="8">
        <v>199</v>
      </c>
      <c r="F7" s="8">
        <v>199</v>
      </c>
      <c r="G7" s="7">
        <v>87</v>
      </c>
      <c r="H7" s="7">
        <v>34</v>
      </c>
      <c r="I7" s="7">
        <v>0</v>
      </c>
      <c r="J7" s="7">
        <v>4</v>
      </c>
      <c r="K7" s="6">
        <v>0</v>
      </c>
      <c r="L7" s="5">
        <v>32</v>
      </c>
      <c r="M7" s="5">
        <v>19</v>
      </c>
    </row>
    <row r="8" spans="1:19" ht="15" x14ac:dyDescent="0.25">
      <c r="A8" s="9">
        <v>2016</v>
      </c>
      <c r="B8" s="9">
        <v>52</v>
      </c>
      <c r="C8" s="9">
        <v>305</v>
      </c>
      <c r="D8" s="5">
        <v>210</v>
      </c>
      <c r="E8" s="8">
        <v>364</v>
      </c>
      <c r="F8" s="8">
        <v>364</v>
      </c>
      <c r="G8" s="7">
        <v>84</v>
      </c>
      <c r="H8" s="7">
        <v>35</v>
      </c>
      <c r="I8" s="7">
        <v>0</v>
      </c>
      <c r="J8" s="7">
        <v>4</v>
      </c>
      <c r="K8" s="6">
        <v>0</v>
      </c>
      <c r="L8" s="5">
        <v>21</v>
      </c>
      <c r="M8" s="5">
        <v>28</v>
      </c>
    </row>
    <row r="9" spans="1:19" ht="15" x14ac:dyDescent="0.25">
      <c r="A9" s="9">
        <v>2017</v>
      </c>
      <c r="B9" s="9">
        <v>52</v>
      </c>
      <c r="C9" s="9">
        <v>357</v>
      </c>
      <c r="D9" s="5">
        <v>340</v>
      </c>
      <c r="E9" s="8">
        <v>832</v>
      </c>
      <c r="F9" s="8">
        <v>832</v>
      </c>
      <c r="G9" s="7">
        <v>75</v>
      </c>
      <c r="H9" s="7">
        <v>33</v>
      </c>
      <c r="I9" s="7">
        <v>2</v>
      </c>
      <c r="J9" s="7">
        <v>11</v>
      </c>
      <c r="K9" s="6">
        <v>0</v>
      </c>
      <c r="L9" s="5">
        <v>122.68</v>
      </c>
      <c r="M9" s="5">
        <v>50</v>
      </c>
    </row>
    <row r="10" spans="1:19" ht="15" x14ac:dyDescent="0.25">
      <c r="A10" s="4">
        <v>2018</v>
      </c>
      <c r="B10" s="4">
        <v>52</v>
      </c>
      <c r="C10" s="4">
        <v>409</v>
      </c>
      <c r="D10" s="5">
        <v>420</v>
      </c>
      <c r="E10" s="8">
        <v>832</v>
      </c>
      <c r="F10" s="8">
        <v>415</v>
      </c>
      <c r="G10" s="7">
        <v>13</v>
      </c>
      <c r="H10" s="7">
        <v>5</v>
      </c>
      <c r="I10" s="7">
        <v>1</v>
      </c>
      <c r="J10" s="7">
        <v>0</v>
      </c>
      <c r="K10" s="6">
        <v>0</v>
      </c>
      <c r="L10" s="5">
        <v>48</v>
      </c>
      <c r="M10" s="5">
        <v>41</v>
      </c>
    </row>
    <row r="11" spans="1:19" ht="15" x14ac:dyDescent="0.25">
      <c r="A11" s="60">
        <v>2019</v>
      </c>
      <c r="B11" s="60">
        <v>52</v>
      </c>
      <c r="C11" s="60">
        <v>461</v>
      </c>
      <c r="D11" s="63">
        <v>300</v>
      </c>
      <c r="E11" s="64">
        <v>832</v>
      </c>
      <c r="F11" s="64">
        <v>416</v>
      </c>
      <c r="G11" s="65">
        <v>0</v>
      </c>
      <c r="H11" s="65">
        <v>0</v>
      </c>
      <c r="I11" s="65">
        <v>0</v>
      </c>
      <c r="J11" s="65">
        <v>0</v>
      </c>
      <c r="K11" s="67">
        <v>0</v>
      </c>
      <c r="L11" s="63">
        <v>180.13</v>
      </c>
      <c r="M11" s="63">
        <v>55</v>
      </c>
    </row>
    <row r="12" spans="1:19" ht="15" x14ac:dyDescent="0.25">
      <c r="A12" s="61">
        <v>2020</v>
      </c>
      <c r="B12" s="62">
        <v>53</v>
      </c>
      <c r="C12" s="62">
        <v>514</v>
      </c>
      <c r="D12" s="63">
        <v>380</v>
      </c>
      <c r="E12" s="64">
        <v>924</v>
      </c>
      <c r="F12" s="64">
        <v>500</v>
      </c>
      <c r="G12" s="65">
        <v>386</v>
      </c>
      <c r="H12" s="65">
        <v>127</v>
      </c>
      <c r="I12" s="65">
        <v>11</v>
      </c>
      <c r="J12" s="65">
        <v>17</v>
      </c>
      <c r="K12" s="67">
        <v>1</v>
      </c>
      <c r="L12" s="63">
        <v>103</v>
      </c>
      <c r="M12" s="63">
        <v>61</v>
      </c>
    </row>
    <row r="13" spans="1:19" ht="15" x14ac:dyDescent="0.25">
      <c r="A13" s="61">
        <v>2021</v>
      </c>
      <c r="B13" s="62">
        <v>1</v>
      </c>
      <c r="C13" s="62">
        <v>515</v>
      </c>
      <c r="D13" s="126">
        <v>40</v>
      </c>
      <c r="E13" s="1">
        <v>28</v>
      </c>
      <c r="F13" s="1">
        <v>16</v>
      </c>
      <c r="G13" s="66"/>
      <c r="H13" s="66"/>
      <c r="I13" s="66"/>
      <c r="J13" s="66"/>
      <c r="K13" s="66"/>
      <c r="L13" s="126">
        <v>4</v>
      </c>
      <c r="M13" s="126">
        <v>4</v>
      </c>
    </row>
    <row r="14" spans="1:19" ht="15" x14ac:dyDescent="0.25">
      <c r="A14" s="61">
        <v>2021</v>
      </c>
      <c r="B14" s="62">
        <v>2</v>
      </c>
      <c r="C14" s="62">
        <v>516</v>
      </c>
      <c r="D14" s="126">
        <v>0</v>
      </c>
      <c r="E14" s="1">
        <v>28</v>
      </c>
      <c r="F14" s="1">
        <v>16</v>
      </c>
      <c r="G14" s="160"/>
      <c r="H14" s="160"/>
      <c r="I14" s="160"/>
      <c r="J14" s="160"/>
      <c r="K14" s="160"/>
      <c r="L14" s="159">
        <v>0</v>
      </c>
      <c r="M14" s="159">
        <v>0</v>
      </c>
    </row>
    <row r="15" spans="1:19" ht="15" x14ac:dyDescent="0.25">
      <c r="A15" s="61">
        <v>2021</v>
      </c>
      <c r="B15" s="62">
        <v>3</v>
      </c>
      <c r="C15" s="62">
        <v>517</v>
      </c>
      <c r="D15" s="126">
        <v>0</v>
      </c>
      <c r="E15" s="1">
        <v>28</v>
      </c>
      <c r="F15" s="1">
        <v>16</v>
      </c>
      <c r="G15" s="160"/>
      <c r="H15" s="160"/>
      <c r="I15" s="160"/>
      <c r="J15" s="160"/>
      <c r="K15" s="160"/>
      <c r="L15" s="159">
        <v>24.15</v>
      </c>
      <c r="M15" s="159">
        <v>1</v>
      </c>
    </row>
    <row r="16" spans="1:19" ht="15" x14ac:dyDescent="0.25">
      <c r="A16" s="61">
        <v>2021</v>
      </c>
      <c r="B16" s="62">
        <v>4</v>
      </c>
      <c r="C16" s="62">
        <v>518</v>
      </c>
      <c r="D16" s="126">
        <v>0</v>
      </c>
      <c r="E16" s="1">
        <v>28</v>
      </c>
      <c r="F16" s="1">
        <v>16</v>
      </c>
      <c r="G16" s="178"/>
      <c r="H16" s="178"/>
      <c r="I16" s="178"/>
      <c r="J16" s="178"/>
      <c r="K16" s="178"/>
      <c r="L16" s="159">
        <v>32.630000000000003</v>
      </c>
      <c r="M16" s="159">
        <v>3</v>
      </c>
    </row>
    <row r="17" spans="1:13" ht="15" x14ac:dyDescent="0.25">
      <c r="A17" s="61">
        <v>2021</v>
      </c>
      <c r="B17" s="62">
        <v>5</v>
      </c>
      <c r="C17" s="62">
        <v>519</v>
      </c>
      <c r="D17" s="126">
        <v>0</v>
      </c>
      <c r="E17" s="1">
        <v>28</v>
      </c>
      <c r="F17" s="1">
        <v>16</v>
      </c>
      <c r="G17" s="178"/>
      <c r="H17" s="178"/>
      <c r="I17" s="178"/>
      <c r="J17" s="178"/>
      <c r="K17" s="178"/>
      <c r="L17" s="159">
        <v>28.29</v>
      </c>
      <c r="M17" s="159">
        <v>2</v>
      </c>
    </row>
    <row r="18" spans="1:13" ht="15" x14ac:dyDescent="0.25">
      <c r="A18" s="61">
        <v>2021</v>
      </c>
      <c r="B18" s="62">
        <v>6</v>
      </c>
      <c r="C18" s="62">
        <v>520</v>
      </c>
      <c r="D18" s="126">
        <v>0</v>
      </c>
      <c r="E18" s="1">
        <v>28</v>
      </c>
      <c r="F18" s="1">
        <v>16</v>
      </c>
      <c r="G18" s="178"/>
      <c r="H18" s="178"/>
      <c r="I18" s="178"/>
      <c r="J18" s="178"/>
      <c r="K18" s="178"/>
      <c r="L18" s="159">
        <v>0</v>
      </c>
      <c r="M18" s="159">
        <v>2</v>
      </c>
    </row>
    <row r="19" spans="1:13" ht="15" x14ac:dyDescent="0.25">
      <c r="A19" s="61">
        <v>2021</v>
      </c>
      <c r="B19" s="62">
        <v>7</v>
      </c>
      <c r="C19" s="62">
        <v>521</v>
      </c>
      <c r="D19" s="126">
        <v>0</v>
      </c>
      <c r="E19" s="1">
        <v>28</v>
      </c>
      <c r="F19" s="1">
        <v>16</v>
      </c>
      <c r="G19" s="211"/>
      <c r="H19" s="211"/>
      <c r="I19" s="211"/>
      <c r="J19" s="211"/>
      <c r="K19" s="211"/>
      <c r="L19" s="159">
        <v>0</v>
      </c>
      <c r="M19" s="159">
        <v>2</v>
      </c>
    </row>
    <row r="20" spans="1:13" ht="15" x14ac:dyDescent="0.25">
      <c r="A20" s="61">
        <v>2021</v>
      </c>
      <c r="B20" s="62">
        <v>8</v>
      </c>
      <c r="C20" s="62">
        <v>522</v>
      </c>
      <c r="D20" s="126">
        <v>0</v>
      </c>
      <c r="E20" s="1">
        <v>28</v>
      </c>
      <c r="F20" s="1">
        <v>16</v>
      </c>
      <c r="G20" s="211"/>
      <c r="H20" s="211"/>
      <c r="I20" s="211"/>
      <c r="J20" s="211"/>
      <c r="K20" s="211"/>
      <c r="L20" s="159">
        <v>0</v>
      </c>
      <c r="M20" s="159">
        <v>3</v>
      </c>
    </row>
    <row r="21" spans="1:13" ht="15" x14ac:dyDescent="0.25">
      <c r="A21" s="61">
        <v>2021</v>
      </c>
      <c r="B21" s="62">
        <v>9</v>
      </c>
      <c r="C21" s="62">
        <v>523</v>
      </c>
      <c r="D21" s="126">
        <v>20</v>
      </c>
      <c r="E21" s="1">
        <v>28</v>
      </c>
      <c r="F21" s="1">
        <v>16</v>
      </c>
      <c r="G21" s="211"/>
      <c r="H21" s="211"/>
      <c r="I21" s="211"/>
      <c r="J21" s="211"/>
      <c r="K21" s="211"/>
      <c r="L21" s="159">
        <v>0</v>
      </c>
      <c r="M21" s="159">
        <v>3</v>
      </c>
    </row>
    <row r="22" spans="1:13" ht="15" x14ac:dyDescent="0.25">
      <c r="A22" s="61">
        <v>2021</v>
      </c>
      <c r="B22" s="62">
        <v>10</v>
      </c>
      <c r="C22" s="62">
        <v>524</v>
      </c>
      <c r="D22" s="126">
        <v>0</v>
      </c>
      <c r="E22" s="1">
        <v>28</v>
      </c>
      <c r="F22" s="1">
        <v>16</v>
      </c>
      <c r="G22" s="211"/>
      <c r="H22" s="211"/>
      <c r="I22" s="211"/>
      <c r="J22" s="211"/>
      <c r="K22" s="211"/>
      <c r="L22" s="159">
        <v>4</v>
      </c>
      <c r="M22" s="159">
        <v>2</v>
      </c>
    </row>
    <row r="23" spans="1:13" ht="15" x14ac:dyDescent="0.25">
      <c r="A23" s="61">
        <v>2021</v>
      </c>
      <c r="B23" s="62">
        <v>11</v>
      </c>
      <c r="C23" s="62">
        <v>525</v>
      </c>
      <c r="D23" s="126">
        <v>0</v>
      </c>
      <c r="E23" s="1">
        <v>28</v>
      </c>
      <c r="F23" s="1">
        <v>16</v>
      </c>
      <c r="G23" s="178"/>
      <c r="H23" s="178"/>
      <c r="I23" s="178"/>
      <c r="J23" s="178"/>
      <c r="K23" s="178"/>
      <c r="L23" s="159">
        <v>4</v>
      </c>
      <c r="M23" s="159">
        <v>1</v>
      </c>
    </row>
    <row r="24" spans="1:13" ht="15" x14ac:dyDescent="0.25">
      <c r="A24" s="61">
        <v>2021</v>
      </c>
      <c r="B24" s="62">
        <v>12</v>
      </c>
      <c r="C24" s="62">
        <v>526</v>
      </c>
      <c r="D24" s="126">
        <v>0</v>
      </c>
      <c r="E24" s="1">
        <v>28</v>
      </c>
      <c r="F24" s="1">
        <v>16</v>
      </c>
      <c r="G24" s="178"/>
      <c r="H24" s="178"/>
      <c r="I24" s="178"/>
      <c r="J24" s="178"/>
      <c r="K24" s="178"/>
      <c r="L24" s="159">
        <v>26.74</v>
      </c>
      <c r="M24" s="159">
        <v>1</v>
      </c>
    </row>
    <row r="25" spans="1:13" ht="15.75" thickBot="1" x14ac:dyDescent="0.3">
      <c r="A25" s="61">
        <v>2021</v>
      </c>
      <c r="B25" s="62">
        <v>13</v>
      </c>
      <c r="C25" s="62">
        <v>527</v>
      </c>
      <c r="D25" s="126">
        <v>0</v>
      </c>
      <c r="E25" s="1">
        <v>28</v>
      </c>
      <c r="F25" s="1">
        <v>16</v>
      </c>
      <c r="G25" s="211"/>
      <c r="H25" s="211"/>
      <c r="I25" s="211"/>
      <c r="J25" s="211"/>
      <c r="K25" s="211"/>
      <c r="L25" s="278"/>
      <c r="M25" s="278"/>
    </row>
    <row r="26" spans="1:13" ht="15.75" thickBot="1" x14ac:dyDescent="0.3">
      <c r="A26" s="3" t="s">
        <v>16</v>
      </c>
      <c r="B26" s="2">
        <f>SUBTOTAL(102,Tabla38[Semana])</f>
        <v>23</v>
      </c>
      <c r="C26" s="2"/>
      <c r="D26" s="237">
        <f>SUBTOTAL(109,Tabla38[[Jugado ]])</f>
        <v>2506</v>
      </c>
      <c r="E26" s="238">
        <f>SUBTOTAL(109,Tabla38[Apuestas])</f>
        <v>5207</v>
      </c>
      <c r="F26" s="238">
        <f>SUBTOTAL(109,Tabla38[Boletos])</f>
        <v>3738</v>
      </c>
      <c r="G26" s="238">
        <f>SUBTOTAL(109,Tabla38[1 Acierto])</f>
        <v>987</v>
      </c>
      <c r="H26" s="238">
        <f>SUBTOTAL(109,Tabla38[2 Aciertos])</f>
        <v>380</v>
      </c>
      <c r="I26" s="238">
        <f>SUBTOTAL(109,Tabla38[2 + C Aciertos])</f>
        <v>21</v>
      </c>
      <c r="J26" s="238">
        <f>SUBTOTAL(109,Tabla38[5ª Catg.])</f>
        <v>51</v>
      </c>
      <c r="K26" s="238">
        <f>SUBTOTAL(109,Tabla38[4ª Catg])</f>
        <v>2</v>
      </c>
      <c r="L26" s="237">
        <f>SUBTOTAL(109,Tabla38[Premios])</f>
        <v>812.76</v>
      </c>
      <c r="M26" s="239">
        <f>SUBTOTAL(109,Tabla38[Reintegros])</f>
        <v>383</v>
      </c>
    </row>
  </sheetData>
  <mergeCells count="2">
    <mergeCell ref="A1:M1"/>
    <mergeCell ref="O1:P1"/>
  </mergeCells>
  <conditionalFormatting sqref="B12:B25">
    <cfRule type="cellIs" dxfId="13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89"/>
  <sheetViews>
    <sheetView topLeftCell="A70" zoomScale="130" zoomScaleNormal="130" workbookViewId="0">
      <selection activeCell="F88" sqref="F88"/>
    </sheetView>
  </sheetViews>
  <sheetFormatPr baseColWidth="10" defaultColWidth="19.7109375" defaultRowHeight="12.75" x14ac:dyDescent="0.25"/>
  <cols>
    <col min="1" max="1" width="10.7109375" style="20" bestFit="1" customWidth="1"/>
    <col min="2" max="2" width="19.85546875" style="21" bestFit="1" customWidth="1"/>
    <col min="3" max="3" width="10.85546875" style="20" bestFit="1" customWidth="1"/>
    <col min="4" max="4" width="18.5703125" style="21" bestFit="1" customWidth="1"/>
    <col min="5" max="5" width="11.42578125" style="45" bestFit="1" customWidth="1"/>
    <col min="6" max="6" width="10.85546875" style="45" bestFit="1" customWidth="1"/>
    <col min="7" max="7" width="9.28515625" style="45" bestFit="1" customWidth="1"/>
    <col min="8" max="16384" width="19.7109375" style="14"/>
  </cols>
  <sheetData>
    <row r="1" spans="1:7" x14ac:dyDescent="0.25">
      <c r="A1" s="272" t="s">
        <v>594</v>
      </c>
      <c r="B1" s="272"/>
      <c r="C1" s="272"/>
      <c r="D1" s="272"/>
      <c r="E1" s="272"/>
      <c r="F1" s="272"/>
      <c r="G1" s="272"/>
    </row>
    <row r="2" spans="1:7" x14ac:dyDescent="0.25">
      <c r="A2" s="15" t="s">
        <v>19</v>
      </c>
      <c r="B2" s="15" t="s">
        <v>595</v>
      </c>
      <c r="C2" s="15" t="s">
        <v>2</v>
      </c>
      <c r="D2" s="15" t="s">
        <v>596</v>
      </c>
      <c r="E2" s="43" t="s">
        <v>597</v>
      </c>
      <c r="F2" s="43" t="s">
        <v>598</v>
      </c>
      <c r="G2" s="47" t="s">
        <v>599</v>
      </c>
    </row>
    <row r="3" spans="1:7" x14ac:dyDescent="0.25">
      <c r="A3" s="30">
        <v>44199</v>
      </c>
      <c r="B3" s="57" t="s">
        <v>603</v>
      </c>
      <c r="C3" s="31">
        <f t="shared" ref="C3:C34" si="0">WEEKNUM(A3,21)</f>
        <v>53</v>
      </c>
      <c r="D3" s="70" t="s">
        <v>602</v>
      </c>
      <c r="E3" s="149">
        <f>16-6+2</f>
        <v>12</v>
      </c>
      <c r="F3" s="150"/>
      <c r="G3" s="151">
        <f>IF(ISNUMBER(G2),G2-Tabla49[[Gasto ]]+Tabla49[Ingresos],0+Tabla49[[#This Row],[Ingresos]]-Tabla49[[#This Row],[Gasto ]])</f>
        <v>12</v>
      </c>
    </row>
    <row r="4" spans="1:7" x14ac:dyDescent="0.25">
      <c r="A4" s="30">
        <v>44199</v>
      </c>
      <c r="B4" s="52" t="s">
        <v>603</v>
      </c>
      <c r="C4" s="31">
        <f t="shared" si="0"/>
        <v>53</v>
      </c>
      <c r="D4" s="32" t="s">
        <v>601</v>
      </c>
      <c r="E4" s="152">
        <f>27.14-10+4+1</f>
        <v>22.14</v>
      </c>
      <c r="F4" s="153"/>
      <c r="G4" s="151">
        <f>IF(ISNUMBER(G3),G3-Tabla49[[Gasto ]]+Tabla49[Ingresos],0+Tabla49[[#This Row],[Ingresos]]-Tabla49[[#This Row],[Gasto ]])</f>
        <v>34.14</v>
      </c>
    </row>
    <row r="5" spans="1:7" x14ac:dyDescent="0.25">
      <c r="A5" s="38">
        <v>44200</v>
      </c>
      <c r="B5" s="53" t="s">
        <v>600</v>
      </c>
      <c r="C5" s="33">
        <f t="shared" si="0"/>
        <v>1</v>
      </c>
      <c r="D5" s="34" t="s">
        <v>602</v>
      </c>
      <c r="E5" s="46"/>
      <c r="F5" s="44">
        <v>10</v>
      </c>
      <c r="G5" s="48">
        <f>IF(ISNUMBER(G4),G4-Tabla49[[Gasto ]]+Tabla49[Ingresos],0+Tabla49[[#This Row],[Ingresos]]-Tabla49[[#This Row],[Gasto ]])</f>
        <v>24.14</v>
      </c>
    </row>
    <row r="6" spans="1:7" x14ac:dyDescent="0.25">
      <c r="A6" s="38">
        <v>44200</v>
      </c>
      <c r="B6" s="53" t="s">
        <v>600</v>
      </c>
      <c r="C6" s="33">
        <f t="shared" si="0"/>
        <v>1</v>
      </c>
      <c r="D6" s="35" t="s">
        <v>601</v>
      </c>
      <c r="E6" s="46"/>
      <c r="F6" s="44">
        <v>6</v>
      </c>
      <c r="G6" s="48">
        <f>IF(ISNUMBER(G5),G5-Tabla49[[Gasto ]]+Tabla49[Ingresos],0+Tabla49[[#This Row],[Ingresos]]-Tabla49[[#This Row],[Gasto ]])</f>
        <v>18.14</v>
      </c>
    </row>
    <row r="7" spans="1:7" x14ac:dyDescent="0.25">
      <c r="A7" s="38">
        <v>44200</v>
      </c>
      <c r="B7" s="130" t="s">
        <v>813</v>
      </c>
      <c r="C7" s="127">
        <f t="shared" si="0"/>
        <v>1</v>
      </c>
      <c r="D7" s="128" t="s">
        <v>602</v>
      </c>
      <c r="E7" s="46">
        <v>1</v>
      </c>
      <c r="F7" s="44"/>
      <c r="G7" s="129">
        <f>IF(ISNUMBER(G6),G6-Tabla49[[Gasto ]]+Tabla49[Ingresos],0+Tabla49[[#This Row],[Ingresos]]-Tabla49[[#This Row],[Gasto ]])</f>
        <v>19.14</v>
      </c>
    </row>
    <row r="8" spans="1:7" x14ac:dyDescent="0.25">
      <c r="A8" s="38">
        <v>44202</v>
      </c>
      <c r="B8" s="145" t="s">
        <v>813</v>
      </c>
      <c r="C8" s="127">
        <f t="shared" si="0"/>
        <v>1</v>
      </c>
      <c r="D8" s="128" t="s">
        <v>602</v>
      </c>
      <c r="E8" s="46">
        <v>1</v>
      </c>
      <c r="F8" s="44"/>
      <c r="G8" s="129">
        <f>IF(ISNUMBER(G7),G7-Tabla49[[Gasto ]]+Tabla49[Ingresos],0+Tabla49[[#This Row],[Ingresos]]-Tabla49[[#This Row],[Gasto ]])</f>
        <v>20.14</v>
      </c>
    </row>
    <row r="9" spans="1:7" x14ac:dyDescent="0.25">
      <c r="A9" s="38">
        <v>44203</v>
      </c>
      <c r="B9" s="145" t="s">
        <v>813</v>
      </c>
      <c r="C9" s="127">
        <f t="shared" si="0"/>
        <v>1</v>
      </c>
      <c r="D9" s="35" t="s">
        <v>601</v>
      </c>
      <c r="E9" s="46">
        <v>1</v>
      </c>
      <c r="F9" s="44"/>
      <c r="G9" s="129">
        <f>IF(ISNUMBER(G8),G8-Tabla49[[Gasto ]]+Tabla49[Ingresos],0+Tabla49[[#This Row],[Ingresos]]-Tabla49[[#This Row],[Gasto ]])</f>
        <v>21.14</v>
      </c>
    </row>
    <row r="10" spans="1:7" x14ac:dyDescent="0.25">
      <c r="A10" s="38">
        <v>44204</v>
      </c>
      <c r="B10" s="145" t="s">
        <v>814</v>
      </c>
      <c r="C10" s="127">
        <f t="shared" si="0"/>
        <v>1</v>
      </c>
      <c r="D10" s="128" t="s">
        <v>602</v>
      </c>
      <c r="E10" s="46">
        <v>4</v>
      </c>
      <c r="F10" s="44"/>
      <c r="G10" s="129">
        <f>IF(ISNUMBER(G9),G9-Tabla49[[Gasto ]]+Tabla49[Ingresos],0+Tabla49[[#This Row],[Ingresos]]-Tabla49[[#This Row],[Gasto ]])</f>
        <v>25.14</v>
      </c>
    </row>
    <row r="11" spans="1:7" x14ac:dyDescent="0.25">
      <c r="A11" s="38">
        <v>44205</v>
      </c>
      <c r="B11" s="145" t="s">
        <v>813</v>
      </c>
      <c r="C11" s="127">
        <f t="shared" si="0"/>
        <v>1</v>
      </c>
      <c r="D11" s="128" t="s">
        <v>602</v>
      </c>
      <c r="E11" s="46">
        <v>1</v>
      </c>
      <c r="F11" s="44"/>
      <c r="G11" s="129">
        <f>IF(ISNUMBER(G10),G10-Tabla49[[Gasto ]]+Tabla49[Ingresos],0+Tabla49[[#This Row],[Ingresos]]-Tabla49[[#This Row],[Gasto ]])</f>
        <v>26.14</v>
      </c>
    </row>
    <row r="12" spans="1:7" x14ac:dyDescent="0.25">
      <c r="A12" s="38">
        <v>44205</v>
      </c>
      <c r="B12" s="158" t="s">
        <v>816</v>
      </c>
      <c r="C12" s="127">
        <f t="shared" si="0"/>
        <v>1</v>
      </c>
      <c r="D12" s="35" t="s">
        <v>601</v>
      </c>
      <c r="E12" s="46">
        <v>20</v>
      </c>
      <c r="F12" s="44"/>
      <c r="G12" s="129">
        <f>IF(ISNUMBER(G11),G11-Tabla49[[Gasto ]]+Tabla49[Ingresos],0+Tabla49[[#This Row],[Ingresos]]-Tabla49[[#This Row],[Gasto ]])</f>
        <v>46.14</v>
      </c>
    </row>
    <row r="13" spans="1:7" x14ac:dyDescent="0.25">
      <c r="A13" s="38">
        <v>44205</v>
      </c>
      <c r="B13" s="154" t="s">
        <v>816</v>
      </c>
      <c r="C13" s="127">
        <f t="shared" si="0"/>
        <v>1</v>
      </c>
      <c r="D13" s="128" t="s">
        <v>602</v>
      </c>
      <c r="E13" s="46">
        <v>20</v>
      </c>
      <c r="F13" s="44"/>
      <c r="G13" s="129">
        <f>IF(ISNUMBER(G12),G12-Tabla49[[Gasto ]]+Tabla49[Ingresos],0+Tabla49[[#This Row],[Ingresos]]-Tabla49[[#This Row],[Gasto ]])</f>
        <v>66.14</v>
      </c>
    </row>
    <row r="14" spans="1:7" x14ac:dyDescent="0.25">
      <c r="A14" s="30">
        <v>44206</v>
      </c>
      <c r="B14" s="57" t="s">
        <v>817</v>
      </c>
      <c r="C14" s="31">
        <f t="shared" si="0"/>
        <v>1</v>
      </c>
      <c r="D14" s="70" t="s">
        <v>602</v>
      </c>
      <c r="E14" s="149">
        <f>12-10+3+4+20</f>
        <v>29</v>
      </c>
      <c r="F14" s="150">
        <f>Tabla49[[#This Row],[Ingresos]]</f>
        <v>29</v>
      </c>
      <c r="G14" s="151">
        <f>IF(ISNUMBER(G13),G13-Tabla49[[Gasto ]]+Tabla49[Ingresos],0+Tabla49[[#This Row],[Ingresos]]-Tabla49[[#This Row],[Gasto ]])</f>
        <v>66.14</v>
      </c>
    </row>
    <row r="15" spans="1:7" x14ac:dyDescent="0.25">
      <c r="A15" s="30">
        <v>44206</v>
      </c>
      <c r="B15" s="57" t="s">
        <v>817</v>
      </c>
      <c r="C15" s="31">
        <f t="shared" si="0"/>
        <v>1</v>
      </c>
      <c r="D15" s="32" t="s">
        <v>601</v>
      </c>
      <c r="E15" s="152">
        <f>22.14-6+1+20</f>
        <v>37.14</v>
      </c>
      <c r="F15" s="153">
        <f>Tabla49[[#This Row],[Ingresos]]</f>
        <v>37.14</v>
      </c>
      <c r="G15" s="151">
        <f>IF(ISNUMBER(G14),G14-Tabla49[[Gasto ]]+Tabla49[Ingresos],0+Tabla49[[#This Row],[Ingresos]]-Tabla49[[#This Row],[Gasto ]])</f>
        <v>66.14</v>
      </c>
    </row>
    <row r="16" spans="1:7" x14ac:dyDescent="0.25">
      <c r="A16" s="38">
        <v>44207</v>
      </c>
      <c r="B16" s="157" t="s">
        <v>600</v>
      </c>
      <c r="C16" s="33">
        <f t="shared" si="0"/>
        <v>2</v>
      </c>
      <c r="D16" s="34" t="s">
        <v>602</v>
      </c>
      <c r="E16" s="46"/>
      <c r="F16" s="44">
        <v>6</v>
      </c>
      <c r="G16" s="48">
        <f>IF(ISNUMBER(G15),G15-Tabla49[[Gasto ]]+Tabla49[Ingresos],0+Tabla49[[#This Row],[Ingresos]]-Tabla49[[#This Row],[Gasto ]])</f>
        <v>60.14</v>
      </c>
    </row>
    <row r="17" spans="1:10" ht="15" x14ac:dyDescent="0.25">
      <c r="A17" s="38">
        <v>44207</v>
      </c>
      <c r="B17" s="53" t="s">
        <v>600</v>
      </c>
      <c r="C17" s="33">
        <f t="shared" si="0"/>
        <v>2</v>
      </c>
      <c r="D17" s="35" t="s">
        <v>601</v>
      </c>
      <c r="E17" s="46"/>
      <c r="F17" s="44">
        <v>10</v>
      </c>
      <c r="G17" s="48">
        <f>IF(ISNUMBER(G16),G16-Tabla49[[Gasto ]]+Tabla49[Ingresos],0+Tabla49[[#This Row],[Ingresos]]-Tabla49[[#This Row],[Gasto ]])</f>
        <v>50.14</v>
      </c>
      <c r="J17"/>
    </row>
    <row r="18" spans="1:10" ht="15" x14ac:dyDescent="0.25">
      <c r="A18" s="30">
        <v>44213</v>
      </c>
      <c r="B18" s="57" t="s">
        <v>817</v>
      </c>
      <c r="C18" s="31">
        <f t="shared" si="0"/>
        <v>2</v>
      </c>
      <c r="D18" s="70" t="s">
        <v>602</v>
      </c>
      <c r="E18" s="149">
        <f>29-6</f>
        <v>23</v>
      </c>
      <c r="F18" s="150">
        <f>Tabla49[[#This Row],[Ingresos]]</f>
        <v>23</v>
      </c>
      <c r="G18" s="151">
        <f>IF(ISNUMBER(G17),G17-Tabla49[[Gasto ]]+Tabla49[Ingresos],0+Tabla49[[#This Row],[Ingresos]]-Tabla49[[#This Row],[Gasto ]])</f>
        <v>50.14</v>
      </c>
      <c r="J18"/>
    </row>
    <row r="19" spans="1:10" ht="15" x14ac:dyDescent="0.25">
      <c r="A19" s="30">
        <v>44213</v>
      </c>
      <c r="B19" s="57" t="s">
        <v>817</v>
      </c>
      <c r="C19" s="31">
        <f t="shared" si="0"/>
        <v>2</v>
      </c>
      <c r="D19" s="32" t="s">
        <v>601</v>
      </c>
      <c r="E19" s="152">
        <f>37.14-10</f>
        <v>27.14</v>
      </c>
      <c r="F19" s="153">
        <f>Tabla49[[#This Row],[Ingresos]]</f>
        <v>27.14</v>
      </c>
      <c r="G19" s="151">
        <f>IF(ISNUMBER(G18),G18-Tabla49[[Gasto ]]+Tabla49[Ingresos],0+Tabla49[[#This Row],[Ingresos]]-Tabla49[[#This Row],[Gasto ]])</f>
        <v>50.14</v>
      </c>
      <c r="J19"/>
    </row>
    <row r="20" spans="1:10" ht="15" x14ac:dyDescent="0.25">
      <c r="A20" s="38">
        <v>44214</v>
      </c>
      <c r="B20" s="157" t="s">
        <v>600</v>
      </c>
      <c r="C20" s="33">
        <f t="shared" si="0"/>
        <v>3</v>
      </c>
      <c r="D20" s="34" t="s">
        <v>602</v>
      </c>
      <c r="E20" s="46"/>
      <c r="F20" s="44">
        <v>10</v>
      </c>
      <c r="G20" s="48">
        <f>IF(ISNUMBER(G19),G19-Tabla49[[Gasto ]]+Tabla49[Ingresos],0+Tabla49[[#This Row],[Ingresos]]-Tabla49[[#This Row],[Gasto ]])</f>
        <v>40.14</v>
      </c>
      <c r="J20"/>
    </row>
    <row r="21" spans="1:10" ht="15" x14ac:dyDescent="0.25">
      <c r="A21" s="38">
        <v>44214</v>
      </c>
      <c r="B21" s="53" t="s">
        <v>600</v>
      </c>
      <c r="C21" s="33">
        <f t="shared" si="0"/>
        <v>3</v>
      </c>
      <c r="D21" s="35" t="s">
        <v>601</v>
      </c>
      <c r="E21" s="46"/>
      <c r="F21" s="44">
        <v>6</v>
      </c>
      <c r="G21" s="48">
        <f>IF(ISNUMBER(G20),G20-Tabla49[[Gasto ]]+Tabla49[Ingresos],0+Tabla49[[#This Row],[Ingresos]]-Tabla49[[#This Row],[Gasto ]])</f>
        <v>34.14</v>
      </c>
      <c r="J21"/>
    </row>
    <row r="22" spans="1:10" ht="15" x14ac:dyDescent="0.25">
      <c r="A22" s="38">
        <v>44215</v>
      </c>
      <c r="B22" s="145" t="s">
        <v>813</v>
      </c>
      <c r="C22" s="127">
        <f t="shared" si="0"/>
        <v>3</v>
      </c>
      <c r="D22" s="35" t="s">
        <v>601</v>
      </c>
      <c r="E22" s="46">
        <v>1</v>
      </c>
      <c r="F22" s="44"/>
      <c r="G22" s="129">
        <f>IF(ISNUMBER(G21),G21-Tabla49[[Gasto ]]+Tabla49[Ingresos],0+Tabla49[[#This Row],[Ingresos]]-Tabla49[[#This Row],[Gasto ]])</f>
        <v>35.14</v>
      </c>
      <c r="J22"/>
    </row>
    <row r="23" spans="1:10" ht="15" x14ac:dyDescent="0.25">
      <c r="A23" s="38">
        <v>44217</v>
      </c>
      <c r="B23" s="130" t="s">
        <v>814</v>
      </c>
      <c r="C23" s="127">
        <f t="shared" si="0"/>
        <v>3</v>
      </c>
      <c r="D23" s="35" t="s">
        <v>601</v>
      </c>
      <c r="E23" s="46">
        <v>4</v>
      </c>
      <c r="F23" s="44"/>
      <c r="G23" s="129">
        <f>IF(ISNUMBER(G22),G22-Tabla49[[Gasto ]]+Tabla49[Ingresos],0+Tabla49[[#This Row],[Ingresos]]-Tabla49[[#This Row],[Gasto ]])</f>
        <v>39.14</v>
      </c>
      <c r="J23"/>
    </row>
    <row r="24" spans="1:10" ht="15" x14ac:dyDescent="0.25">
      <c r="A24" s="38">
        <v>44217</v>
      </c>
      <c r="B24" s="130" t="s">
        <v>820</v>
      </c>
      <c r="C24" s="127">
        <f t="shared" si="0"/>
        <v>3</v>
      </c>
      <c r="D24" s="35" t="s">
        <v>601</v>
      </c>
      <c r="E24" s="46">
        <v>20.149999999999999</v>
      </c>
      <c r="F24" s="44"/>
      <c r="G24" s="129">
        <f>IF(ISNUMBER(G23),G23-Tabla49[[Gasto ]]+Tabla49[Ingresos],0+Tabla49[[#This Row],[Ingresos]]-Tabla49[[#This Row],[Gasto ]])</f>
        <v>59.29</v>
      </c>
      <c r="J24"/>
    </row>
    <row r="25" spans="1:10" ht="15" x14ac:dyDescent="0.25">
      <c r="A25" s="30">
        <v>44220</v>
      </c>
      <c r="B25" s="52" t="s">
        <v>817</v>
      </c>
      <c r="C25" s="31">
        <f t="shared" si="0"/>
        <v>3</v>
      </c>
      <c r="D25" s="70" t="s">
        <v>602</v>
      </c>
      <c r="E25" s="149">
        <f>23-10</f>
        <v>13</v>
      </c>
      <c r="F25" s="150">
        <f>Tabla49[[#This Row],[Ingresos]]</f>
        <v>13</v>
      </c>
      <c r="G25" s="151">
        <f>IF(ISNUMBER(G24),G24-Tabla49[[Gasto ]]+Tabla49[Ingresos],0+Tabla49[[#This Row],[Ingresos]]-Tabla49[[#This Row],[Gasto ]])</f>
        <v>59.29</v>
      </c>
      <c r="J25"/>
    </row>
    <row r="26" spans="1:10" ht="15" x14ac:dyDescent="0.25">
      <c r="A26" s="30">
        <v>44220</v>
      </c>
      <c r="B26" s="52" t="s">
        <v>817</v>
      </c>
      <c r="C26" s="31">
        <f t="shared" si="0"/>
        <v>3</v>
      </c>
      <c r="D26" s="32" t="s">
        <v>601</v>
      </c>
      <c r="E26" s="152">
        <f>27.14-6+20.15+4+1</f>
        <v>46.29</v>
      </c>
      <c r="F26" s="153">
        <f>Tabla49[[#This Row],[Ingresos]]</f>
        <v>46.29</v>
      </c>
      <c r="G26" s="151">
        <f>IF(ISNUMBER(G25),G25-Tabla49[[Gasto ]]+Tabla49[Ingresos],0+Tabla49[[#This Row],[Ingresos]]-Tabla49[[#This Row],[Gasto ]])</f>
        <v>59.29</v>
      </c>
      <c r="J26"/>
    </row>
    <row r="27" spans="1:10" ht="15" x14ac:dyDescent="0.25">
      <c r="A27" s="38">
        <v>44221</v>
      </c>
      <c r="B27" s="53" t="s">
        <v>600</v>
      </c>
      <c r="C27" s="33">
        <f t="shared" si="0"/>
        <v>4</v>
      </c>
      <c r="D27" s="35" t="s">
        <v>601</v>
      </c>
      <c r="E27" s="46"/>
      <c r="F27" s="44">
        <v>16</v>
      </c>
      <c r="G27" s="48">
        <f>IF(ISNUMBER(G26),G26-Tabla49[[Gasto ]]+Tabla49[Ingresos],0+Tabla49[[#This Row],[Ingresos]]-Tabla49[[#This Row],[Gasto ]])</f>
        <v>43.29</v>
      </c>
      <c r="J27"/>
    </row>
    <row r="28" spans="1:10" ht="15" x14ac:dyDescent="0.25">
      <c r="A28" s="38">
        <v>44224</v>
      </c>
      <c r="B28" s="145" t="s">
        <v>820</v>
      </c>
      <c r="C28" s="127">
        <f t="shared" si="0"/>
        <v>4</v>
      </c>
      <c r="D28" s="35" t="s">
        <v>601</v>
      </c>
      <c r="E28" s="46">
        <v>32.630000000000003</v>
      </c>
      <c r="F28" s="44"/>
      <c r="G28" s="129">
        <f>IF(ISNUMBER(G27),G27-Tabla49[[Gasto ]]+Tabla49[Ingresos],0+Tabla49[[#This Row],[Ingresos]]-Tabla49[[#This Row],[Gasto ]])</f>
        <v>75.92</v>
      </c>
      <c r="J28"/>
    </row>
    <row r="29" spans="1:10" ht="15" x14ac:dyDescent="0.25">
      <c r="A29" s="38">
        <v>44224</v>
      </c>
      <c r="B29" s="145" t="s">
        <v>813</v>
      </c>
      <c r="C29" s="127">
        <f t="shared" si="0"/>
        <v>4</v>
      </c>
      <c r="D29" s="35" t="s">
        <v>601</v>
      </c>
      <c r="E29" s="46">
        <v>1</v>
      </c>
      <c r="F29" s="44"/>
      <c r="G29" s="129">
        <f>IF(ISNUMBER(G28),G28-Tabla49[[Gasto ]]+Tabla49[Ingresos],0+Tabla49[[#This Row],[Ingresos]]-Tabla49[[#This Row],[Gasto ]])</f>
        <v>76.92</v>
      </c>
      <c r="J29"/>
    </row>
    <row r="30" spans="1:10" ht="15" x14ac:dyDescent="0.25">
      <c r="A30" s="38">
        <v>44224</v>
      </c>
      <c r="B30" s="130" t="s">
        <v>813</v>
      </c>
      <c r="C30" s="127">
        <f t="shared" si="0"/>
        <v>4</v>
      </c>
      <c r="D30" s="35" t="s">
        <v>601</v>
      </c>
      <c r="E30" s="46">
        <v>1</v>
      </c>
      <c r="F30" s="44"/>
      <c r="G30" s="129">
        <f>IF(ISNUMBER(G29),G29-Tabla49[[Gasto ]]+Tabla49[Ingresos],0+Tabla49[[#This Row],[Ingresos]]-Tabla49[[#This Row],[Gasto ]])</f>
        <v>77.92</v>
      </c>
      <c r="J30"/>
    </row>
    <row r="31" spans="1:10" ht="15" x14ac:dyDescent="0.25">
      <c r="A31" s="38">
        <v>44225</v>
      </c>
      <c r="B31" s="145" t="s">
        <v>813</v>
      </c>
      <c r="C31" s="127">
        <f t="shared" si="0"/>
        <v>4</v>
      </c>
      <c r="D31" s="35" t="s">
        <v>601</v>
      </c>
      <c r="E31" s="46">
        <v>1</v>
      </c>
      <c r="F31" s="44"/>
      <c r="G31" s="129">
        <f>IF(ISNUMBER(G30),G30-Tabla49[[Gasto ]]+Tabla49[Ingresos],0+Tabla49[[#This Row],[Ingresos]]-Tabla49[[#This Row],[Gasto ]])</f>
        <v>78.92</v>
      </c>
      <c r="J31"/>
    </row>
    <row r="32" spans="1:10" ht="15" x14ac:dyDescent="0.25">
      <c r="A32" s="30">
        <v>44227</v>
      </c>
      <c r="B32" s="52" t="s">
        <v>817</v>
      </c>
      <c r="C32" s="31">
        <f t="shared" si="0"/>
        <v>4</v>
      </c>
      <c r="D32" s="70" t="s">
        <v>602</v>
      </c>
      <c r="E32" s="149">
        <f>13</f>
        <v>13</v>
      </c>
      <c r="F32" s="150">
        <f>Tabla49[[#This Row],[Ingresos]]</f>
        <v>13</v>
      </c>
      <c r="G32" s="151">
        <f>IF(ISNUMBER(G31),G31-Tabla49[[Gasto ]]+Tabla49[Ingresos],0+Tabla49[[#This Row],[Ingresos]]-Tabla49[[#This Row],[Gasto ]])</f>
        <v>78.92</v>
      </c>
      <c r="J32"/>
    </row>
    <row r="33" spans="1:10" ht="15" x14ac:dyDescent="0.25">
      <c r="A33" s="30">
        <v>44227</v>
      </c>
      <c r="B33" s="57" t="s">
        <v>817</v>
      </c>
      <c r="C33" s="31">
        <f t="shared" si="0"/>
        <v>4</v>
      </c>
      <c r="D33" s="32" t="s">
        <v>601</v>
      </c>
      <c r="E33" s="152">
        <f>46.29-16+32.63+3</f>
        <v>65.92</v>
      </c>
      <c r="F33" s="153">
        <f>Tabla49[[#This Row],[Ingresos]]</f>
        <v>65.92</v>
      </c>
      <c r="G33" s="151">
        <f>IF(ISNUMBER(G32),G32-Tabla49[[Gasto ]]+Tabla49[Ingresos],0+Tabla49[[#This Row],[Ingresos]]-Tabla49[[#This Row],[Gasto ]])</f>
        <v>78.92</v>
      </c>
      <c r="J33"/>
    </row>
    <row r="34" spans="1:10" ht="15" x14ac:dyDescent="0.25">
      <c r="A34" s="38">
        <v>44228</v>
      </c>
      <c r="B34" s="53" t="s">
        <v>600</v>
      </c>
      <c r="C34" s="33">
        <f t="shared" si="0"/>
        <v>5</v>
      </c>
      <c r="D34" s="35" t="s">
        <v>601</v>
      </c>
      <c r="E34" s="46"/>
      <c r="F34" s="44">
        <v>16</v>
      </c>
      <c r="G34" s="48">
        <f>IF(ISNUMBER(G33),G33-Tabla49[[Gasto ]]+Tabla49[Ingresos],0+Tabla49[[#This Row],[Ingresos]]-Tabla49[[#This Row],[Gasto ]])</f>
        <v>62.92</v>
      </c>
      <c r="J34"/>
    </row>
    <row r="35" spans="1:10" ht="15" x14ac:dyDescent="0.25">
      <c r="A35" s="38">
        <v>44231</v>
      </c>
      <c r="B35" s="145" t="s">
        <v>820</v>
      </c>
      <c r="C35" s="127">
        <f t="shared" ref="C35:C66" si="1">WEEKNUM(A35,21)</f>
        <v>5</v>
      </c>
      <c r="D35" s="35" t="s">
        <v>601</v>
      </c>
      <c r="E35" s="46">
        <v>28.29</v>
      </c>
      <c r="F35" s="44"/>
      <c r="G35" s="129">
        <f>IF(ISNUMBER(G34),G34-Tabla49[[Gasto ]]+Tabla49[Ingresos],0+Tabla49[[#This Row],[Ingresos]]-Tabla49[[#This Row],[Gasto ]])</f>
        <v>91.210000000000008</v>
      </c>
      <c r="J35"/>
    </row>
    <row r="36" spans="1:10" ht="15" x14ac:dyDescent="0.25">
      <c r="A36" s="38">
        <v>44231</v>
      </c>
      <c r="B36" s="130" t="s">
        <v>826</v>
      </c>
      <c r="C36" s="127">
        <f t="shared" si="1"/>
        <v>5</v>
      </c>
      <c r="D36" s="35" t="s">
        <v>601</v>
      </c>
      <c r="E36" s="46">
        <v>1</v>
      </c>
      <c r="F36" s="44"/>
      <c r="G36" s="129">
        <f>IF(ISNUMBER(G35),G35-Tabla49[[Gasto ]]+Tabla49[Ingresos],0+Tabla49[[#This Row],[Ingresos]]-Tabla49[[#This Row],[Gasto ]])</f>
        <v>92.210000000000008</v>
      </c>
      <c r="J36"/>
    </row>
    <row r="37" spans="1:10" ht="15" x14ac:dyDescent="0.25">
      <c r="A37" s="38">
        <v>44231</v>
      </c>
      <c r="B37" s="145" t="s">
        <v>813</v>
      </c>
      <c r="C37" s="127">
        <f t="shared" si="1"/>
        <v>5</v>
      </c>
      <c r="D37" s="35" t="s">
        <v>601</v>
      </c>
      <c r="E37" s="46">
        <v>1</v>
      </c>
      <c r="F37" s="44"/>
      <c r="G37" s="129">
        <f>IF(ISNUMBER(G36),G36-Tabla49[[Gasto ]]+Tabla49[Ingresos],0+Tabla49[[#This Row],[Ingresos]]-Tabla49[[#This Row],[Gasto ]])</f>
        <v>93.210000000000008</v>
      </c>
      <c r="J37"/>
    </row>
    <row r="38" spans="1:10" ht="15" x14ac:dyDescent="0.25">
      <c r="A38" s="30">
        <v>44234</v>
      </c>
      <c r="B38" s="52" t="s">
        <v>817</v>
      </c>
      <c r="C38" s="31">
        <f t="shared" si="1"/>
        <v>5</v>
      </c>
      <c r="D38" s="70" t="s">
        <v>602</v>
      </c>
      <c r="E38" s="149">
        <f>13</f>
        <v>13</v>
      </c>
      <c r="F38" s="150">
        <f>Tabla49[[#This Row],[Ingresos]]</f>
        <v>13</v>
      </c>
      <c r="G38" s="151">
        <f>IF(ISNUMBER(G37),G37-Tabla49[[Gasto ]]+Tabla49[Ingresos],0+Tabla49[[#This Row],[Ingresos]]-Tabla49[[#This Row],[Gasto ]])</f>
        <v>93.210000000000008</v>
      </c>
      <c r="J38"/>
    </row>
    <row r="39" spans="1:10" ht="15" x14ac:dyDescent="0.25">
      <c r="A39" s="30">
        <v>44234</v>
      </c>
      <c r="B39" s="52" t="s">
        <v>817</v>
      </c>
      <c r="C39" s="31">
        <f t="shared" si="1"/>
        <v>5</v>
      </c>
      <c r="D39" s="32" t="s">
        <v>601</v>
      </c>
      <c r="E39" s="152">
        <f>65.92+28.29+2-16</f>
        <v>80.210000000000008</v>
      </c>
      <c r="F39" s="153">
        <f>Tabla49[[#This Row],[Ingresos]]</f>
        <v>80.210000000000008</v>
      </c>
      <c r="G39" s="151">
        <f>IF(ISNUMBER(G38),G38-Tabla49[[Gasto ]]+Tabla49[Ingresos],0+Tabla49[[#This Row],[Ingresos]]-Tabla49[[#This Row],[Gasto ]])</f>
        <v>93.210000000000008</v>
      </c>
      <c r="J39"/>
    </row>
    <row r="40" spans="1:10" ht="15" x14ac:dyDescent="0.25">
      <c r="A40" s="38">
        <v>44235</v>
      </c>
      <c r="B40" s="53" t="s">
        <v>600</v>
      </c>
      <c r="C40" s="33">
        <f t="shared" si="1"/>
        <v>6</v>
      </c>
      <c r="D40" s="35" t="s">
        <v>601</v>
      </c>
      <c r="E40" s="46"/>
      <c r="F40" s="44">
        <v>16</v>
      </c>
      <c r="G40" s="48">
        <f>IF(ISNUMBER(G39),G39-Tabla49[[Gasto ]]+Tabla49[Ingresos],0+Tabla49[[#This Row],[Ingresos]]-Tabla49[[#This Row],[Gasto ]])</f>
        <v>77.210000000000008</v>
      </c>
      <c r="J40"/>
    </row>
    <row r="41" spans="1:10" ht="15" x14ac:dyDescent="0.25">
      <c r="A41" s="38">
        <v>44239</v>
      </c>
      <c r="B41" s="145" t="s">
        <v>813</v>
      </c>
      <c r="C41" s="33">
        <f t="shared" si="1"/>
        <v>6</v>
      </c>
      <c r="D41" s="35" t="s">
        <v>601</v>
      </c>
      <c r="E41" s="46">
        <v>1</v>
      </c>
      <c r="F41" s="44"/>
      <c r="G41" s="48">
        <f>IF(ISNUMBER(G40),G40-Tabla49[[Gasto ]]+Tabla49[Ingresos],0+Tabla49[[#This Row],[Ingresos]]-Tabla49[[#This Row],[Gasto ]])</f>
        <v>78.210000000000008</v>
      </c>
      <c r="J41"/>
    </row>
    <row r="42" spans="1:10" ht="15" x14ac:dyDescent="0.25">
      <c r="A42" s="38">
        <v>44240</v>
      </c>
      <c r="B42" s="145" t="s">
        <v>813</v>
      </c>
      <c r="C42" s="33">
        <f t="shared" si="1"/>
        <v>6</v>
      </c>
      <c r="D42" s="35" t="s">
        <v>601</v>
      </c>
      <c r="E42" s="46">
        <v>1</v>
      </c>
      <c r="F42" s="44"/>
      <c r="G42" s="48">
        <f>IF(ISNUMBER(G41),G41-Tabla49[[Gasto ]]+Tabla49[Ingresos],0+Tabla49[[#This Row],[Ingresos]]-Tabla49[[#This Row],[Gasto ]])</f>
        <v>79.210000000000008</v>
      </c>
      <c r="J42"/>
    </row>
    <row r="43" spans="1:10" ht="15" x14ac:dyDescent="0.25">
      <c r="A43" s="30">
        <v>44241</v>
      </c>
      <c r="B43" s="57" t="s">
        <v>817</v>
      </c>
      <c r="C43" s="31">
        <f t="shared" si="1"/>
        <v>6</v>
      </c>
      <c r="D43" s="70" t="s">
        <v>602</v>
      </c>
      <c r="E43" s="149">
        <f>13</f>
        <v>13</v>
      </c>
      <c r="F43" s="150">
        <f>Tabla49[[#This Row],[Ingresos]]</f>
        <v>13</v>
      </c>
      <c r="G43" s="151">
        <f>IF(ISNUMBER(G42),G42-Tabla49[[Gasto ]]+Tabla49[Ingresos],0+Tabla49[[#This Row],[Ingresos]]-Tabla49[[#This Row],[Gasto ]])</f>
        <v>79.210000000000008</v>
      </c>
      <c r="J43"/>
    </row>
    <row r="44" spans="1:10" ht="15" x14ac:dyDescent="0.25">
      <c r="A44" s="30">
        <v>44241</v>
      </c>
      <c r="B44" s="52" t="s">
        <v>817</v>
      </c>
      <c r="C44" s="31">
        <f t="shared" si="1"/>
        <v>6</v>
      </c>
      <c r="D44" s="32" t="s">
        <v>601</v>
      </c>
      <c r="E44" s="152">
        <f>80.21-16+2</f>
        <v>66.209999999999994</v>
      </c>
      <c r="F44" s="153">
        <f>Tabla49[[#This Row],[Ingresos]]</f>
        <v>66.209999999999994</v>
      </c>
      <c r="G44" s="151">
        <f>IF(ISNUMBER(G43),G43-Tabla49[[Gasto ]]+Tabla49[Ingresos],0+Tabla49[[#This Row],[Ingresos]]-Tabla49[[#This Row],[Gasto ]])</f>
        <v>79.210000000000008</v>
      </c>
      <c r="J44"/>
    </row>
    <row r="45" spans="1:10" ht="15" x14ac:dyDescent="0.25">
      <c r="A45" s="38">
        <v>44242</v>
      </c>
      <c r="B45" s="53" t="s">
        <v>600</v>
      </c>
      <c r="C45" s="33">
        <f t="shared" si="1"/>
        <v>7</v>
      </c>
      <c r="D45" s="35" t="s">
        <v>601</v>
      </c>
      <c r="E45" s="46"/>
      <c r="F45" s="44">
        <v>16</v>
      </c>
      <c r="G45" s="48">
        <f>IF(ISNUMBER(G44),G44-Tabla49[[Gasto ]]+Tabla49[Ingresos],0+Tabla49[[#This Row],[Ingresos]]-Tabla49[[#This Row],[Gasto ]])</f>
        <v>63.210000000000008</v>
      </c>
      <c r="J45"/>
    </row>
    <row r="46" spans="1:10" ht="15" x14ac:dyDescent="0.25">
      <c r="A46" s="38">
        <v>44244</v>
      </c>
      <c r="B46" s="145" t="s">
        <v>813</v>
      </c>
      <c r="C46" s="33">
        <f t="shared" si="1"/>
        <v>7</v>
      </c>
      <c r="D46" s="35" t="s">
        <v>601</v>
      </c>
      <c r="E46" s="46">
        <v>1</v>
      </c>
      <c r="F46" s="44"/>
      <c r="G46" s="48">
        <f>IF(ISNUMBER(G45),G45-Tabla49[[Gasto ]]+Tabla49[Ingresos],0+Tabla49[[#This Row],[Ingresos]]-Tabla49[[#This Row],[Gasto ]])</f>
        <v>64.210000000000008</v>
      </c>
      <c r="J46"/>
    </row>
    <row r="47" spans="1:10" ht="15" x14ac:dyDescent="0.25">
      <c r="A47" s="38">
        <v>44247</v>
      </c>
      <c r="B47" s="130" t="s">
        <v>826</v>
      </c>
      <c r="C47" s="127">
        <f t="shared" si="1"/>
        <v>7</v>
      </c>
      <c r="D47" s="35" t="s">
        <v>601</v>
      </c>
      <c r="E47" s="46">
        <v>1</v>
      </c>
      <c r="F47" s="44"/>
      <c r="G47" s="129">
        <f>IF(ISNUMBER(G46),G46-Tabla49[[Gasto ]]+Tabla49[Ingresos],0+Tabla49[[#This Row],[Ingresos]]-Tabla49[[#This Row],[Gasto ]])</f>
        <v>65.210000000000008</v>
      </c>
      <c r="J47"/>
    </row>
    <row r="48" spans="1:10" ht="15" x14ac:dyDescent="0.25">
      <c r="A48" s="30">
        <v>44248</v>
      </c>
      <c r="B48" s="52" t="s">
        <v>817</v>
      </c>
      <c r="C48" s="31">
        <f t="shared" si="1"/>
        <v>7</v>
      </c>
      <c r="D48" s="70" t="s">
        <v>602</v>
      </c>
      <c r="E48" s="149">
        <f>13</f>
        <v>13</v>
      </c>
      <c r="F48" s="150">
        <f>Tabla49[[#This Row],[Ingresos]]</f>
        <v>13</v>
      </c>
      <c r="G48" s="151">
        <f>IF(ISNUMBER(G47),G47-Tabla49[[Gasto ]]+Tabla49[Ingresos],0+Tabla49[[#This Row],[Ingresos]]-Tabla49[[#This Row],[Gasto ]])</f>
        <v>65.210000000000008</v>
      </c>
      <c r="J48"/>
    </row>
    <row r="49" spans="1:10" ht="15" x14ac:dyDescent="0.25">
      <c r="A49" s="30">
        <v>44248</v>
      </c>
      <c r="B49" s="57" t="s">
        <v>817</v>
      </c>
      <c r="C49" s="31">
        <f t="shared" si="1"/>
        <v>7</v>
      </c>
      <c r="D49" s="32" t="s">
        <v>601</v>
      </c>
      <c r="E49" s="152">
        <f>66.21-16+2</f>
        <v>52.209999999999994</v>
      </c>
      <c r="F49" s="153">
        <f>Tabla49[[#This Row],[Ingresos]]</f>
        <v>52.209999999999994</v>
      </c>
      <c r="G49" s="151">
        <f>IF(ISNUMBER(G48),G48-Tabla49[[Gasto ]]+Tabla49[Ingresos],0+Tabla49[[#This Row],[Ingresos]]-Tabla49[[#This Row],[Gasto ]])</f>
        <v>65.210000000000008</v>
      </c>
      <c r="J49"/>
    </row>
    <row r="50" spans="1:10" ht="15" x14ac:dyDescent="0.25">
      <c r="A50" s="38">
        <v>44249</v>
      </c>
      <c r="B50" s="53" t="s">
        <v>600</v>
      </c>
      <c r="C50" s="33">
        <f t="shared" si="1"/>
        <v>8</v>
      </c>
      <c r="D50" s="35" t="s">
        <v>601</v>
      </c>
      <c r="E50" s="46"/>
      <c r="F50" s="44">
        <v>16</v>
      </c>
      <c r="G50" s="48">
        <f>IF(ISNUMBER(G49),G49-Tabla49[[Gasto ]]+Tabla49[Ingresos],0+Tabla49[[#This Row],[Ingresos]]-Tabla49[[#This Row],[Gasto ]])</f>
        <v>49.210000000000008</v>
      </c>
      <c r="J50"/>
    </row>
    <row r="51" spans="1:10" ht="15" x14ac:dyDescent="0.25">
      <c r="A51" s="38">
        <v>44252</v>
      </c>
      <c r="B51" s="145" t="s">
        <v>813</v>
      </c>
      <c r="C51" s="33">
        <f t="shared" si="1"/>
        <v>8</v>
      </c>
      <c r="D51" s="35" t="s">
        <v>601</v>
      </c>
      <c r="E51" s="46">
        <v>1</v>
      </c>
      <c r="F51" s="44"/>
      <c r="G51" s="48">
        <f>IF(ISNUMBER(G50),G50-Tabla49[[Gasto ]]+Tabla49[Ingresos],0+Tabla49[[#This Row],[Ingresos]]-Tabla49[[#This Row],[Gasto ]])</f>
        <v>50.210000000000008</v>
      </c>
      <c r="J51"/>
    </row>
    <row r="52" spans="1:10" ht="15" x14ac:dyDescent="0.25">
      <c r="A52" s="38">
        <v>44253</v>
      </c>
      <c r="B52" s="130" t="s">
        <v>813</v>
      </c>
      <c r="C52" s="33">
        <f t="shared" si="1"/>
        <v>8</v>
      </c>
      <c r="D52" s="35" t="s">
        <v>601</v>
      </c>
      <c r="E52" s="46">
        <v>1</v>
      </c>
      <c r="F52" s="44"/>
      <c r="G52" s="48">
        <f>IF(ISNUMBER(G51),G51-Tabla49[[Gasto ]]+Tabla49[Ingresos],0+Tabla49[[#This Row],[Ingresos]]-Tabla49[[#This Row],[Gasto ]])</f>
        <v>51.210000000000008</v>
      </c>
      <c r="J52"/>
    </row>
    <row r="53" spans="1:10" ht="15" x14ac:dyDescent="0.25">
      <c r="A53" s="38">
        <v>44254</v>
      </c>
      <c r="B53" s="145" t="s">
        <v>813</v>
      </c>
      <c r="C53" s="33">
        <f t="shared" si="1"/>
        <v>8</v>
      </c>
      <c r="D53" s="35" t="s">
        <v>601</v>
      </c>
      <c r="E53" s="46">
        <v>1</v>
      </c>
      <c r="F53" s="44"/>
      <c r="G53" s="48">
        <f>IF(ISNUMBER(G52),G52-Tabla49[[Gasto ]]+Tabla49[Ingresos],0+Tabla49[[#This Row],[Ingresos]]-Tabla49[[#This Row],[Gasto ]])</f>
        <v>52.210000000000008</v>
      </c>
      <c r="J53"/>
    </row>
    <row r="54" spans="1:10" ht="15" x14ac:dyDescent="0.25">
      <c r="A54" s="30">
        <v>44255</v>
      </c>
      <c r="B54" s="52" t="s">
        <v>817</v>
      </c>
      <c r="C54" s="31">
        <f t="shared" si="1"/>
        <v>8</v>
      </c>
      <c r="D54" s="70" t="s">
        <v>602</v>
      </c>
      <c r="E54" s="149">
        <f>13</f>
        <v>13</v>
      </c>
      <c r="F54" s="150">
        <f>Tabla49[[#This Row],[Ingresos]]</f>
        <v>13</v>
      </c>
      <c r="G54" s="151">
        <f>IF(ISNUMBER(G53),G53-Tabla49[[Gasto ]]+Tabla49[Ingresos],0+Tabla49[[#This Row],[Ingresos]]-Tabla49[[#This Row],[Gasto ]])</f>
        <v>52.210000000000008</v>
      </c>
      <c r="J54"/>
    </row>
    <row r="55" spans="1:10" ht="15" x14ac:dyDescent="0.25">
      <c r="A55" s="30">
        <v>44255</v>
      </c>
      <c r="B55" s="52" t="s">
        <v>817</v>
      </c>
      <c r="C55" s="31">
        <f t="shared" si="1"/>
        <v>8</v>
      </c>
      <c r="D55" s="32" t="s">
        <v>601</v>
      </c>
      <c r="E55" s="152">
        <f>52.21-16+3</f>
        <v>39.21</v>
      </c>
      <c r="F55" s="153">
        <f>Tabla49[[#This Row],[Ingresos]]</f>
        <v>39.21</v>
      </c>
      <c r="G55" s="151">
        <f>IF(ISNUMBER(G54),G54-Tabla49[[Gasto ]]+Tabla49[Ingresos],0+Tabla49[[#This Row],[Ingresos]]-Tabla49[[#This Row],[Gasto ]])</f>
        <v>52.210000000000008</v>
      </c>
      <c r="J55"/>
    </row>
    <row r="56" spans="1:10" ht="15" x14ac:dyDescent="0.25">
      <c r="A56" s="38">
        <v>44256</v>
      </c>
      <c r="B56" s="53" t="s">
        <v>600</v>
      </c>
      <c r="C56" s="33">
        <f t="shared" si="1"/>
        <v>9</v>
      </c>
      <c r="D56" s="34" t="s">
        <v>602</v>
      </c>
      <c r="E56" s="46"/>
      <c r="F56" s="44">
        <v>10</v>
      </c>
      <c r="G56" s="48">
        <f>IF(ISNUMBER(G55),G55-Tabla49[[Gasto ]]+Tabla49[Ingresos],0+Tabla49[[#This Row],[Ingresos]]-Tabla49[[#This Row],[Gasto ]])</f>
        <v>42.210000000000008</v>
      </c>
      <c r="J56"/>
    </row>
    <row r="57" spans="1:10" ht="15" x14ac:dyDescent="0.25">
      <c r="A57" s="38">
        <v>44256</v>
      </c>
      <c r="B57" s="53" t="s">
        <v>600</v>
      </c>
      <c r="C57" s="33">
        <f t="shared" si="1"/>
        <v>9</v>
      </c>
      <c r="D57" s="35" t="s">
        <v>601</v>
      </c>
      <c r="E57" s="46"/>
      <c r="F57" s="44">
        <v>6</v>
      </c>
      <c r="G57" s="48">
        <f>IF(ISNUMBER(G56),G56-Tabla49[[Gasto ]]+Tabla49[Ingresos],0+Tabla49[[#This Row],[Ingresos]]-Tabla49[[#This Row],[Gasto ]])</f>
        <v>36.210000000000008</v>
      </c>
      <c r="J57"/>
    </row>
    <row r="58" spans="1:10" ht="15" x14ac:dyDescent="0.25">
      <c r="A58" s="38">
        <v>44256</v>
      </c>
      <c r="B58" s="145" t="s">
        <v>813</v>
      </c>
      <c r="C58" s="33">
        <f t="shared" si="1"/>
        <v>9</v>
      </c>
      <c r="D58" s="34" t="s">
        <v>602</v>
      </c>
      <c r="E58" s="46">
        <v>1</v>
      </c>
      <c r="F58" s="44"/>
      <c r="G58" s="48">
        <f>IF(ISNUMBER(G57),G57-Tabla49[[Gasto ]]+Tabla49[Ingresos],0+Tabla49[[#This Row],[Ingresos]]-Tabla49[[#This Row],[Gasto ]])</f>
        <v>37.210000000000008</v>
      </c>
      <c r="J58"/>
    </row>
    <row r="59" spans="1:10" ht="15" x14ac:dyDescent="0.25">
      <c r="A59" s="38">
        <v>44259</v>
      </c>
      <c r="B59" s="145" t="s">
        <v>826</v>
      </c>
      <c r="C59" s="127">
        <f t="shared" si="1"/>
        <v>9</v>
      </c>
      <c r="D59" s="35" t="s">
        <v>601</v>
      </c>
      <c r="E59" s="46">
        <v>1</v>
      </c>
      <c r="F59" s="44"/>
      <c r="G59" s="129">
        <f>IF(ISNUMBER(G58),G58-Tabla49[[Gasto ]]+Tabla49[Ingresos],0+Tabla49[[#This Row],[Ingresos]]-Tabla49[[#This Row],[Gasto ]])</f>
        <v>38.210000000000008</v>
      </c>
      <c r="J59"/>
    </row>
    <row r="60" spans="1:10" ht="15" x14ac:dyDescent="0.25">
      <c r="A60" s="38">
        <v>44261</v>
      </c>
      <c r="B60" s="145" t="s">
        <v>826</v>
      </c>
      <c r="C60" s="33">
        <f t="shared" si="1"/>
        <v>9</v>
      </c>
      <c r="D60" s="34" t="s">
        <v>602</v>
      </c>
      <c r="E60" s="46">
        <v>1</v>
      </c>
      <c r="F60" s="44"/>
      <c r="G60" s="48">
        <f>IF(ISNUMBER(G59),G59-Tabla49[[Gasto ]]+Tabla49[Ingresos],0+Tabla49[[#This Row],[Ingresos]]-Tabla49[[#This Row],[Gasto ]])</f>
        <v>39.210000000000008</v>
      </c>
      <c r="J60"/>
    </row>
    <row r="61" spans="1:10" ht="15" x14ac:dyDescent="0.25">
      <c r="A61" s="38">
        <v>44261</v>
      </c>
      <c r="B61" s="154" t="s">
        <v>816</v>
      </c>
      <c r="C61" s="127">
        <f t="shared" si="1"/>
        <v>9</v>
      </c>
      <c r="D61" s="35" t="s">
        <v>601</v>
      </c>
      <c r="E61" s="46">
        <v>10</v>
      </c>
      <c r="F61" s="44"/>
      <c r="G61" s="129">
        <f>IF(ISNUMBER(G60),G60-Tabla49[[Gasto ]]+Tabla49[Ingresos],0+Tabla49[[#This Row],[Ingresos]]-Tabla49[[#This Row],[Gasto ]])</f>
        <v>49.210000000000008</v>
      </c>
      <c r="J61"/>
    </row>
    <row r="62" spans="1:10" ht="15" x14ac:dyDescent="0.25">
      <c r="A62" s="38">
        <v>44261</v>
      </c>
      <c r="B62" s="230" t="s">
        <v>816</v>
      </c>
      <c r="C62" s="127">
        <f t="shared" si="1"/>
        <v>9</v>
      </c>
      <c r="D62" s="128" t="s">
        <v>602</v>
      </c>
      <c r="E62" s="46">
        <v>10</v>
      </c>
      <c r="F62" s="44"/>
      <c r="G62" s="129">
        <f>IF(ISNUMBER(G61),G61-Tabla49[[Gasto ]]+Tabla49[Ingresos],0+Tabla49[[#This Row],[Ingresos]]-Tabla49[[#This Row],[Gasto ]])</f>
        <v>59.210000000000008</v>
      </c>
      <c r="J62"/>
    </row>
    <row r="63" spans="1:10" ht="15" x14ac:dyDescent="0.25">
      <c r="A63" s="30">
        <v>44262</v>
      </c>
      <c r="B63" s="52" t="s">
        <v>817</v>
      </c>
      <c r="C63" s="31">
        <f t="shared" si="1"/>
        <v>9</v>
      </c>
      <c r="D63" s="70" t="s">
        <v>602</v>
      </c>
      <c r="E63" s="149">
        <f>13-10+2+10</f>
        <v>15</v>
      </c>
      <c r="F63" s="150">
        <f>Tabla49[[#This Row],[Ingresos]]</f>
        <v>15</v>
      </c>
      <c r="G63" s="151">
        <f>IF(ISNUMBER(G62),G62-Tabla49[[Gasto ]]+Tabla49[Ingresos],0+Tabla49[[#This Row],[Ingresos]]-Tabla49[[#This Row],[Gasto ]])</f>
        <v>59.210000000000008</v>
      </c>
      <c r="J63"/>
    </row>
    <row r="64" spans="1:10" ht="15" x14ac:dyDescent="0.25">
      <c r="A64" s="30">
        <v>44262</v>
      </c>
      <c r="B64" s="57" t="s">
        <v>817</v>
      </c>
      <c r="C64" s="31">
        <f t="shared" si="1"/>
        <v>9</v>
      </c>
      <c r="D64" s="32" t="s">
        <v>601</v>
      </c>
      <c r="E64" s="152">
        <f>39.21-6+1+10</f>
        <v>44.21</v>
      </c>
      <c r="F64" s="153">
        <f>Tabla49[[#This Row],[Ingresos]]</f>
        <v>44.21</v>
      </c>
      <c r="G64" s="151">
        <f>IF(ISNUMBER(G63),G63-Tabla49[[Gasto ]]+Tabla49[Ingresos],0+Tabla49[[#This Row],[Ingresos]]-Tabla49[[#This Row],[Gasto ]])</f>
        <v>59.210000000000008</v>
      </c>
      <c r="J64"/>
    </row>
    <row r="65" spans="1:10" ht="15" x14ac:dyDescent="0.25">
      <c r="A65" s="38">
        <v>44263</v>
      </c>
      <c r="B65" s="53" t="s">
        <v>600</v>
      </c>
      <c r="C65" s="33">
        <f t="shared" si="1"/>
        <v>10</v>
      </c>
      <c r="D65" s="34" t="s">
        <v>602</v>
      </c>
      <c r="E65" s="46"/>
      <c r="F65" s="44">
        <v>6</v>
      </c>
      <c r="G65" s="48">
        <f>IF(ISNUMBER(G64),G64-Tabla49[[Gasto ]]+Tabla49[Ingresos],0+Tabla49[[#This Row],[Ingresos]]-Tabla49[[#This Row],[Gasto ]])</f>
        <v>53.210000000000008</v>
      </c>
      <c r="J65"/>
    </row>
    <row r="66" spans="1:10" ht="15" x14ac:dyDescent="0.25">
      <c r="A66" s="38">
        <v>44263</v>
      </c>
      <c r="B66" s="53" t="s">
        <v>600</v>
      </c>
      <c r="C66" s="33">
        <f t="shared" si="1"/>
        <v>10</v>
      </c>
      <c r="D66" s="35" t="s">
        <v>601</v>
      </c>
      <c r="E66" s="46"/>
      <c r="F66" s="44">
        <v>10</v>
      </c>
      <c r="G66" s="48">
        <f>IF(ISNUMBER(G65),G65-Tabla49[[Gasto ]]+Tabla49[Ingresos],0+Tabla49[[#This Row],[Ingresos]]-Tabla49[[#This Row],[Gasto ]])</f>
        <v>43.210000000000008</v>
      </c>
      <c r="J66"/>
    </row>
    <row r="67" spans="1:10" ht="15" x14ac:dyDescent="0.25">
      <c r="A67" s="38">
        <v>44265</v>
      </c>
      <c r="B67" s="145" t="s">
        <v>813</v>
      </c>
      <c r="C67" s="33">
        <f t="shared" ref="C67:C85" si="2">WEEKNUM(A67,21)</f>
        <v>10</v>
      </c>
      <c r="D67" s="35" t="s">
        <v>601</v>
      </c>
      <c r="E67" s="46">
        <v>1</v>
      </c>
      <c r="F67" s="44"/>
      <c r="G67" s="48">
        <f>IF(ISNUMBER(G66),G66-Tabla49[[Gasto ]]+Tabla49[Ingresos],0+Tabla49[[#This Row],[Ingresos]]-Tabla49[[#This Row],[Gasto ]])</f>
        <v>44.210000000000008</v>
      </c>
      <c r="J67"/>
    </row>
    <row r="68" spans="1:10" ht="15" x14ac:dyDescent="0.25">
      <c r="A68" s="38">
        <v>44265</v>
      </c>
      <c r="B68" s="130" t="s">
        <v>813</v>
      </c>
      <c r="C68" s="33">
        <f t="shared" si="2"/>
        <v>10</v>
      </c>
      <c r="D68" s="35" t="s">
        <v>601</v>
      </c>
      <c r="E68" s="46">
        <v>1</v>
      </c>
      <c r="F68" s="44"/>
      <c r="G68" s="48">
        <f>IF(ISNUMBER(G67),G67-Tabla49[[Gasto ]]+Tabla49[Ingresos],0+Tabla49[[#This Row],[Ingresos]]-Tabla49[[#This Row],[Gasto ]])</f>
        <v>45.210000000000008</v>
      </c>
      <c r="J68"/>
    </row>
    <row r="69" spans="1:10" ht="15" x14ac:dyDescent="0.25">
      <c r="A69" s="38">
        <v>44267</v>
      </c>
      <c r="B69" s="130" t="s">
        <v>814</v>
      </c>
      <c r="C69" s="127">
        <f t="shared" si="2"/>
        <v>10</v>
      </c>
      <c r="D69" s="35" t="s">
        <v>601</v>
      </c>
      <c r="E69" s="46">
        <v>4</v>
      </c>
      <c r="F69" s="44"/>
      <c r="G69" s="129">
        <f>IF(ISNUMBER(G68),G68-Tabla49[[Gasto ]]+Tabla49[Ingresos],0+Tabla49[[#This Row],[Ingresos]]-Tabla49[[#This Row],[Gasto ]])</f>
        <v>49.210000000000008</v>
      </c>
      <c r="J69"/>
    </row>
    <row r="70" spans="1:10" ht="15" x14ac:dyDescent="0.25">
      <c r="A70" s="30">
        <v>44269</v>
      </c>
      <c r="B70" s="52" t="s">
        <v>817</v>
      </c>
      <c r="C70" s="31">
        <f t="shared" si="2"/>
        <v>10</v>
      </c>
      <c r="D70" s="70" t="s">
        <v>602</v>
      </c>
      <c r="E70" s="149">
        <f>15-6</f>
        <v>9</v>
      </c>
      <c r="F70" s="150">
        <f>Tabla49[[#This Row],[Ingresos]]</f>
        <v>9</v>
      </c>
      <c r="G70" s="151">
        <f>IF(ISNUMBER(G69),G69-Tabla49[[Gasto ]]+Tabla49[Ingresos],0+Tabla49[[#This Row],[Ingresos]]-Tabla49[[#This Row],[Gasto ]])</f>
        <v>49.210000000000008</v>
      </c>
      <c r="J70"/>
    </row>
    <row r="71" spans="1:10" ht="15" x14ac:dyDescent="0.25">
      <c r="A71" s="30">
        <v>44269</v>
      </c>
      <c r="B71" s="57" t="s">
        <v>817</v>
      </c>
      <c r="C71" s="31">
        <f t="shared" si="2"/>
        <v>10</v>
      </c>
      <c r="D71" s="32" t="s">
        <v>601</v>
      </c>
      <c r="E71" s="152">
        <f>44.21-10+4+2</f>
        <v>40.21</v>
      </c>
      <c r="F71" s="153">
        <f>Tabla49[[#This Row],[Ingresos]]</f>
        <v>40.21</v>
      </c>
      <c r="G71" s="151">
        <f>IF(ISNUMBER(G70),G70-Tabla49[[Gasto ]]+Tabla49[Ingresos],0+Tabla49[[#This Row],[Ingresos]]-Tabla49[[#This Row],[Gasto ]])</f>
        <v>49.210000000000008</v>
      </c>
      <c r="J71"/>
    </row>
    <row r="72" spans="1:10" ht="15" x14ac:dyDescent="0.25">
      <c r="A72" s="38">
        <v>44270</v>
      </c>
      <c r="B72" s="53" t="s">
        <v>600</v>
      </c>
      <c r="C72" s="33">
        <f t="shared" si="2"/>
        <v>11</v>
      </c>
      <c r="D72" s="35" t="s">
        <v>601</v>
      </c>
      <c r="E72" s="46"/>
      <c r="F72" s="44">
        <v>6</v>
      </c>
      <c r="G72" s="48">
        <f>IF(ISNUMBER(G71),G71-Tabla49[[Gasto ]]+Tabla49[Ingresos],0+Tabla49[[#This Row],[Ingresos]]-Tabla49[[#This Row],[Gasto ]])</f>
        <v>43.210000000000008</v>
      </c>
      <c r="J72"/>
    </row>
    <row r="73" spans="1:10" ht="15" x14ac:dyDescent="0.25">
      <c r="A73" s="38">
        <v>44270</v>
      </c>
      <c r="B73" s="157" t="s">
        <v>600</v>
      </c>
      <c r="C73" s="33">
        <f t="shared" si="2"/>
        <v>11</v>
      </c>
      <c r="D73" s="34" t="s">
        <v>602</v>
      </c>
      <c r="E73" s="46"/>
      <c r="F73" s="44">
        <v>10</v>
      </c>
      <c r="G73" s="48">
        <f>IF(ISNUMBER(G72),G72-Tabla49[[Gasto ]]+Tabla49[Ingresos],0+Tabla49[[#This Row],[Ingresos]]-Tabla49[[#This Row],[Gasto ]])</f>
        <v>33.210000000000008</v>
      </c>
      <c r="J73"/>
    </row>
    <row r="74" spans="1:10" ht="15" x14ac:dyDescent="0.25">
      <c r="A74" s="38">
        <v>44270</v>
      </c>
      <c r="B74" s="130" t="s">
        <v>813</v>
      </c>
      <c r="C74" s="33">
        <f t="shared" si="2"/>
        <v>11</v>
      </c>
      <c r="D74" s="34" t="s">
        <v>602</v>
      </c>
      <c r="E74" s="46">
        <v>1</v>
      </c>
      <c r="F74" s="44"/>
      <c r="G74" s="48">
        <f>IF(ISNUMBER(G73),G73-Tabla49[[Gasto ]]+Tabla49[Ingresos],0+Tabla49[[#This Row],[Ingresos]]-Tabla49[[#This Row],[Gasto ]])</f>
        <v>34.210000000000008</v>
      </c>
      <c r="J74"/>
    </row>
    <row r="75" spans="1:10" ht="15" x14ac:dyDescent="0.25">
      <c r="A75" s="38">
        <v>44274</v>
      </c>
      <c r="B75" s="157" t="s">
        <v>846</v>
      </c>
      <c r="C75" s="33">
        <f t="shared" si="2"/>
        <v>11</v>
      </c>
      <c r="D75" s="35" t="s">
        <v>601</v>
      </c>
      <c r="E75" s="46"/>
      <c r="F75" s="44">
        <v>15</v>
      </c>
      <c r="G75" s="48">
        <f>IF(ISNUMBER(G74),G74-Tabla49[[Gasto ]]+Tabla49[Ingresos],0+Tabla49[[#This Row],[Ingresos]]-Tabla49[[#This Row],[Gasto ]])</f>
        <v>19.210000000000008</v>
      </c>
      <c r="J75"/>
    </row>
    <row r="76" spans="1:10" ht="15" x14ac:dyDescent="0.25">
      <c r="A76" s="38">
        <v>44274</v>
      </c>
      <c r="B76" s="157" t="s">
        <v>846</v>
      </c>
      <c r="C76" s="33">
        <f t="shared" si="2"/>
        <v>11</v>
      </c>
      <c r="D76" s="34" t="s">
        <v>602</v>
      </c>
      <c r="E76" s="248">
        <v>15</v>
      </c>
      <c r="F76" s="249"/>
      <c r="G76" s="250">
        <f>IF(ISNUMBER(G75),G75-Tabla49[[Gasto ]]+Tabla49[Ingresos],0+Tabla49[[#This Row],[Ingresos]]-Tabla49[[#This Row],[Gasto ]])</f>
        <v>34.210000000000008</v>
      </c>
      <c r="J76"/>
    </row>
    <row r="77" spans="1:10" ht="15" x14ac:dyDescent="0.25">
      <c r="A77" s="38">
        <v>44275</v>
      </c>
      <c r="B77" s="145" t="s">
        <v>814</v>
      </c>
      <c r="C77" s="127">
        <f t="shared" si="2"/>
        <v>11</v>
      </c>
      <c r="D77" s="34" t="s">
        <v>602</v>
      </c>
      <c r="E77" s="258">
        <v>4</v>
      </c>
      <c r="F77" s="259"/>
      <c r="G77" s="260">
        <f>IF(ISNUMBER(G76),G76-Tabla49[[Gasto ]]+Tabla49[Ingresos],0+Tabla49[[#This Row],[Ingresos]]-Tabla49[[#This Row],[Gasto ]])</f>
        <v>38.210000000000008</v>
      </c>
      <c r="J77"/>
    </row>
    <row r="78" spans="1:10" ht="15" x14ac:dyDescent="0.25">
      <c r="A78" s="30">
        <v>44276</v>
      </c>
      <c r="B78" s="52" t="s">
        <v>817</v>
      </c>
      <c r="C78" s="31">
        <f t="shared" si="2"/>
        <v>11</v>
      </c>
      <c r="D78" s="70" t="s">
        <v>602</v>
      </c>
      <c r="E78" s="152">
        <f>9-10+15+1+4</f>
        <v>19</v>
      </c>
      <c r="F78" s="153">
        <f>Tabla49[[#This Row],[Ingresos]]</f>
        <v>19</v>
      </c>
      <c r="G78" s="247">
        <f>IF(ISNUMBER(G77),G77-Tabla49[[Gasto ]]+Tabla49[Ingresos],0+Tabla49[[#This Row],[Ingresos]]-Tabla49[[#This Row],[Gasto ]])</f>
        <v>38.210000000000008</v>
      </c>
      <c r="J78"/>
    </row>
    <row r="79" spans="1:10" ht="15" x14ac:dyDescent="0.25">
      <c r="A79" s="30">
        <v>44276</v>
      </c>
      <c r="B79" s="57" t="s">
        <v>817</v>
      </c>
      <c r="C79" s="31">
        <f t="shared" si="2"/>
        <v>11</v>
      </c>
      <c r="D79" s="32" t="s">
        <v>601</v>
      </c>
      <c r="E79" s="152">
        <f>40.21-6-15</f>
        <v>19.21</v>
      </c>
      <c r="F79" s="153">
        <f>Tabla49[[#This Row],[Ingresos]]</f>
        <v>19.21</v>
      </c>
      <c r="G79" s="247">
        <f>IF(ISNUMBER(G78),G78-Tabla49[[Gasto ]]+Tabla49[Ingresos],0+Tabla49[[#This Row],[Ingresos]]-Tabla49[[#This Row],[Gasto ]])</f>
        <v>38.210000000000008</v>
      </c>
      <c r="J79"/>
    </row>
    <row r="80" spans="1:10" ht="15" x14ac:dyDescent="0.25">
      <c r="A80" s="38">
        <v>44277</v>
      </c>
      <c r="B80" s="53" t="s">
        <v>600</v>
      </c>
      <c r="C80" s="33">
        <f t="shared" si="2"/>
        <v>12</v>
      </c>
      <c r="D80" s="35" t="s">
        <v>601</v>
      </c>
      <c r="E80" s="46"/>
      <c r="F80" s="44">
        <v>10</v>
      </c>
      <c r="G80" s="48">
        <f>IF(ISNUMBER(G79),G79-Tabla49[[Gasto ]]+Tabla49[Ingresos],0+Tabla49[[#This Row],[Ingresos]]-Tabla49[[#This Row],[Gasto ]])</f>
        <v>28.210000000000008</v>
      </c>
      <c r="J80"/>
    </row>
    <row r="81" spans="1:10" ht="15" x14ac:dyDescent="0.25">
      <c r="A81" s="38">
        <v>44277</v>
      </c>
      <c r="B81" s="157" t="s">
        <v>600</v>
      </c>
      <c r="C81" s="33">
        <f t="shared" si="2"/>
        <v>12</v>
      </c>
      <c r="D81" s="34" t="s">
        <v>602</v>
      </c>
      <c r="E81" s="46"/>
      <c r="F81" s="44">
        <v>6</v>
      </c>
      <c r="G81" s="48">
        <f>IF(ISNUMBER(G80),G80-Tabla49[[Gasto ]]+Tabla49[Ingresos],0+Tabla49[[#This Row],[Ingresos]]-Tabla49[[#This Row],[Gasto ]])</f>
        <v>22.210000000000008</v>
      </c>
      <c r="J81"/>
    </row>
    <row r="82" spans="1:10" ht="15" x14ac:dyDescent="0.25">
      <c r="A82" s="38">
        <v>44279</v>
      </c>
      <c r="B82" s="130" t="s">
        <v>813</v>
      </c>
      <c r="C82" s="33">
        <f t="shared" si="2"/>
        <v>12</v>
      </c>
      <c r="D82" s="35" t="s">
        <v>601</v>
      </c>
      <c r="E82" s="46">
        <v>1</v>
      </c>
      <c r="F82" s="44"/>
      <c r="G82" s="48">
        <f>IF(ISNUMBER(G81),G81-Tabla49[[Gasto ]]+Tabla49[Ingresos],0+Tabla49[[#This Row],[Ingresos]]-Tabla49[[#This Row],[Gasto ]])</f>
        <v>23.210000000000008</v>
      </c>
      <c r="J82"/>
    </row>
    <row r="83" spans="1:10" ht="15" x14ac:dyDescent="0.25">
      <c r="A83" s="38">
        <v>44280</v>
      </c>
      <c r="B83" s="145" t="s">
        <v>820</v>
      </c>
      <c r="C83" s="127">
        <f t="shared" si="2"/>
        <v>12</v>
      </c>
      <c r="D83" s="34" t="s">
        <v>602</v>
      </c>
      <c r="E83" s="46">
        <v>26.74</v>
      </c>
      <c r="F83" s="44"/>
      <c r="G83" s="129">
        <f>IF(ISNUMBER(G82),G82-Tabla49[[Gasto ]]+Tabla49[Ingresos],0+Tabla49[[#This Row],[Ingresos]]-Tabla49[[#This Row],[Gasto ]])</f>
        <v>49.95</v>
      </c>
      <c r="J83"/>
    </row>
    <row r="84" spans="1:10" ht="15" x14ac:dyDescent="0.25">
      <c r="A84" s="30">
        <v>44283</v>
      </c>
      <c r="B84" s="52" t="s">
        <v>817</v>
      </c>
      <c r="C84" s="31">
        <f t="shared" si="2"/>
        <v>12</v>
      </c>
      <c r="D84" s="70" t="s">
        <v>602</v>
      </c>
      <c r="E84" s="152">
        <f>19-6+26.74</f>
        <v>39.739999999999995</v>
      </c>
      <c r="F84" s="153">
        <f>Tabla49[[#This Row],[Ingresos]]</f>
        <v>39.739999999999995</v>
      </c>
      <c r="G84" s="247">
        <f>IF(ISNUMBER(G83),G83-Tabla49[[Gasto ]]+Tabla49[Ingresos],0+Tabla49[[#This Row],[Ingresos]]-Tabla49[[#This Row],[Gasto ]])</f>
        <v>49.95</v>
      </c>
      <c r="J84"/>
    </row>
    <row r="85" spans="1:10" ht="15" x14ac:dyDescent="0.25">
      <c r="A85" s="30">
        <v>44283</v>
      </c>
      <c r="B85" s="261" t="s">
        <v>817</v>
      </c>
      <c r="C85" s="31">
        <f t="shared" si="2"/>
        <v>12</v>
      </c>
      <c r="D85" s="32" t="s">
        <v>601</v>
      </c>
      <c r="E85" s="152">
        <f>19.21-10+1</f>
        <v>10.210000000000001</v>
      </c>
      <c r="F85" s="153">
        <f>Tabla49[[#This Row],[Ingresos]]</f>
        <v>10.210000000000001</v>
      </c>
      <c r="G85" s="247">
        <f>IF(ISNUMBER(G84),G84-Tabla49[[Gasto ]]+Tabla49[Ingresos],0+Tabla49[[#This Row],[Ingresos]]-Tabla49[[#This Row],[Gasto ]])</f>
        <v>49.95</v>
      </c>
      <c r="J85"/>
    </row>
    <row r="86" spans="1:10" ht="15" x14ac:dyDescent="0.25">
      <c r="A86" s="38">
        <v>44284</v>
      </c>
      <c r="B86" s="157" t="s">
        <v>600</v>
      </c>
      <c r="C86" s="33">
        <f t="shared" ref="C86:C88" si="3">WEEKNUM(A86,21)</f>
        <v>13</v>
      </c>
      <c r="D86" s="34" t="s">
        <v>602</v>
      </c>
      <c r="E86" s="46"/>
      <c r="F86" s="44">
        <v>16</v>
      </c>
      <c r="G86" s="48">
        <f>IF(ISNUMBER(G85),G85-Tabla49[[Gasto ]]+Tabla49[Ingresos],0+Tabla49[[#This Row],[Ingresos]]-Tabla49[[#This Row],[Gasto ]])</f>
        <v>33.950000000000003</v>
      </c>
      <c r="J86"/>
    </row>
    <row r="87" spans="1:10" ht="15" x14ac:dyDescent="0.25">
      <c r="A87" s="30">
        <v>44290</v>
      </c>
      <c r="B87" s="52" t="s">
        <v>817</v>
      </c>
      <c r="C87" s="31">
        <f t="shared" si="3"/>
        <v>13</v>
      </c>
      <c r="D87" s="70" t="s">
        <v>602</v>
      </c>
      <c r="E87" s="152"/>
      <c r="F87" s="153">
        <f>Tabla49[[#This Row],[Ingresos]]</f>
        <v>0</v>
      </c>
      <c r="G87" s="247">
        <f>IF(ISNUMBER(G86),G86-Tabla49[[Gasto ]]+Tabla49[Ingresos],0+Tabla49[[#This Row],[Ingresos]]-Tabla49[[#This Row],[Gasto ]])</f>
        <v>33.950000000000003</v>
      </c>
      <c r="J87"/>
    </row>
    <row r="88" spans="1:10" x14ac:dyDescent="0.25">
      <c r="A88" s="30">
        <v>44290</v>
      </c>
      <c r="B88" s="261" t="s">
        <v>817</v>
      </c>
      <c r="C88" s="31">
        <f t="shared" si="3"/>
        <v>13</v>
      </c>
      <c r="D88" s="32" t="s">
        <v>601</v>
      </c>
      <c r="E88" s="152"/>
      <c r="F88" s="153">
        <f>Tabla49[[#This Row],[Ingresos]]</f>
        <v>0</v>
      </c>
      <c r="G88" s="247">
        <f>IF(ISNUMBER(G87),G87-Tabla49[[Gasto ]]+Tabla49[Ingresos],0+Tabla49[[#This Row],[Ingresos]]-Tabla49[[#This Row],[Gasto ]])</f>
        <v>33.950000000000003</v>
      </c>
    </row>
    <row r="89" spans="1:10" ht="15" x14ac:dyDescent="0.25">
      <c r="A89" s="18" t="s">
        <v>16</v>
      </c>
      <c r="B89"/>
      <c r="C89" s="19"/>
      <c r="D89" s="16"/>
      <c r="E89" s="49">
        <f>SUBTOTAL(109,Tabla49[Ingresos])</f>
        <v>997.86000000000035</v>
      </c>
      <c r="F89" s="50">
        <f>SUBTOTAL(109,Tabla49[[Gasto ]])</f>
        <v>963.91000000000031</v>
      </c>
      <c r="G89" s="51">
        <f>+Tabla49[[#Totals],[Ingresos]]-Tabla49[[#Totals],[Gasto ]]</f>
        <v>33.950000000000045</v>
      </c>
      <c r="J89" s="17"/>
    </row>
  </sheetData>
  <mergeCells count="1">
    <mergeCell ref="A1:G1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W739"/>
  <sheetViews>
    <sheetView topLeftCell="A724" zoomScale="160" zoomScaleNormal="160" workbookViewId="0">
      <selection activeCell="F744" sqref="F744"/>
    </sheetView>
  </sheetViews>
  <sheetFormatPr baseColWidth="10" defaultColWidth="10.7109375" defaultRowHeight="12.75" x14ac:dyDescent="0.25"/>
  <cols>
    <col min="1" max="1" width="5" style="13" bestFit="1" customWidth="1"/>
    <col min="2" max="2" width="8.7109375" style="13" bestFit="1" customWidth="1"/>
    <col min="3" max="3" width="10.28515625" style="13" bestFit="1" customWidth="1"/>
    <col min="4" max="4" width="4" style="13" bestFit="1" customWidth="1"/>
    <col min="5" max="5" width="5.140625" style="13" bestFit="1" customWidth="1"/>
    <col min="6" max="11" width="3.28515625" style="13" bestFit="1" customWidth="1"/>
    <col min="12" max="12" width="3" style="13" bestFit="1" customWidth="1"/>
    <col min="13" max="13" width="2.28515625" style="13" bestFit="1" customWidth="1"/>
    <col min="14" max="14" width="4.28515625" style="13" bestFit="1" customWidth="1"/>
    <col min="15" max="15" width="8.42578125" style="13" bestFit="1" customWidth="1"/>
    <col min="16" max="17" width="3.140625" style="13" bestFit="1" customWidth="1"/>
    <col min="18" max="18" width="10.7109375" style="13"/>
    <col min="19" max="19" width="2" style="13" bestFit="1" customWidth="1"/>
    <col min="20" max="20" width="3.140625" style="13" bestFit="1" customWidth="1"/>
    <col min="21" max="21" width="10.7109375" style="13"/>
    <col min="22" max="22" width="6.85546875" style="13" bestFit="1" customWidth="1"/>
    <col min="23" max="23" width="11.85546875" style="13" customWidth="1"/>
    <col min="24" max="16384" width="10.7109375" style="13"/>
  </cols>
  <sheetData>
    <row r="1" spans="1:23" x14ac:dyDescent="0.25">
      <c r="A1" s="72" t="s">
        <v>17</v>
      </c>
      <c r="B1" s="72" t="s">
        <v>18</v>
      </c>
      <c r="C1" s="72" t="s">
        <v>19</v>
      </c>
      <c r="D1" s="73" t="s">
        <v>20</v>
      </c>
      <c r="E1" s="73" t="s">
        <v>21</v>
      </c>
      <c r="F1" s="73" t="s">
        <v>22</v>
      </c>
      <c r="G1" s="73" t="s">
        <v>23</v>
      </c>
      <c r="H1" s="73" t="s">
        <v>24</v>
      </c>
      <c r="I1" s="73" t="s">
        <v>25</v>
      </c>
      <c r="J1" s="73" t="s">
        <v>26</v>
      </c>
      <c r="K1" s="73" t="s">
        <v>27</v>
      </c>
      <c r="L1" s="72" t="s">
        <v>28</v>
      </c>
      <c r="M1" s="72" t="s">
        <v>29</v>
      </c>
      <c r="N1" s="73" t="s">
        <v>30</v>
      </c>
      <c r="O1" s="74" t="s">
        <v>12</v>
      </c>
      <c r="V1" s="273" t="s">
        <v>13</v>
      </c>
      <c r="W1" s="274"/>
    </row>
    <row r="2" spans="1:23" x14ac:dyDescent="0.25">
      <c r="A2" s="75">
        <v>313</v>
      </c>
      <c r="B2" s="76" t="s">
        <v>31</v>
      </c>
      <c r="C2" s="77">
        <v>41641</v>
      </c>
      <c r="D2" s="75" t="str">
        <f t="shared" ref="D2:D25" si="0">CHOOSE(WEEKDAY(C2),"D","L","M","X","J","V","S")</f>
        <v>J</v>
      </c>
      <c r="E2" s="78">
        <f t="shared" ref="E2:E25" si="1">WEEKNUM(C2,21)</f>
        <v>1</v>
      </c>
      <c r="F2" s="79">
        <v>37</v>
      </c>
      <c r="G2" s="79">
        <v>42</v>
      </c>
      <c r="H2" s="79">
        <v>35</v>
      </c>
      <c r="I2" s="79">
        <v>21</v>
      </c>
      <c r="J2" s="79">
        <v>33</v>
      </c>
      <c r="K2" s="79">
        <v>41</v>
      </c>
      <c r="L2" s="79">
        <v>38</v>
      </c>
      <c r="M2" s="79">
        <v>1</v>
      </c>
      <c r="N2" s="75" t="s">
        <v>32</v>
      </c>
      <c r="O2" s="80"/>
      <c r="V2" s="212" t="s">
        <v>17</v>
      </c>
      <c r="W2" s="212" t="s">
        <v>827</v>
      </c>
    </row>
    <row r="3" spans="1:23" x14ac:dyDescent="0.25">
      <c r="A3" s="75">
        <f>+A2+1</f>
        <v>314</v>
      </c>
      <c r="B3" s="76" t="s">
        <v>33</v>
      </c>
      <c r="C3" s="77">
        <f>+C2+2</f>
        <v>41643</v>
      </c>
      <c r="D3" s="75" t="str">
        <f t="shared" si="0"/>
        <v>S</v>
      </c>
      <c r="E3" s="78">
        <f t="shared" si="1"/>
        <v>1</v>
      </c>
      <c r="F3" s="79">
        <v>18</v>
      </c>
      <c r="G3" s="79">
        <v>13</v>
      </c>
      <c r="H3" s="79">
        <v>45</v>
      </c>
      <c r="I3" s="79">
        <v>43</v>
      </c>
      <c r="J3" s="79">
        <v>11</v>
      </c>
      <c r="K3" s="79">
        <v>16</v>
      </c>
      <c r="L3" s="79">
        <v>49</v>
      </c>
      <c r="M3" s="79">
        <v>9</v>
      </c>
      <c r="N3" s="75" t="s">
        <v>32</v>
      </c>
      <c r="O3" s="80"/>
      <c r="V3" s="212">
        <v>2</v>
      </c>
      <c r="W3" s="212">
        <f>COUNTIF(Tabla1[R],V3)</f>
        <v>81</v>
      </c>
    </row>
    <row r="4" spans="1:23" x14ac:dyDescent="0.25">
      <c r="A4" s="75">
        <f t="shared" ref="A4:A67" si="2">+A3+1</f>
        <v>315</v>
      </c>
      <c r="B4" s="76" t="s">
        <v>34</v>
      </c>
      <c r="C4" s="77">
        <f>+C2+7</f>
        <v>41648</v>
      </c>
      <c r="D4" s="75" t="str">
        <f t="shared" si="0"/>
        <v>J</v>
      </c>
      <c r="E4" s="78">
        <f t="shared" si="1"/>
        <v>2</v>
      </c>
      <c r="F4" s="79">
        <v>32</v>
      </c>
      <c r="G4" s="79">
        <v>41</v>
      </c>
      <c r="H4" s="79">
        <v>13</v>
      </c>
      <c r="I4" s="79">
        <v>45</v>
      </c>
      <c r="J4" s="79">
        <v>30</v>
      </c>
      <c r="K4" s="79">
        <v>15</v>
      </c>
      <c r="L4" s="79">
        <v>43</v>
      </c>
      <c r="M4" s="79">
        <v>8</v>
      </c>
      <c r="N4" s="75" t="s">
        <v>32</v>
      </c>
      <c r="O4" s="80"/>
      <c r="V4" s="212">
        <v>8</v>
      </c>
      <c r="W4" s="212">
        <f>COUNTIF(Tabla1[R],V4)</f>
        <v>82</v>
      </c>
    </row>
    <row r="5" spans="1:23" x14ac:dyDescent="0.25">
      <c r="A5" s="75">
        <f t="shared" si="2"/>
        <v>316</v>
      </c>
      <c r="B5" s="76" t="s">
        <v>35</v>
      </c>
      <c r="C5" s="77">
        <f>+C3+7</f>
        <v>41650</v>
      </c>
      <c r="D5" s="75" t="str">
        <f t="shared" si="0"/>
        <v>S</v>
      </c>
      <c r="E5" s="78">
        <f t="shared" si="1"/>
        <v>2</v>
      </c>
      <c r="F5" s="79">
        <v>16</v>
      </c>
      <c r="G5" s="79">
        <v>9</v>
      </c>
      <c r="H5" s="79">
        <v>43</v>
      </c>
      <c r="I5" s="79">
        <v>35</v>
      </c>
      <c r="J5" s="79">
        <v>27</v>
      </c>
      <c r="K5" s="79">
        <v>46</v>
      </c>
      <c r="L5" s="79">
        <v>34</v>
      </c>
      <c r="M5" s="79">
        <v>9</v>
      </c>
      <c r="N5" s="75" t="s">
        <v>32</v>
      </c>
      <c r="O5" s="80"/>
      <c r="V5" s="212">
        <v>3</v>
      </c>
      <c r="W5" s="212">
        <f>COUNTIF(Tabla1[R],V5)</f>
        <v>76</v>
      </c>
    </row>
    <row r="6" spans="1:23" x14ac:dyDescent="0.25">
      <c r="A6" s="75">
        <f t="shared" si="2"/>
        <v>317</v>
      </c>
      <c r="B6" s="76" t="s">
        <v>36</v>
      </c>
      <c r="C6" s="77">
        <f t="shared" ref="C6:C37" si="3">C4+7</f>
        <v>41655</v>
      </c>
      <c r="D6" s="75" t="str">
        <f t="shared" si="0"/>
        <v>J</v>
      </c>
      <c r="E6" s="78">
        <f t="shared" si="1"/>
        <v>3</v>
      </c>
      <c r="F6" s="79">
        <v>13</v>
      </c>
      <c r="G6" s="79">
        <v>9</v>
      </c>
      <c r="H6" s="79">
        <v>12</v>
      </c>
      <c r="I6" s="79">
        <v>48</v>
      </c>
      <c r="J6" s="79">
        <v>29</v>
      </c>
      <c r="K6" s="79">
        <v>7</v>
      </c>
      <c r="L6" s="79">
        <v>46</v>
      </c>
      <c r="M6" s="79">
        <v>5</v>
      </c>
      <c r="N6" s="75" t="s">
        <v>32</v>
      </c>
      <c r="O6" s="80"/>
      <c r="V6" s="212">
        <v>4</v>
      </c>
      <c r="W6" s="212">
        <f>COUNTIF(Tabla1[R],V6)</f>
        <v>75</v>
      </c>
    </row>
    <row r="7" spans="1:23" x14ac:dyDescent="0.25">
      <c r="A7" s="75">
        <f t="shared" si="2"/>
        <v>318</v>
      </c>
      <c r="B7" s="76" t="s">
        <v>37</v>
      </c>
      <c r="C7" s="77">
        <f t="shared" si="3"/>
        <v>41657</v>
      </c>
      <c r="D7" s="75" t="str">
        <f t="shared" si="0"/>
        <v>S</v>
      </c>
      <c r="E7" s="78">
        <f t="shared" si="1"/>
        <v>3</v>
      </c>
      <c r="F7" s="79">
        <v>24</v>
      </c>
      <c r="G7" s="79">
        <v>27</v>
      </c>
      <c r="H7" s="79">
        <v>1</v>
      </c>
      <c r="I7" s="79">
        <v>36</v>
      </c>
      <c r="J7" s="79">
        <v>46</v>
      </c>
      <c r="K7" s="79">
        <v>3</v>
      </c>
      <c r="L7" s="79">
        <v>12</v>
      </c>
      <c r="M7" s="79">
        <v>5</v>
      </c>
      <c r="N7" s="75" t="s">
        <v>32</v>
      </c>
      <c r="O7" s="80"/>
      <c r="V7" s="212">
        <v>5</v>
      </c>
      <c r="W7" s="212">
        <f>COUNTIF(Tabla1[R],V7)</f>
        <v>73</v>
      </c>
    </row>
    <row r="8" spans="1:23" x14ac:dyDescent="0.25">
      <c r="A8" s="75">
        <f t="shared" si="2"/>
        <v>319</v>
      </c>
      <c r="B8" s="76" t="s">
        <v>38</v>
      </c>
      <c r="C8" s="77">
        <f t="shared" si="3"/>
        <v>41662</v>
      </c>
      <c r="D8" s="75" t="str">
        <f t="shared" si="0"/>
        <v>J</v>
      </c>
      <c r="E8" s="78">
        <f t="shared" si="1"/>
        <v>4</v>
      </c>
      <c r="F8" s="79">
        <v>49</v>
      </c>
      <c r="G8" s="79">
        <v>34</v>
      </c>
      <c r="H8" s="79">
        <v>47</v>
      </c>
      <c r="I8" s="79">
        <v>24</v>
      </c>
      <c r="J8" s="79">
        <v>5</v>
      </c>
      <c r="K8" s="79">
        <v>45</v>
      </c>
      <c r="L8" s="79">
        <v>14</v>
      </c>
      <c r="M8" s="79">
        <v>0</v>
      </c>
      <c r="N8" s="75" t="s">
        <v>32</v>
      </c>
      <c r="O8" s="80"/>
      <c r="V8" s="212">
        <v>7</v>
      </c>
      <c r="W8" s="212">
        <f>COUNTIF(Tabla1[R],V8)</f>
        <v>74</v>
      </c>
    </row>
    <row r="9" spans="1:23" x14ac:dyDescent="0.25">
      <c r="A9" s="75">
        <f t="shared" si="2"/>
        <v>320</v>
      </c>
      <c r="B9" s="76" t="s">
        <v>39</v>
      </c>
      <c r="C9" s="77">
        <f t="shared" si="3"/>
        <v>41664</v>
      </c>
      <c r="D9" s="75" t="str">
        <f t="shared" si="0"/>
        <v>S</v>
      </c>
      <c r="E9" s="78">
        <f t="shared" si="1"/>
        <v>4</v>
      </c>
      <c r="F9" s="79">
        <v>7</v>
      </c>
      <c r="G9" s="79">
        <v>6</v>
      </c>
      <c r="H9" s="79">
        <v>34</v>
      </c>
      <c r="I9" s="79">
        <v>49</v>
      </c>
      <c r="J9" s="79">
        <v>21</v>
      </c>
      <c r="K9" s="79">
        <v>3</v>
      </c>
      <c r="L9" s="79">
        <v>35</v>
      </c>
      <c r="M9" s="79">
        <v>1</v>
      </c>
      <c r="N9" s="75" t="s">
        <v>32</v>
      </c>
      <c r="O9" s="80"/>
      <c r="V9" s="212">
        <v>6</v>
      </c>
      <c r="W9" s="212">
        <f>COUNTIF(Tabla1[R],V9)</f>
        <v>71</v>
      </c>
    </row>
    <row r="10" spans="1:23" x14ac:dyDescent="0.25">
      <c r="A10" s="75">
        <f t="shared" si="2"/>
        <v>321</v>
      </c>
      <c r="B10" s="76" t="s">
        <v>40</v>
      </c>
      <c r="C10" s="77">
        <f t="shared" si="3"/>
        <v>41669</v>
      </c>
      <c r="D10" s="75" t="str">
        <f t="shared" si="0"/>
        <v>J</v>
      </c>
      <c r="E10" s="78">
        <f t="shared" si="1"/>
        <v>5</v>
      </c>
      <c r="F10" s="79">
        <v>41</v>
      </c>
      <c r="G10" s="79">
        <v>2</v>
      </c>
      <c r="H10" s="79">
        <v>18</v>
      </c>
      <c r="I10" s="79">
        <v>33</v>
      </c>
      <c r="J10" s="79">
        <v>3</v>
      </c>
      <c r="K10" s="79">
        <v>36</v>
      </c>
      <c r="L10" s="79">
        <v>4</v>
      </c>
      <c r="M10" s="79">
        <v>8</v>
      </c>
      <c r="N10" s="75" t="s">
        <v>32</v>
      </c>
      <c r="O10" s="80"/>
      <c r="V10" s="212">
        <v>0</v>
      </c>
      <c r="W10" s="212">
        <f>COUNTIF(Tabla1[R],V10)</f>
        <v>69</v>
      </c>
    </row>
    <row r="11" spans="1:23" x14ac:dyDescent="0.25">
      <c r="A11" s="75">
        <f t="shared" si="2"/>
        <v>322</v>
      </c>
      <c r="B11" s="76" t="s">
        <v>41</v>
      </c>
      <c r="C11" s="77">
        <f t="shared" si="3"/>
        <v>41671</v>
      </c>
      <c r="D11" s="75" t="str">
        <f t="shared" si="0"/>
        <v>S</v>
      </c>
      <c r="E11" s="78">
        <f t="shared" si="1"/>
        <v>5</v>
      </c>
      <c r="F11" s="79">
        <v>31</v>
      </c>
      <c r="G11" s="79">
        <v>27</v>
      </c>
      <c r="H11" s="79">
        <v>28</v>
      </c>
      <c r="I11" s="79">
        <v>13</v>
      </c>
      <c r="J11" s="79">
        <v>34</v>
      </c>
      <c r="K11" s="79">
        <v>9</v>
      </c>
      <c r="L11" s="79">
        <v>11</v>
      </c>
      <c r="M11" s="79">
        <v>2</v>
      </c>
      <c r="N11" s="75" t="s">
        <v>32</v>
      </c>
      <c r="O11" s="80"/>
      <c r="V11" s="212">
        <v>1</v>
      </c>
      <c r="W11" s="212">
        <f>COUNTIF(Tabla1[R],V11)</f>
        <v>68</v>
      </c>
    </row>
    <row r="12" spans="1:23" x14ac:dyDescent="0.25">
      <c r="A12" s="75">
        <f t="shared" si="2"/>
        <v>323</v>
      </c>
      <c r="B12" s="76" t="s">
        <v>42</v>
      </c>
      <c r="C12" s="77">
        <f t="shared" si="3"/>
        <v>41676</v>
      </c>
      <c r="D12" s="75" t="str">
        <f t="shared" si="0"/>
        <v>J</v>
      </c>
      <c r="E12" s="78">
        <f t="shared" si="1"/>
        <v>6</v>
      </c>
      <c r="F12" s="79">
        <v>36</v>
      </c>
      <c r="G12" s="79">
        <v>4</v>
      </c>
      <c r="H12" s="79">
        <v>32</v>
      </c>
      <c r="I12" s="79">
        <v>46</v>
      </c>
      <c r="J12" s="79">
        <v>37</v>
      </c>
      <c r="K12" s="79">
        <v>23</v>
      </c>
      <c r="L12" s="79">
        <v>3</v>
      </c>
      <c r="M12" s="79">
        <v>7</v>
      </c>
      <c r="N12" s="75" t="s">
        <v>32</v>
      </c>
      <c r="O12" s="80"/>
      <c r="V12" s="212">
        <v>9</v>
      </c>
      <c r="W12" s="212">
        <f>COUNTIF(Tabla1[R],V12)</f>
        <v>69</v>
      </c>
    </row>
    <row r="13" spans="1:23" x14ac:dyDescent="0.25">
      <c r="A13" s="75">
        <f t="shared" si="2"/>
        <v>324</v>
      </c>
      <c r="B13" s="76" t="s">
        <v>43</v>
      </c>
      <c r="C13" s="77">
        <f t="shared" si="3"/>
        <v>41678</v>
      </c>
      <c r="D13" s="75" t="str">
        <f t="shared" si="0"/>
        <v>S</v>
      </c>
      <c r="E13" s="78">
        <f t="shared" si="1"/>
        <v>6</v>
      </c>
      <c r="F13" s="79">
        <v>29</v>
      </c>
      <c r="G13" s="79">
        <v>22</v>
      </c>
      <c r="H13" s="79">
        <v>7</v>
      </c>
      <c r="I13" s="79">
        <v>4</v>
      </c>
      <c r="J13" s="79">
        <v>40</v>
      </c>
      <c r="K13" s="79">
        <v>30</v>
      </c>
      <c r="L13" s="79">
        <v>33</v>
      </c>
      <c r="M13" s="79">
        <v>8</v>
      </c>
      <c r="N13" s="75" t="s">
        <v>32</v>
      </c>
      <c r="O13" s="80"/>
    </row>
    <row r="14" spans="1:23" x14ac:dyDescent="0.25">
      <c r="A14" s="75">
        <f t="shared" si="2"/>
        <v>325</v>
      </c>
      <c r="B14" s="76" t="s">
        <v>44</v>
      </c>
      <c r="C14" s="77">
        <f t="shared" si="3"/>
        <v>41683</v>
      </c>
      <c r="D14" s="75" t="str">
        <f t="shared" si="0"/>
        <v>J</v>
      </c>
      <c r="E14" s="78">
        <f t="shared" si="1"/>
        <v>7</v>
      </c>
      <c r="F14" s="79">
        <v>46</v>
      </c>
      <c r="G14" s="79">
        <v>45</v>
      </c>
      <c r="H14" s="79">
        <v>15</v>
      </c>
      <c r="I14" s="79">
        <v>34</v>
      </c>
      <c r="J14" s="79">
        <v>18</v>
      </c>
      <c r="K14" s="79">
        <v>1</v>
      </c>
      <c r="L14" s="79">
        <v>20</v>
      </c>
      <c r="M14" s="79">
        <v>7</v>
      </c>
      <c r="N14" s="75" t="s">
        <v>32</v>
      </c>
      <c r="O14" s="80"/>
    </row>
    <row r="15" spans="1:23" x14ac:dyDescent="0.25">
      <c r="A15" s="75">
        <f t="shared" si="2"/>
        <v>326</v>
      </c>
      <c r="B15" s="76" t="s">
        <v>45</v>
      </c>
      <c r="C15" s="77">
        <f t="shared" si="3"/>
        <v>41685</v>
      </c>
      <c r="D15" s="75" t="str">
        <f t="shared" si="0"/>
        <v>S</v>
      </c>
      <c r="E15" s="78">
        <f t="shared" si="1"/>
        <v>7</v>
      </c>
      <c r="F15" s="79">
        <v>35</v>
      </c>
      <c r="G15" s="79">
        <v>36</v>
      </c>
      <c r="H15" s="79">
        <v>17</v>
      </c>
      <c r="I15" s="79">
        <v>49</v>
      </c>
      <c r="J15" s="79">
        <v>48</v>
      </c>
      <c r="K15" s="79">
        <v>31</v>
      </c>
      <c r="L15" s="79">
        <v>21</v>
      </c>
      <c r="M15" s="79">
        <v>5</v>
      </c>
      <c r="N15" s="75" t="s">
        <v>32</v>
      </c>
      <c r="O15" s="80"/>
    </row>
    <row r="16" spans="1:23" x14ac:dyDescent="0.25">
      <c r="A16" s="75">
        <f t="shared" si="2"/>
        <v>327</v>
      </c>
      <c r="B16" s="76" t="s">
        <v>46</v>
      </c>
      <c r="C16" s="77">
        <f t="shared" si="3"/>
        <v>41690</v>
      </c>
      <c r="D16" s="75" t="str">
        <f t="shared" si="0"/>
        <v>J</v>
      </c>
      <c r="E16" s="78">
        <f t="shared" si="1"/>
        <v>8</v>
      </c>
      <c r="F16" s="79">
        <v>49</v>
      </c>
      <c r="G16" s="79">
        <v>27</v>
      </c>
      <c r="H16" s="79">
        <v>1</v>
      </c>
      <c r="I16" s="79">
        <v>34</v>
      </c>
      <c r="J16" s="79">
        <v>4</v>
      </c>
      <c r="K16" s="79">
        <v>17</v>
      </c>
      <c r="L16" s="79">
        <v>13</v>
      </c>
      <c r="M16" s="79">
        <v>6</v>
      </c>
      <c r="N16" s="75" t="s">
        <v>32</v>
      </c>
      <c r="O16" s="80"/>
    </row>
    <row r="17" spans="1:15" x14ac:dyDescent="0.25">
      <c r="A17" s="75">
        <f t="shared" si="2"/>
        <v>328</v>
      </c>
      <c r="B17" s="76" t="s">
        <v>47</v>
      </c>
      <c r="C17" s="77">
        <f t="shared" si="3"/>
        <v>41692</v>
      </c>
      <c r="D17" s="75" t="str">
        <f t="shared" si="0"/>
        <v>S</v>
      </c>
      <c r="E17" s="78">
        <f t="shared" si="1"/>
        <v>8</v>
      </c>
      <c r="F17" s="79">
        <v>39</v>
      </c>
      <c r="G17" s="79">
        <v>25</v>
      </c>
      <c r="H17" s="79">
        <v>15</v>
      </c>
      <c r="I17" s="79">
        <v>44</v>
      </c>
      <c r="J17" s="79">
        <v>4</v>
      </c>
      <c r="K17" s="79">
        <v>30</v>
      </c>
      <c r="L17" s="79">
        <v>31</v>
      </c>
      <c r="M17" s="79">
        <v>8</v>
      </c>
      <c r="N17" s="75" t="s">
        <v>32</v>
      </c>
      <c r="O17" s="80"/>
    </row>
    <row r="18" spans="1:15" x14ac:dyDescent="0.25">
      <c r="A18" s="75">
        <f t="shared" si="2"/>
        <v>329</v>
      </c>
      <c r="B18" s="76" t="s">
        <v>48</v>
      </c>
      <c r="C18" s="77">
        <f t="shared" si="3"/>
        <v>41697</v>
      </c>
      <c r="D18" s="75" t="str">
        <f t="shared" si="0"/>
        <v>J</v>
      </c>
      <c r="E18" s="78">
        <f t="shared" si="1"/>
        <v>9</v>
      </c>
      <c r="F18" s="79">
        <v>38</v>
      </c>
      <c r="G18" s="79">
        <v>29</v>
      </c>
      <c r="H18" s="79">
        <v>31</v>
      </c>
      <c r="I18" s="79">
        <v>36</v>
      </c>
      <c r="J18" s="79">
        <v>10</v>
      </c>
      <c r="K18" s="79">
        <v>46</v>
      </c>
      <c r="L18" s="79">
        <v>8</v>
      </c>
      <c r="M18" s="79">
        <v>8</v>
      </c>
      <c r="N18" s="75" t="s">
        <v>32</v>
      </c>
      <c r="O18" s="80"/>
    </row>
    <row r="19" spans="1:15" x14ac:dyDescent="0.25">
      <c r="A19" s="75">
        <f t="shared" si="2"/>
        <v>330</v>
      </c>
      <c r="B19" s="76" t="s">
        <v>49</v>
      </c>
      <c r="C19" s="77">
        <f t="shared" si="3"/>
        <v>41699</v>
      </c>
      <c r="D19" s="75" t="str">
        <f t="shared" si="0"/>
        <v>S</v>
      </c>
      <c r="E19" s="78">
        <f t="shared" si="1"/>
        <v>9</v>
      </c>
      <c r="F19" s="79">
        <v>20</v>
      </c>
      <c r="G19" s="79">
        <v>19</v>
      </c>
      <c r="H19" s="79">
        <v>2</v>
      </c>
      <c r="I19" s="79">
        <v>26</v>
      </c>
      <c r="J19" s="79">
        <v>21</v>
      </c>
      <c r="K19" s="79">
        <v>17</v>
      </c>
      <c r="L19" s="79">
        <v>41</v>
      </c>
      <c r="M19" s="79">
        <v>7</v>
      </c>
      <c r="N19" s="75" t="s">
        <v>32</v>
      </c>
      <c r="O19" s="80"/>
    </row>
    <row r="20" spans="1:15" x14ac:dyDescent="0.25">
      <c r="A20" s="75">
        <f t="shared" si="2"/>
        <v>331</v>
      </c>
      <c r="B20" s="76" t="s">
        <v>50</v>
      </c>
      <c r="C20" s="77">
        <f t="shared" si="3"/>
        <v>41704</v>
      </c>
      <c r="D20" s="75" t="str">
        <f t="shared" si="0"/>
        <v>J</v>
      </c>
      <c r="E20" s="78">
        <f t="shared" si="1"/>
        <v>10</v>
      </c>
      <c r="F20" s="79">
        <v>38</v>
      </c>
      <c r="G20" s="79">
        <v>33</v>
      </c>
      <c r="H20" s="79">
        <v>27</v>
      </c>
      <c r="I20" s="79">
        <v>41</v>
      </c>
      <c r="J20" s="79">
        <v>2</v>
      </c>
      <c r="K20" s="79">
        <v>12</v>
      </c>
      <c r="L20" s="79">
        <v>1</v>
      </c>
      <c r="M20" s="79">
        <v>5</v>
      </c>
      <c r="N20" s="75" t="s">
        <v>32</v>
      </c>
      <c r="O20" s="80"/>
    </row>
    <row r="21" spans="1:15" x14ac:dyDescent="0.25">
      <c r="A21" s="75">
        <f t="shared" si="2"/>
        <v>332</v>
      </c>
      <c r="B21" s="76" t="s">
        <v>51</v>
      </c>
      <c r="C21" s="77">
        <f t="shared" si="3"/>
        <v>41706</v>
      </c>
      <c r="D21" s="75" t="str">
        <f t="shared" si="0"/>
        <v>S</v>
      </c>
      <c r="E21" s="78">
        <f t="shared" si="1"/>
        <v>10</v>
      </c>
      <c r="F21" s="79">
        <v>23</v>
      </c>
      <c r="G21" s="79">
        <v>43</v>
      </c>
      <c r="H21" s="79">
        <v>11</v>
      </c>
      <c r="I21" s="79">
        <v>31</v>
      </c>
      <c r="J21" s="79">
        <v>20</v>
      </c>
      <c r="K21" s="79">
        <v>28</v>
      </c>
      <c r="L21" s="79">
        <v>27</v>
      </c>
      <c r="M21" s="79">
        <v>7</v>
      </c>
      <c r="N21" s="75" t="s">
        <v>32</v>
      </c>
      <c r="O21" s="80"/>
    </row>
    <row r="22" spans="1:15" x14ac:dyDescent="0.25">
      <c r="A22" s="75">
        <f t="shared" si="2"/>
        <v>333</v>
      </c>
      <c r="B22" s="76" t="s">
        <v>52</v>
      </c>
      <c r="C22" s="77">
        <f t="shared" si="3"/>
        <v>41711</v>
      </c>
      <c r="D22" s="75" t="str">
        <f t="shared" si="0"/>
        <v>J</v>
      </c>
      <c r="E22" s="78">
        <f t="shared" si="1"/>
        <v>11</v>
      </c>
      <c r="F22" s="79">
        <v>3</v>
      </c>
      <c r="G22" s="79">
        <v>12</v>
      </c>
      <c r="H22" s="79">
        <v>23</v>
      </c>
      <c r="I22" s="79">
        <v>25</v>
      </c>
      <c r="J22" s="79">
        <v>43</v>
      </c>
      <c r="K22" s="79">
        <v>22</v>
      </c>
      <c r="L22" s="79">
        <v>9</v>
      </c>
      <c r="M22" s="79">
        <v>1</v>
      </c>
      <c r="N22" s="75" t="s">
        <v>32</v>
      </c>
      <c r="O22" s="80"/>
    </row>
    <row r="23" spans="1:15" x14ac:dyDescent="0.25">
      <c r="A23" s="75">
        <f t="shared" si="2"/>
        <v>334</v>
      </c>
      <c r="B23" s="76" t="s">
        <v>53</v>
      </c>
      <c r="C23" s="77">
        <f t="shared" si="3"/>
        <v>41713</v>
      </c>
      <c r="D23" s="75" t="str">
        <f t="shared" si="0"/>
        <v>S</v>
      </c>
      <c r="E23" s="78">
        <f t="shared" si="1"/>
        <v>11</v>
      </c>
      <c r="F23" s="79">
        <v>14</v>
      </c>
      <c r="G23" s="79">
        <v>20</v>
      </c>
      <c r="H23" s="79">
        <v>37</v>
      </c>
      <c r="I23" s="79">
        <v>13</v>
      </c>
      <c r="J23" s="79">
        <v>19</v>
      </c>
      <c r="K23" s="79">
        <v>5</v>
      </c>
      <c r="L23" s="79">
        <v>44</v>
      </c>
      <c r="M23" s="79">
        <v>1</v>
      </c>
      <c r="N23" s="75" t="s">
        <v>32</v>
      </c>
      <c r="O23" s="80"/>
    </row>
    <row r="24" spans="1:15" x14ac:dyDescent="0.25">
      <c r="A24" s="75">
        <f t="shared" si="2"/>
        <v>335</v>
      </c>
      <c r="B24" s="76" t="s">
        <v>54</v>
      </c>
      <c r="C24" s="77">
        <f t="shared" si="3"/>
        <v>41718</v>
      </c>
      <c r="D24" s="75" t="str">
        <f t="shared" si="0"/>
        <v>J</v>
      </c>
      <c r="E24" s="78">
        <f t="shared" si="1"/>
        <v>12</v>
      </c>
      <c r="F24" s="79">
        <v>7</v>
      </c>
      <c r="G24" s="79">
        <v>49</v>
      </c>
      <c r="H24" s="79">
        <v>14</v>
      </c>
      <c r="I24" s="79">
        <v>4</v>
      </c>
      <c r="J24" s="79">
        <v>15</v>
      </c>
      <c r="K24" s="79">
        <v>12</v>
      </c>
      <c r="L24" s="79">
        <v>32</v>
      </c>
      <c r="M24" s="79">
        <v>6</v>
      </c>
      <c r="N24" s="75" t="s">
        <v>32</v>
      </c>
      <c r="O24" s="80"/>
    </row>
    <row r="25" spans="1:15" x14ac:dyDescent="0.25">
      <c r="A25" s="75">
        <f t="shared" si="2"/>
        <v>336</v>
      </c>
      <c r="B25" s="76" t="s">
        <v>55</v>
      </c>
      <c r="C25" s="77">
        <f t="shared" si="3"/>
        <v>41720</v>
      </c>
      <c r="D25" s="75" t="str">
        <f t="shared" si="0"/>
        <v>S</v>
      </c>
      <c r="E25" s="78">
        <f t="shared" si="1"/>
        <v>12</v>
      </c>
      <c r="F25" s="79">
        <v>34</v>
      </c>
      <c r="G25" s="79">
        <v>12</v>
      </c>
      <c r="H25" s="79">
        <v>32</v>
      </c>
      <c r="I25" s="79">
        <v>27</v>
      </c>
      <c r="J25" s="79">
        <v>18</v>
      </c>
      <c r="K25" s="79">
        <v>7</v>
      </c>
      <c r="L25" s="79">
        <v>25</v>
      </c>
      <c r="M25" s="79">
        <v>6</v>
      </c>
      <c r="N25" s="75" t="s">
        <v>32</v>
      </c>
      <c r="O25" s="80"/>
    </row>
    <row r="26" spans="1:15" x14ac:dyDescent="0.25">
      <c r="A26" s="75">
        <f t="shared" si="2"/>
        <v>337</v>
      </c>
      <c r="B26" s="76" t="s">
        <v>56</v>
      </c>
      <c r="C26" s="77">
        <f t="shared" si="3"/>
        <v>41725</v>
      </c>
      <c r="D26" s="75" t="str">
        <f t="shared" ref="D26:D89" si="4">CHOOSE(WEEKDAY(C26),"D","L","M","X","J","V","S")</f>
        <v>J</v>
      </c>
      <c r="E26" s="78">
        <f t="shared" ref="E26:E89" si="5">WEEKNUM(C26,21)</f>
        <v>13</v>
      </c>
      <c r="F26" s="79">
        <v>5</v>
      </c>
      <c r="G26" s="79">
        <v>32</v>
      </c>
      <c r="H26" s="79">
        <v>29</v>
      </c>
      <c r="I26" s="79">
        <v>11</v>
      </c>
      <c r="J26" s="79">
        <v>37</v>
      </c>
      <c r="K26" s="79">
        <v>22</v>
      </c>
      <c r="L26" s="79">
        <v>8</v>
      </c>
      <c r="M26" s="79">
        <v>4</v>
      </c>
      <c r="N26" s="75" t="s">
        <v>32</v>
      </c>
      <c r="O26" s="80"/>
    </row>
    <row r="27" spans="1:15" x14ac:dyDescent="0.25">
      <c r="A27" s="75">
        <f t="shared" si="2"/>
        <v>338</v>
      </c>
      <c r="B27" s="76" t="s">
        <v>57</v>
      </c>
      <c r="C27" s="77">
        <f t="shared" si="3"/>
        <v>41727</v>
      </c>
      <c r="D27" s="75" t="str">
        <f t="shared" si="4"/>
        <v>S</v>
      </c>
      <c r="E27" s="78">
        <f t="shared" si="5"/>
        <v>13</v>
      </c>
      <c r="F27" s="79">
        <v>30</v>
      </c>
      <c r="G27" s="79">
        <v>14</v>
      </c>
      <c r="H27" s="79">
        <v>43</v>
      </c>
      <c r="I27" s="79">
        <v>6</v>
      </c>
      <c r="J27" s="79">
        <v>41</v>
      </c>
      <c r="K27" s="79">
        <v>49</v>
      </c>
      <c r="L27" s="79">
        <v>36</v>
      </c>
      <c r="M27" s="79">
        <v>6</v>
      </c>
      <c r="N27" s="75" t="s">
        <v>32</v>
      </c>
      <c r="O27" s="80"/>
    </row>
    <row r="28" spans="1:15" x14ac:dyDescent="0.25">
      <c r="A28" s="75">
        <f t="shared" si="2"/>
        <v>339</v>
      </c>
      <c r="B28" s="76" t="s">
        <v>58</v>
      </c>
      <c r="C28" s="77">
        <f t="shared" si="3"/>
        <v>41732</v>
      </c>
      <c r="D28" s="75" t="str">
        <f t="shared" si="4"/>
        <v>J</v>
      </c>
      <c r="E28" s="78">
        <f t="shared" si="5"/>
        <v>14</v>
      </c>
      <c r="F28" s="79">
        <v>13</v>
      </c>
      <c r="G28" s="79">
        <v>18</v>
      </c>
      <c r="H28" s="79">
        <v>22</v>
      </c>
      <c r="I28" s="79">
        <v>41</v>
      </c>
      <c r="J28" s="79">
        <v>48</v>
      </c>
      <c r="K28" s="79">
        <v>15</v>
      </c>
      <c r="L28" s="79">
        <v>6</v>
      </c>
      <c r="M28" s="79">
        <v>8</v>
      </c>
      <c r="N28" s="75" t="s">
        <v>32</v>
      </c>
      <c r="O28" s="80"/>
    </row>
    <row r="29" spans="1:15" x14ac:dyDescent="0.25">
      <c r="A29" s="75">
        <f t="shared" si="2"/>
        <v>340</v>
      </c>
      <c r="B29" s="76" t="s">
        <v>59</v>
      </c>
      <c r="C29" s="77">
        <f t="shared" si="3"/>
        <v>41734</v>
      </c>
      <c r="D29" s="75" t="str">
        <f t="shared" si="4"/>
        <v>S</v>
      </c>
      <c r="E29" s="78">
        <f t="shared" si="5"/>
        <v>14</v>
      </c>
      <c r="F29" s="79">
        <v>13</v>
      </c>
      <c r="G29" s="79">
        <v>9</v>
      </c>
      <c r="H29" s="79">
        <v>30</v>
      </c>
      <c r="I29" s="79">
        <v>45</v>
      </c>
      <c r="J29" s="79">
        <v>36</v>
      </c>
      <c r="K29" s="79">
        <v>37</v>
      </c>
      <c r="L29" s="79">
        <v>16</v>
      </c>
      <c r="M29" s="79">
        <v>6</v>
      </c>
      <c r="N29" s="75" t="s">
        <v>32</v>
      </c>
      <c r="O29" s="80"/>
    </row>
    <row r="30" spans="1:15" x14ac:dyDescent="0.25">
      <c r="A30" s="75">
        <f t="shared" si="2"/>
        <v>341</v>
      </c>
      <c r="B30" s="76" t="s">
        <v>60</v>
      </c>
      <c r="C30" s="77">
        <f t="shared" si="3"/>
        <v>41739</v>
      </c>
      <c r="D30" s="75" t="str">
        <f t="shared" si="4"/>
        <v>J</v>
      </c>
      <c r="E30" s="78">
        <f t="shared" si="5"/>
        <v>15</v>
      </c>
      <c r="F30" s="79">
        <v>17</v>
      </c>
      <c r="G30" s="79">
        <v>24</v>
      </c>
      <c r="H30" s="79">
        <v>5</v>
      </c>
      <c r="I30" s="79">
        <v>6</v>
      </c>
      <c r="J30" s="79">
        <v>32</v>
      </c>
      <c r="K30" s="79">
        <v>12</v>
      </c>
      <c r="L30" s="79">
        <v>18</v>
      </c>
      <c r="M30" s="79">
        <v>4</v>
      </c>
      <c r="N30" s="75" t="s">
        <v>32</v>
      </c>
      <c r="O30" s="80"/>
    </row>
    <row r="31" spans="1:15" x14ac:dyDescent="0.25">
      <c r="A31" s="75">
        <f t="shared" si="2"/>
        <v>342</v>
      </c>
      <c r="B31" s="76" t="s">
        <v>61</v>
      </c>
      <c r="C31" s="77">
        <f t="shared" si="3"/>
        <v>41741</v>
      </c>
      <c r="D31" s="75" t="str">
        <f t="shared" si="4"/>
        <v>S</v>
      </c>
      <c r="E31" s="78">
        <f t="shared" si="5"/>
        <v>15</v>
      </c>
      <c r="F31" s="79">
        <v>27</v>
      </c>
      <c r="G31" s="79">
        <v>22</v>
      </c>
      <c r="H31" s="79">
        <v>24</v>
      </c>
      <c r="I31" s="79">
        <v>19</v>
      </c>
      <c r="J31" s="79">
        <v>13</v>
      </c>
      <c r="K31" s="79">
        <v>4</v>
      </c>
      <c r="L31" s="79">
        <v>1</v>
      </c>
      <c r="M31" s="79">
        <v>5</v>
      </c>
      <c r="N31" s="75" t="s">
        <v>32</v>
      </c>
      <c r="O31" s="80"/>
    </row>
    <row r="32" spans="1:15" x14ac:dyDescent="0.25">
      <c r="A32" s="75">
        <f t="shared" si="2"/>
        <v>343</v>
      </c>
      <c r="B32" s="76" t="s">
        <v>62</v>
      </c>
      <c r="C32" s="77">
        <f t="shared" si="3"/>
        <v>41746</v>
      </c>
      <c r="D32" s="75" t="str">
        <f t="shared" si="4"/>
        <v>J</v>
      </c>
      <c r="E32" s="78">
        <f t="shared" si="5"/>
        <v>16</v>
      </c>
      <c r="F32" s="79">
        <v>9</v>
      </c>
      <c r="G32" s="79">
        <v>14</v>
      </c>
      <c r="H32" s="79">
        <v>23</v>
      </c>
      <c r="I32" s="79">
        <v>11</v>
      </c>
      <c r="J32" s="79">
        <v>28</v>
      </c>
      <c r="K32" s="79">
        <v>47</v>
      </c>
      <c r="L32" s="79">
        <v>15</v>
      </c>
      <c r="M32" s="79">
        <v>6</v>
      </c>
      <c r="N32" s="75" t="s">
        <v>32</v>
      </c>
      <c r="O32" s="80"/>
    </row>
    <row r="33" spans="1:15" x14ac:dyDescent="0.25">
      <c r="A33" s="75">
        <f t="shared" si="2"/>
        <v>344</v>
      </c>
      <c r="B33" s="76" t="s">
        <v>63</v>
      </c>
      <c r="C33" s="77">
        <f t="shared" si="3"/>
        <v>41748</v>
      </c>
      <c r="D33" s="75" t="str">
        <f t="shared" si="4"/>
        <v>S</v>
      </c>
      <c r="E33" s="78">
        <f t="shared" si="5"/>
        <v>16</v>
      </c>
      <c r="F33" s="79">
        <v>17</v>
      </c>
      <c r="G33" s="79">
        <v>40</v>
      </c>
      <c r="H33" s="79">
        <v>45</v>
      </c>
      <c r="I33" s="79">
        <v>29</v>
      </c>
      <c r="J33" s="79">
        <v>11</v>
      </c>
      <c r="K33" s="79">
        <v>27</v>
      </c>
      <c r="L33" s="79">
        <v>44</v>
      </c>
      <c r="M33" s="79">
        <v>6</v>
      </c>
      <c r="N33" s="75" t="s">
        <v>32</v>
      </c>
      <c r="O33" s="80"/>
    </row>
    <row r="34" spans="1:15" x14ac:dyDescent="0.25">
      <c r="A34" s="75">
        <f t="shared" si="2"/>
        <v>345</v>
      </c>
      <c r="B34" s="76" t="s">
        <v>64</v>
      </c>
      <c r="C34" s="77">
        <f t="shared" si="3"/>
        <v>41753</v>
      </c>
      <c r="D34" s="75" t="str">
        <f t="shared" si="4"/>
        <v>J</v>
      </c>
      <c r="E34" s="78">
        <f t="shared" si="5"/>
        <v>17</v>
      </c>
      <c r="F34" s="79">
        <v>26</v>
      </c>
      <c r="G34" s="79">
        <v>12</v>
      </c>
      <c r="H34" s="79">
        <v>42</v>
      </c>
      <c r="I34" s="79">
        <v>48</v>
      </c>
      <c r="J34" s="79">
        <v>3</v>
      </c>
      <c r="K34" s="79">
        <v>19</v>
      </c>
      <c r="L34" s="79">
        <v>22</v>
      </c>
      <c r="M34" s="79">
        <v>7</v>
      </c>
      <c r="N34" s="75" t="s">
        <v>32</v>
      </c>
      <c r="O34" s="80"/>
    </row>
    <row r="35" spans="1:15" x14ac:dyDescent="0.25">
      <c r="A35" s="75">
        <f t="shared" si="2"/>
        <v>346</v>
      </c>
      <c r="B35" s="76" t="s">
        <v>65</v>
      </c>
      <c r="C35" s="77">
        <f t="shared" si="3"/>
        <v>41755</v>
      </c>
      <c r="D35" s="75" t="str">
        <f t="shared" si="4"/>
        <v>S</v>
      </c>
      <c r="E35" s="78">
        <f t="shared" si="5"/>
        <v>17</v>
      </c>
      <c r="F35" s="79">
        <v>9</v>
      </c>
      <c r="G35" s="79">
        <v>18</v>
      </c>
      <c r="H35" s="79">
        <v>1</v>
      </c>
      <c r="I35" s="79">
        <v>38</v>
      </c>
      <c r="J35" s="79">
        <v>2</v>
      </c>
      <c r="K35" s="79">
        <v>48</v>
      </c>
      <c r="L35" s="79">
        <v>6</v>
      </c>
      <c r="M35" s="79">
        <v>0</v>
      </c>
      <c r="N35" s="75" t="s">
        <v>32</v>
      </c>
      <c r="O35" s="80"/>
    </row>
    <row r="36" spans="1:15" x14ac:dyDescent="0.25">
      <c r="A36" s="75">
        <f t="shared" si="2"/>
        <v>347</v>
      </c>
      <c r="B36" s="76" t="s">
        <v>66</v>
      </c>
      <c r="C36" s="77">
        <f t="shared" si="3"/>
        <v>41760</v>
      </c>
      <c r="D36" s="75" t="str">
        <f t="shared" si="4"/>
        <v>J</v>
      </c>
      <c r="E36" s="78">
        <f t="shared" si="5"/>
        <v>18</v>
      </c>
      <c r="F36" s="79">
        <v>44</v>
      </c>
      <c r="G36" s="79">
        <v>33</v>
      </c>
      <c r="H36" s="79">
        <v>9</v>
      </c>
      <c r="I36" s="79">
        <v>27</v>
      </c>
      <c r="J36" s="79">
        <v>23</v>
      </c>
      <c r="K36" s="79">
        <v>38</v>
      </c>
      <c r="L36" s="79">
        <v>37</v>
      </c>
      <c r="M36" s="79">
        <v>9</v>
      </c>
      <c r="N36" s="75" t="s">
        <v>32</v>
      </c>
      <c r="O36" s="80"/>
    </row>
    <row r="37" spans="1:15" x14ac:dyDescent="0.25">
      <c r="A37" s="75">
        <f t="shared" si="2"/>
        <v>348</v>
      </c>
      <c r="B37" s="76" t="s">
        <v>67</v>
      </c>
      <c r="C37" s="77">
        <f t="shared" si="3"/>
        <v>41762</v>
      </c>
      <c r="D37" s="75" t="str">
        <f t="shared" si="4"/>
        <v>S</v>
      </c>
      <c r="E37" s="78">
        <f t="shared" si="5"/>
        <v>18</v>
      </c>
      <c r="F37" s="79">
        <v>4</v>
      </c>
      <c r="G37" s="79">
        <v>14</v>
      </c>
      <c r="H37" s="79">
        <v>5</v>
      </c>
      <c r="I37" s="79">
        <v>45</v>
      </c>
      <c r="J37" s="79">
        <v>16</v>
      </c>
      <c r="K37" s="79">
        <v>49</v>
      </c>
      <c r="L37" s="79">
        <v>37</v>
      </c>
      <c r="M37" s="79">
        <v>1</v>
      </c>
      <c r="N37" s="75" t="s">
        <v>32</v>
      </c>
      <c r="O37" s="80"/>
    </row>
    <row r="38" spans="1:15" x14ac:dyDescent="0.25">
      <c r="A38" s="75">
        <f t="shared" si="2"/>
        <v>349</v>
      </c>
      <c r="B38" s="76" t="s">
        <v>68</v>
      </c>
      <c r="C38" s="77">
        <f t="shared" ref="C38:C69" si="6">C36+7</f>
        <v>41767</v>
      </c>
      <c r="D38" s="75" t="str">
        <f t="shared" si="4"/>
        <v>J</v>
      </c>
      <c r="E38" s="78">
        <f t="shared" si="5"/>
        <v>19</v>
      </c>
      <c r="F38" s="79">
        <v>14</v>
      </c>
      <c r="G38" s="79">
        <v>11</v>
      </c>
      <c r="H38" s="79">
        <v>26</v>
      </c>
      <c r="I38" s="79">
        <v>38</v>
      </c>
      <c r="J38" s="79">
        <v>22</v>
      </c>
      <c r="K38" s="79">
        <v>44</v>
      </c>
      <c r="L38" s="79">
        <v>42</v>
      </c>
      <c r="M38" s="79">
        <v>0</v>
      </c>
      <c r="N38" s="75" t="s">
        <v>32</v>
      </c>
      <c r="O38" s="80"/>
    </row>
    <row r="39" spans="1:15" x14ac:dyDescent="0.25">
      <c r="A39" s="75">
        <f t="shared" si="2"/>
        <v>350</v>
      </c>
      <c r="B39" s="76" t="s">
        <v>69</v>
      </c>
      <c r="C39" s="77">
        <f t="shared" si="6"/>
        <v>41769</v>
      </c>
      <c r="D39" s="75" t="str">
        <f t="shared" si="4"/>
        <v>S</v>
      </c>
      <c r="E39" s="78">
        <f t="shared" si="5"/>
        <v>19</v>
      </c>
      <c r="F39" s="79">
        <v>37</v>
      </c>
      <c r="G39" s="79">
        <v>33</v>
      </c>
      <c r="H39" s="79">
        <v>15</v>
      </c>
      <c r="I39" s="79">
        <v>17</v>
      </c>
      <c r="J39" s="79">
        <v>23</v>
      </c>
      <c r="K39" s="79">
        <v>5</v>
      </c>
      <c r="L39" s="79">
        <v>16</v>
      </c>
      <c r="M39" s="79">
        <v>6</v>
      </c>
      <c r="N39" s="75" t="s">
        <v>32</v>
      </c>
      <c r="O39" s="80"/>
    </row>
    <row r="40" spans="1:15" x14ac:dyDescent="0.25">
      <c r="A40" s="75">
        <f t="shared" si="2"/>
        <v>351</v>
      </c>
      <c r="B40" s="76" t="s">
        <v>70</v>
      </c>
      <c r="C40" s="77">
        <f t="shared" si="6"/>
        <v>41774</v>
      </c>
      <c r="D40" s="75" t="str">
        <f t="shared" si="4"/>
        <v>J</v>
      </c>
      <c r="E40" s="78">
        <f t="shared" si="5"/>
        <v>20</v>
      </c>
      <c r="F40" s="79">
        <v>28</v>
      </c>
      <c r="G40" s="79">
        <v>14</v>
      </c>
      <c r="H40" s="79">
        <v>3</v>
      </c>
      <c r="I40" s="79">
        <v>18</v>
      </c>
      <c r="J40" s="79">
        <v>45</v>
      </c>
      <c r="K40" s="79">
        <v>23</v>
      </c>
      <c r="L40" s="79">
        <v>37</v>
      </c>
      <c r="M40" s="79">
        <v>0</v>
      </c>
      <c r="N40" s="75" t="s">
        <v>32</v>
      </c>
      <c r="O40" s="80"/>
    </row>
    <row r="41" spans="1:15" x14ac:dyDescent="0.25">
      <c r="A41" s="75">
        <f t="shared" si="2"/>
        <v>352</v>
      </c>
      <c r="B41" s="76" t="s">
        <v>71</v>
      </c>
      <c r="C41" s="77">
        <f t="shared" si="6"/>
        <v>41776</v>
      </c>
      <c r="D41" s="75" t="str">
        <f t="shared" si="4"/>
        <v>S</v>
      </c>
      <c r="E41" s="78">
        <f t="shared" si="5"/>
        <v>20</v>
      </c>
      <c r="F41" s="79">
        <v>7</v>
      </c>
      <c r="G41" s="79">
        <v>3</v>
      </c>
      <c r="H41" s="79">
        <v>37</v>
      </c>
      <c r="I41" s="79">
        <v>47</v>
      </c>
      <c r="J41" s="79">
        <v>49</v>
      </c>
      <c r="K41" s="79">
        <v>33</v>
      </c>
      <c r="L41" s="79">
        <v>6</v>
      </c>
      <c r="M41" s="79">
        <v>1</v>
      </c>
      <c r="N41" s="75" t="s">
        <v>32</v>
      </c>
      <c r="O41" s="80"/>
    </row>
    <row r="42" spans="1:15" x14ac:dyDescent="0.25">
      <c r="A42" s="75">
        <f t="shared" si="2"/>
        <v>353</v>
      </c>
      <c r="B42" s="76" t="s">
        <v>72</v>
      </c>
      <c r="C42" s="77">
        <f t="shared" si="6"/>
        <v>41781</v>
      </c>
      <c r="D42" s="75" t="str">
        <f t="shared" si="4"/>
        <v>J</v>
      </c>
      <c r="E42" s="78">
        <f t="shared" si="5"/>
        <v>21</v>
      </c>
      <c r="F42" s="79">
        <v>36</v>
      </c>
      <c r="G42" s="79">
        <v>13</v>
      </c>
      <c r="H42" s="79">
        <v>22</v>
      </c>
      <c r="I42" s="79">
        <v>7</v>
      </c>
      <c r="J42" s="79">
        <v>26</v>
      </c>
      <c r="K42" s="79">
        <v>49</v>
      </c>
      <c r="L42" s="79">
        <v>15</v>
      </c>
      <c r="M42" s="79">
        <v>7</v>
      </c>
      <c r="N42" s="75" t="s">
        <v>32</v>
      </c>
      <c r="O42" s="80"/>
    </row>
    <row r="43" spans="1:15" x14ac:dyDescent="0.25">
      <c r="A43" s="75">
        <f t="shared" si="2"/>
        <v>354</v>
      </c>
      <c r="B43" s="76" t="s">
        <v>73</v>
      </c>
      <c r="C43" s="77">
        <f t="shared" si="6"/>
        <v>41783</v>
      </c>
      <c r="D43" s="75" t="str">
        <f t="shared" si="4"/>
        <v>S</v>
      </c>
      <c r="E43" s="78">
        <f t="shared" si="5"/>
        <v>21</v>
      </c>
      <c r="F43" s="79">
        <v>47</v>
      </c>
      <c r="G43" s="79">
        <v>36</v>
      </c>
      <c r="H43" s="79">
        <v>33</v>
      </c>
      <c r="I43" s="79">
        <v>38</v>
      </c>
      <c r="J43" s="79">
        <v>21</v>
      </c>
      <c r="K43" s="79">
        <v>45</v>
      </c>
      <c r="L43" s="79">
        <v>8</v>
      </c>
      <c r="M43" s="79">
        <v>4</v>
      </c>
      <c r="N43" s="75" t="s">
        <v>32</v>
      </c>
      <c r="O43" s="80"/>
    </row>
    <row r="44" spans="1:15" x14ac:dyDescent="0.25">
      <c r="A44" s="75">
        <f t="shared" si="2"/>
        <v>355</v>
      </c>
      <c r="B44" s="76" t="s">
        <v>74</v>
      </c>
      <c r="C44" s="77">
        <f t="shared" si="6"/>
        <v>41788</v>
      </c>
      <c r="D44" s="75" t="str">
        <f t="shared" si="4"/>
        <v>J</v>
      </c>
      <c r="E44" s="78">
        <f t="shared" si="5"/>
        <v>22</v>
      </c>
      <c r="F44" s="79">
        <v>49</v>
      </c>
      <c r="G44" s="79">
        <v>12</v>
      </c>
      <c r="H44" s="79">
        <v>5</v>
      </c>
      <c r="I44" s="79">
        <v>3</v>
      </c>
      <c r="J44" s="79">
        <v>46</v>
      </c>
      <c r="K44" s="79">
        <v>34</v>
      </c>
      <c r="L44" s="79">
        <v>27</v>
      </c>
      <c r="M44" s="79">
        <v>3</v>
      </c>
      <c r="N44" s="75" t="s">
        <v>32</v>
      </c>
      <c r="O44" s="80"/>
    </row>
    <row r="45" spans="1:15" x14ac:dyDescent="0.25">
      <c r="A45" s="75">
        <f t="shared" si="2"/>
        <v>356</v>
      </c>
      <c r="B45" s="76" t="s">
        <v>75</v>
      </c>
      <c r="C45" s="77">
        <f t="shared" si="6"/>
        <v>41790</v>
      </c>
      <c r="D45" s="75" t="str">
        <f t="shared" si="4"/>
        <v>S</v>
      </c>
      <c r="E45" s="78">
        <f t="shared" si="5"/>
        <v>22</v>
      </c>
      <c r="F45" s="79">
        <v>42</v>
      </c>
      <c r="G45" s="79">
        <v>30</v>
      </c>
      <c r="H45" s="79">
        <v>4</v>
      </c>
      <c r="I45" s="79">
        <v>12</v>
      </c>
      <c r="J45" s="79">
        <v>43</v>
      </c>
      <c r="K45" s="79">
        <v>14</v>
      </c>
      <c r="L45" s="79">
        <v>36</v>
      </c>
      <c r="M45" s="79">
        <v>5</v>
      </c>
      <c r="N45" s="75" t="s">
        <v>32</v>
      </c>
      <c r="O45" s="80"/>
    </row>
    <row r="46" spans="1:15" x14ac:dyDescent="0.25">
      <c r="A46" s="75">
        <f t="shared" si="2"/>
        <v>357</v>
      </c>
      <c r="B46" s="76" t="s">
        <v>76</v>
      </c>
      <c r="C46" s="77">
        <f t="shared" si="6"/>
        <v>41795</v>
      </c>
      <c r="D46" s="75" t="str">
        <f t="shared" si="4"/>
        <v>J</v>
      </c>
      <c r="E46" s="78">
        <f t="shared" si="5"/>
        <v>23</v>
      </c>
      <c r="F46" s="79">
        <v>16</v>
      </c>
      <c r="G46" s="79">
        <v>19</v>
      </c>
      <c r="H46" s="79">
        <v>20</v>
      </c>
      <c r="I46" s="79">
        <v>48</v>
      </c>
      <c r="J46" s="79">
        <v>10</v>
      </c>
      <c r="K46" s="79">
        <v>15</v>
      </c>
      <c r="L46" s="79">
        <v>28</v>
      </c>
      <c r="M46" s="79">
        <v>7</v>
      </c>
      <c r="N46" s="75" t="s">
        <v>32</v>
      </c>
      <c r="O46" s="80"/>
    </row>
    <row r="47" spans="1:15" x14ac:dyDescent="0.25">
      <c r="A47" s="75">
        <f t="shared" si="2"/>
        <v>358</v>
      </c>
      <c r="B47" s="76" t="s">
        <v>77</v>
      </c>
      <c r="C47" s="77">
        <f t="shared" si="6"/>
        <v>41797</v>
      </c>
      <c r="D47" s="75" t="str">
        <f t="shared" si="4"/>
        <v>S</v>
      </c>
      <c r="E47" s="78">
        <f t="shared" si="5"/>
        <v>23</v>
      </c>
      <c r="F47" s="79">
        <v>22</v>
      </c>
      <c r="G47" s="79">
        <v>19</v>
      </c>
      <c r="H47" s="79">
        <v>17</v>
      </c>
      <c r="I47" s="79">
        <v>29</v>
      </c>
      <c r="J47" s="79">
        <v>20</v>
      </c>
      <c r="K47" s="79">
        <v>13</v>
      </c>
      <c r="L47" s="79">
        <v>25</v>
      </c>
      <c r="M47" s="79">
        <v>1</v>
      </c>
      <c r="N47" s="75" t="s">
        <v>32</v>
      </c>
      <c r="O47" s="80"/>
    </row>
    <row r="48" spans="1:15" x14ac:dyDescent="0.25">
      <c r="A48" s="75">
        <f t="shared" si="2"/>
        <v>359</v>
      </c>
      <c r="B48" s="76" t="s">
        <v>78</v>
      </c>
      <c r="C48" s="77">
        <f t="shared" si="6"/>
        <v>41802</v>
      </c>
      <c r="D48" s="75" t="str">
        <f t="shared" si="4"/>
        <v>J</v>
      </c>
      <c r="E48" s="78">
        <f t="shared" si="5"/>
        <v>24</v>
      </c>
      <c r="F48" s="79">
        <v>47</v>
      </c>
      <c r="G48" s="79">
        <v>32</v>
      </c>
      <c r="H48" s="79">
        <v>31</v>
      </c>
      <c r="I48" s="79">
        <v>24</v>
      </c>
      <c r="J48" s="79">
        <v>30</v>
      </c>
      <c r="K48" s="79">
        <v>43</v>
      </c>
      <c r="L48" s="79">
        <v>7</v>
      </c>
      <c r="M48" s="79">
        <v>9</v>
      </c>
      <c r="N48" s="75" t="s">
        <v>32</v>
      </c>
      <c r="O48" s="80"/>
    </row>
    <row r="49" spans="1:15" x14ac:dyDescent="0.25">
      <c r="A49" s="75">
        <f t="shared" si="2"/>
        <v>360</v>
      </c>
      <c r="B49" s="76" t="s">
        <v>79</v>
      </c>
      <c r="C49" s="77">
        <f t="shared" si="6"/>
        <v>41804</v>
      </c>
      <c r="D49" s="75" t="str">
        <f t="shared" si="4"/>
        <v>S</v>
      </c>
      <c r="E49" s="78">
        <f t="shared" si="5"/>
        <v>24</v>
      </c>
      <c r="F49" s="79">
        <v>40</v>
      </c>
      <c r="G49" s="79">
        <v>6</v>
      </c>
      <c r="H49" s="79">
        <v>41</v>
      </c>
      <c r="I49" s="79">
        <v>43</v>
      </c>
      <c r="J49" s="79">
        <v>19</v>
      </c>
      <c r="K49" s="79">
        <v>5</v>
      </c>
      <c r="L49" s="79">
        <v>26</v>
      </c>
      <c r="M49" s="79">
        <v>0</v>
      </c>
      <c r="N49" s="75" t="s">
        <v>32</v>
      </c>
      <c r="O49" s="80"/>
    </row>
    <row r="50" spans="1:15" x14ac:dyDescent="0.25">
      <c r="A50" s="75">
        <f t="shared" si="2"/>
        <v>361</v>
      </c>
      <c r="B50" s="76" t="s">
        <v>80</v>
      </c>
      <c r="C50" s="77">
        <f t="shared" si="6"/>
        <v>41809</v>
      </c>
      <c r="D50" s="75" t="str">
        <f t="shared" si="4"/>
        <v>J</v>
      </c>
      <c r="E50" s="78">
        <f t="shared" si="5"/>
        <v>25</v>
      </c>
      <c r="F50" s="79">
        <v>9</v>
      </c>
      <c r="G50" s="79">
        <v>8</v>
      </c>
      <c r="H50" s="79">
        <v>12</v>
      </c>
      <c r="I50" s="79">
        <v>44</v>
      </c>
      <c r="J50" s="79">
        <v>2</v>
      </c>
      <c r="K50" s="79">
        <v>47</v>
      </c>
      <c r="L50" s="79">
        <v>36</v>
      </c>
      <c r="M50" s="79">
        <v>9</v>
      </c>
      <c r="N50" s="75" t="s">
        <v>32</v>
      </c>
      <c r="O50" s="80"/>
    </row>
    <row r="51" spans="1:15" x14ac:dyDescent="0.25">
      <c r="A51" s="75">
        <f t="shared" si="2"/>
        <v>362</v>
      </c>
      <c r="B51" s="76" t="s">
        <v>81</v>
      </c>
      <c r="C51" s="77">
        <f t="shared" si="6"/>
        <v>41811</v>
      </c>
      <c r="D51" s="75" t="str">
        <f t="shared" si="4"/>
        <v>S</v>
      </c>
      <c r="E51" s="78">
        <f t="shared" si="5"/>
        <v>25</v>
      </c>
      <c r="F51" s="79">
        <v>39</v>
      </c>
      <c r="G51" s="79">
        <v>3</v>
      </c>
      <c r="H51" s="79">
        <v>6</v>
      </c>
      <c r="I51" s="79">
        <v>49</v>
      </c>
      <c r="J51" s="79">
        <v>36</v>
      </c>
      <c r="K51" s="79">
        <v>35</v>
      </c>
      <c r="L51" s="79">
        <v>24</v>
      </c>
      <c r="M51" s="79">
        <v>8</v>
      </c>
      <c r="N51" s="75" t="s">
        <v>32</v>
      </c>
      <c r="O51" s="80"/>
    </row>
    <row r="52" spans="1:15" x14ac:dyDescent="0.25">
      <c r="A52" s="75">
        <f t="shared" si="2"/>
        <v>363</v>
      </c>
      <c r="B52" s="76" t="s">
        <v>82</v>
      </c>
      <c r="C52" s="77">
        <f t="shared" si="6"/>
        <v>41816</v>
      </c>
      <c r="D52" s="75" t="str">
        <f t="shared" si="4"/>
        <v>J</v>
      </c>
      <c r="E52" s="78">
        <f t="shared" si="5"/>
        <v>26</v>
      </c>
      <c r="F52" s="79">
        <v>49</v>
      </c>
      <c r="G52" s="79">
        <v>17</v>
      </c>
      <c r="H52" s="79">
        <v>41</v>
      </c>
      <c r="I52" s="79">
        <v>5</v>
      </c>
      <c r="J52" s="79">
        <v>14</v>
      </c>
      <c r="K52" s="79">
        <v>42</v>
      </c>
      <c r="L52" s="79">
        <v>2</v>
      </c>
      <c r="M52" s="79">
        <v>4</v>
      </c>
      <c r="N52" s="75" t="s">
        <v>32</v>
      </c>
      <c r="O52" s="80"/>
    </row>
    <row r="53" spans="1:15" x14ac:dyDescent="0.25">
      <c r="A53" s="75">
        <f t="shared" si="2"/>
        <v>364</v>
      </c>
      <c r="B53" s="76" t="s">
        <v>83</v>
      </c>
      <c r="C53" s="77">
        <f t="shared" si="6"/>
        <v>41818</v>
      </c>
      <c r="D53" s="75" t="str">
        <f t="shared" si="4"/>
        <v>S</v>
      </c>
      <c r="E53" s="78">
        <f t="shared" si="5"/>
        <v>26</v>
      </c>
      <c r="F53" s="79">
        <v>18</v>
      </c>
      <c r="G53" s="79">
        <v>30</v>
      </c>
      <c r="H53" s="79">
        <v>45</v>
      </c>
      <c r="I53" s="79">
        <v>46</v>
      </c>
      <c r="J53" s="79">
        <v>15</v>
      </c>
      <c r="K53" s="79">
        <v>39</v>
      </c>
      <c r="L53" s="79">
        <v>41</v>
      </c>
      <c r="M53" s="79">
        <v>9</v>
      </c>
      <c r="N53" s="75" t="s">
        <v>32</v>
      </c>
      <c r="O53" s="80"/>
    </row>
    <row r="54" spans="1:15" x14ac:dyDescent="0.25">
      <c r="A54" s="75">
        <f t="shared" si="2"/>
        <v>365</v>
      </c>
      <c r="B54" s="76" t="s">
        <v>84</v>
      </c>
      <c r="C54" s="77">
        <f t="shared" si="6"/>
        <v>41823</v>
      </c>
      <c r="D54" s="75" t="str">
        <f t="shared" si="4"/>
        <v>J</v>
      </c>
      <c r="E54" s="78">
        <f t="shared" si="5"/>
        <v>27</v>
      </c>
      <c r="F54" s="79">
        <v>15</v>
      </c>
      <c r="G54" s="79">
        <v>39</v>
      </c>
      <c r="H54" s="79">
        <v>6</v>
      </c>
      <c r="I54" s="79">
        <v>7</v>
      </c>
      <c r="J54" s="79">
        <v>1</v>
      </c>
      <c r="K54" s="79">
        <v>35</v>
      </c>
      <c r="L54" s="79">
        <v>44</v>
      </c>
      <c r="M54" s="79">
        <v>0</v>
      </c>
      <c r="N54" s="75" t="s">
        <v>32</v>
      </c>
      <c r="O54" s="80"/>
    </row>
    <row r="55" spans="1:15" x14ac:dyDescent="0.25">
      <c r="A55" s="75">
        <f t="shared" si="2"/>
        <v>366</v>
      </c>
      <c r="B55" s="76" t="s">
        <v>85</v>
      </c>
      <c r="C55" s="77">
        <f t="shared" si="6"/>
        <v>41825</v>
      </c>
      <c r="D55" s="75" t="str">
        <f t="shared" si="4"/>
        <v>S</v>
      </c>
      <c r="E55" s="78">
        <f t="shared" si="5"/>
        <v>27</v>
      </c>
      <c r="F55" s="79">
        <v>14</v>
      </c>
      <c r="G55" s="79">
        <v>3</v>
      </c>
      <c r="H55" s="79">
        <v>45</v>
      </c>
      <c r="I55" s="79">
        <v>6</v>
      </c>
      <c r="J55" s="79">
        <v>41</v>
      </c>
      <c r="K55" s="79">
        <v>43</v>
      </c>
      <c r="L55" s="79">
        <v>10</v>
      </c>
      <c r="M55" s="79">
        <v>1</v>
      </c>
      <c r="N55" s="75" t="s">
        <v>32</v>
      </c>
      <c r="O55" s="80"/>
    </row>
    <row r="56" spans="1:15" x14ac:dyDescent="0.25">
      <c r="A56" s="75">
        <f t="shared" si="2"/>
        <v>367</v>
      </c>
      <c r="B56" s="76" t="s">
        <v>86</v>
      </c>
      <c r="C56" s="77">
        <f t="shared" si="6"/>
        <v>41830</v>
      </c>
      <c r="D56" s="75" t="str">
        <f t="shared" si="4"/>
        <v>J</v>
      </c>
      <c r="E56" s="78">
        <f t="shared" si="5"/>
        <v>28</v>
      </c>
      <c r="F56" s="79">
        <v>29</v>
      </c>
      <c r="G56" s="79">
        <v>18</v>
      </c>
      <c r="H56" s="79">
        <v>17</v>
      </c>
      <c r="I56" s="79">
        <v>40</v>
      </c>
      <c r="J56" s="79">
        <v>11</v>
      </c>
      <c r="K56" s="79">
        <v>38</v>
      </c>
      <c r="L56" s="79">
        <v>24</v>
      </c>
      <c r="M56" s="79">
        <v>1</v>
      </c>
      <c r="N56" s="75" t="s">
        <v>32</v>
      </c>
      <c r="O56" s="80"/>
    </row>
    <row r="57" spans="1:15" x14ac:dyDescent="0.25">
      <c r="A57" s="75">
        <f t="shared" si="2"/>
        <v>368</v>
      </c>
      <c r="B57" s="76" t="s">
        <v>87</v>
      </c>
      <c r="C57" s="77">
        <f t="shared" si="6"/>
        <v>41832</v>
      </c>
      <c r="D57" s="75" t="str">
        <f t="shared" si="4"/>
        <v>S</v>
      </c>
      <c r="E57" s="78">
        <f t="shared" si="5"/>
        <v>28</v>
      </c>
      <c r="F57" s="79">
        <v>27</v>
      </c>
      <c r="G57" s="79">
        <v>43</v>
      </c>
      <c r="H57" s="79">
        <v>12</v>
      </c>
      <c r="I57" s="79">
        <v>20</v>
      </c>
      <c r="J57" s="79">
        <v>11</v>
      </c>
      <c r="K57" s="79">
        <v>9</v>
      </c>
      <c r="L57" s="79">
        <v>34</v>
      </c>
      <c r="M57" s="79">
        <v>6</v>
      </c>
      <c r="N57" s="75" t="s">
        <v>32</v>
      </c>
      <c r="O57" s="80"/>
    </row>
    <row r="58" spans="1:15" x14ac:dyDescent="0.25">
      <c r="A58" s="75">
        <f t="shared" si="2"/>
        <v>369</v>
      </c>
      <c r="B58" s="76" t="s">
        <v>88</v>
      </c>
      <c r="C58" s="77">
        <f t="shared" si="6"/>
        <v>41837</v>
      </c>
      <c r="D58" s="75" t="str">
        <f t="shared" si="4"/>
        <v>J</v>
      </c>
      <c r="E58" s="78">
        <f t="shared" si="5"/>
        <v>29</v>
      </c>
      <c r="F58" s="79">
        <v>23</v>
      </c>
      <c r="G58" s="79">
        <v>37</v>
      </c>
      <c r="H58" s="79">
        <v>4</v>
      </c>
      <c r="I58" s="79">
        <v>28</v>
      </c>
      <c r="J58" s="79">
        <v>26</v>
      </c>
      <c r="K58" s="79">
        <v>18</v>
      </c>
      <c r="L58" s="79">
        <v>21</v>
      </c>
      <c r="M58" s="79">
        <v>1</v>
      </c>
      <c r="N58" s="75" t="s">
        <v>32</v>
      </c>
      <c r="O58" s="80"/>
    </row>
    <row r="59" spans="1:15" x14ac:dyDescent="0.25">
      <c r="A59" s="75">
        <f t="shared" si="2"/>
        <v>370</v>
      </c>
      <c r="B59" s="76" t="s">
        <v>89</v>
      </c>
      <c r="C59" s="77">
        <f t="shared" si="6"/>
        <v>41839</v>
      </c>
      <c r="D59" s="75" t="str">
        <f t="shared" si="4"/>
        <v>S</v>
      </c>
      <c r="E59" s="78">
        <f t="shared" si="5"/>
        <v>29</v>
      </c>
      <c r="F59" s="79">
        <v>47</v>
      </c>
      <c r="G59" s="79">
        <v>12</v>
      </c>
      <c r="H59" s="79">
        <v>37</v>
      </c>
      <c r="I59" s="79">
        <v>3</v>
      </c>
      <c r="J59" s="79">
        <v>21</v>
      </c>
      <c r="K59" s="79">
        <v>42</v>
      </c>
      <c r="L59" s="79">
        <v>38</v>
      </c>
      <c r="M59" s="79">
        <v>3</v>
      </c>
      <c r="N59" s="75" t="s">
        <v>32</v>
      </c>
      <c r="O59" s="80"/>
    </row>
    <row r="60" spans="1:15" x14ac:dyDescent="0.25">
      <c r="A60" s="75">
        <f t="shared" si="2"/>
        <v>371</v>
      </c>
      <c r="B60" s="76" t="s">
        <v>90</v>
      </c>
      <c r="C60" s="77">
        <f t="shared" si="6"/>
        <v>41844</v>
      </c>
      <c r="D60" s="75" t="str">
        <f t="shared" si="4"/>
        <v>J</v>
      </c>
      <c r="E60" s="78">
        <f t="shared" si="5"/>
        <v>30</v>
      </c>
      <c r="F60" s="79">
        <v>33</v>
      </c>
      <c r="G60" s="79">
        <v>10</v>
      </c>
      <c r="H60" s="79">
        <v>26</v>
      </c>
      <c r="I60" s="79">
        <v>47</v>
      </c>
      <c r="J60" s="79">
        <v>34</v>
      </c>
      <c r="K60" s="79">
        <v>21</v>
      </c>
      <c r="L60" s="79">
        <v>36</v>
      </c>
      <c r="M60" s="79">
        <v>4</v>
      </c>
      <c r="N60" s="75" t="s">
        <v>32</v>
      </c>
      <c r="O60" s="80"/>
    </row>
    <row r="61" spans="1:15" x14ac:dyDescent="0.25">
      <c r="A61" s="75">
        <f t="shared" si="2"/>
        <v>372</v>
      </c>
      <c r="B61" s="76" t="s">
        <v>91</v>
      </c>
      <c r="C61" s="77">
        <f t="shared" si="6"/>
        <v>41846</v>
      </c>
      <c r="D61" s="75" t="str">
        <f t="shared" si="4"/>
        <v>S</v>
      </c>
      <c r="E61" s="78">
        <f t="shared" si="5"/>
        <v>30</v>
      </c>
      <c r="F61" s="79">
        <v>2</v>
      </c>
      <c r="G61" s="79">
        <v>6</v>
      </c>
      <c r="H61" s="79">
        <v>9</v>
      </c>
      <c r="I61" s="79">
        <v>17</v>
      </c>
      <c r="J61" s="79">
        <v>45</v>
      </c>
      <c r="K61" s="79">
        <v>16</v>
      </c>
      <c r="L61" s="79">
        <v>23</v>
      </c>
      <c r="M61" s="79">
        <v>9</v>
      </c>
      <c r="N61" s="75" t="s">
        <v>32</v>
      </c>
      <c r="O61" s="80"/>
    </row>
    <row r="62" spans="1:15" x14ac:dyDescent="0.25">
      <c r="A62" s="75">
        <f t="shared" si="2"/>
        <v>373</v>
      </c>
      <c r="B62" s="76" t="s">
        <v>92</v>
      </c>
      <c r="C62" s="77">
        <f t="shared" si="6"/>
        <v>41851</v>
      </c>
      <c r="D62" s="75" t="str">
        <f t="shared" si="4"/>
        <v>J</v>
      </c>
      <c r="E62" s="78">
        <f t="shared" si="5"/>
        <v>31</v>
      </c>
      <c r="F62" s="79">
        <v>42</v>
      </c>
      <c r="G62" s="79">
        <v>40</v>
      </c>
      <c r="H62" s="79">
        <v>2</v>
      </c>
      <c r="I62" s="79">
        <v>46</v>
      </c>
      <c r="J62" s="79">
        <v>18</v>
      </c>
      <c r="K62" s="79">
        <v>43</v>
      </c>
      <c r="L62" s="79">
        <v>45</v>
      </c>
      <c r="M62" s="79">
        <v>8</v>
      </c>
      <c r="N62" s="75" t="s">
        <v>32</v>
      </c>
      <c r="O62" s="80"/>
    </row>
    <row r="63" spans="1:15" x14ac:dyDescent="0.25">
      <c r="A63" s="75">
        <f t="shared" si="2"/>
        <v>374</v>
      </c>
      <c r="B63" s="76" t="s">
        <v>93</v>
      </c>
      <c r="C63" s="77">
        <f t="shared" si="6"/>
        <v>41853</v>
      </c>
      <c r="D63" s="75" t="str">
        <f t="shared" si="4"/>
        <v>S</v>
      </c>
      <c r="E63" s="78">
        <f t="shared" si="5"/>
        <v>31</v>
      </c>
      <c r="F63" s="79">
        <v>49</v>
      </c>
      <c r="G63" s="79">
        <v>45</v>
      </c>
      <c r="H63" s="79">
        <v>2</v>
      </c>
      <c r="I63" s="79">
        <v>44</v>
      </c>
      <c r="J63" s="79">
        <v>37</v>
      </c>
      <c r="K63" s="79">
        <v>32</v>
      </c>
      <c r="L63" s="79">
        <v>14</v>
      </c>
      <c r="M63" s="79">
        <v>6</v>
      </c>
      <c r="N63" s="75" t="s">
        <v>32</v>
      </c>
      <c r="O63" s="80"/>
    </row>
    <row r="64" spans="1:15" x14ac:dyDescent="0.25">
      <c r="A64" s="75">
        <f t="shared" si="2"/>
        <v>375</v>
      </c>
      <c r="B64" s="76" t="s">
        <v>94</v>
      </c>
      <c r="C64" s="77">
        <f t="shared" si="6"/>
        <v>41858</v>
      </c>
      <c r="D64" s="75" t="str">
        <f t="shared" si="4"/>
        <v>J</v>
      </c>
      <c r="E64" s="78">
        <f t="shared" si="5"/>
        <v>32</v>
      </c>
      <c r="F64" s="79">
        <v>40</v>
      </c>
      <c r="G64" s="79">
        <v>36</v>
      </c>
      <c r="H64" s="79">
        <v>20</v>
      </c>
      <c r="I64" s="79">
        <v>16</v>
      </c>
      <c r="J64" s="79">
        <v>28</v>
      </c>
      <c r="K64" s="79">
        <v>44</v>
      </c>
      <c r="L64" s="79">
        <v>12</v>
      </c>
      <c r="M64" s="79">
        <v>9</v>
      </c>
      <c r="N64" s="75" t="s">
        <v>32</v>
      </c>
      <c r="O64" s="80"/>
    </row>
    <row r="65" spans="1:15" x14ac:dyDescent="0.25">
      <c r="A65" s="75">
        <f t="shared" si="2"/>
        <v>376</v>
      </c>
      <c r="B65" s="76" t="s">
        <v>95</v>
      </c>
      <c r="C65" s="77">
        <f t="shared" si="6"/>
        <v>41860</v>
      </c>
      <c r="D65" s="75" t="str">
        <f t="shared" si="4"/>
        <v>S</v>
      </c>
      <c r="E65" s="78">
        <f t="shared" si="5"/>
        <v>32</v>
      </c>
      <c r="F65" s="79">
        <v>24</v>
      </c>
      <c r="G65" s="79">
        <v>39</v>
      </c>
      <c r="H65" s="79">
        <v>22</v>
      </c>
      <c r="I65" s="79">
        <v>8</v>
      </c>
      <c r="J65" s="79">
        <v>2</v>
      </c>
      <c r="K65" s="79">
        <v>4</v>
      </c>
      <c r="L65" s="79">
        <v>37</v>
      </c>
      <c r="M65" s="79">
        <v>1</v>
      </c>
      <c r="N65" s="75" t="s">
        <v>32</v>
      </c>
      <c r="O65" s="80"/>
    </row>
    <row r="66" spans="1:15" x14ac:dyDescent="0.25">
      <c r="A66" s="75">
        <f t="shared" si="2"/>
        <v>377</v>
      </c>
      <c r="B66" s="76" t="s">
        <v>96</v>
      </c>
      <c r="C66" s="77">
        <f t="shared" si="6"/>
        <v>41865</v>
      </c>
      <c r="D66" s="75" t="str">
        <f t="shared" si="4"/>
        <v>J</v>
      </c>
      <c r="E66" s="78">
        <f t="shared" si="5"/>
        <v>33</v>
      </c>
      <c r="F66" s="79">
        <v>26</v>
      </c>
      <c r="G66" s="79">
        <v>19</v>
      </c>
      <c r="H66" s="79">
        <v>25</v>
      </c>
      <c r="I66" s="79">
        <v>16</v>
      </c>
      <c r="J66" s="79">
        <v>33</v>
      </c>
      <c r="K66" s="79">
        <v>46</v>
      </c>
      <c r="L66" s="79">
        <v>49</v>
      </c>
      <c r="M66" s="79">
        <v>7</v>
      </c>
      <c r="N66" s="75" t="s">
        <v>32</v>
      </c>
      <c r="O66" s="80"/>
    </row>
    <row r="67" spans="1:15" x14ac:dyDescent="0.25">
      <c r="A67" s="75">
        <f t="shared" si="2"/>
        <v>378</v>
      </c>
      <c r="B67" s="76" t="s">
        <v>97</v>
      </c>
      <c r="C67" s="77">
        <f t="shared" si="6"/>
        <v>41867</v>
      </c>
      <c r="D67" s="75" t="str">
        <f t="shared" si="4"/>
        <v>S</v>
      </c>
      <c r="E67" s="78">
        <f t="shared" si="5"/>
        <v>33</v>
      </c>
      <c r="F67" s="79">
        <v>46</v>
      </c>
      <c r="G67" s="79">
        <v>41</v>
      </c>
      <c r="H67" s="79">
        <v>7</v>
      </c>
      <c r="I67" s="79">
        <v>38</v>
      </c>
      <c r="J67" s="79">
        <v>19</v>
      </c>
      <c r="K67" s="79">
        <v>43</v>
      </c>
      <c r="L67" s="79">
        <v>25</v>
      </c>
      <c r="M67" s="79">
        <v>3</v>
      </c>
      <c r="N67" s="75" t="s">
        <v>32</v>
      </c>
      <c r="O67" s="80"/>
    </row>
    <row r="68" spans="1:15" x14ac:dyDescent="0.25">
      <c r="A68" s="75">
        <f t="shared" ref="A68:A131" si="7">+A67+1</f>
        <v>379</v>
      </c>
      <c r="B68" s="76" t="s">
        <v>98</v>
      </c>
      <c r="C68" s="77">
        <f t="shared" si="6"/>
        <v>41872</v>
      </c>
      <c r="D68" s="75" t="str">
        <f t="shared" si="4"/>
        <v>J</v>
      </c>
      <c r="E68" s="78">
        <f t="shared" si="5"/>
        <v>34</v>
      </c>
      <c r="F68" s="79">
        <v>6</v>
      </c>
      <c r="G68" s="79">
        <v>43</v>
      </c>
      <c r="H68" s="79">
        <v>21</v>
      </c>
      <c r="I68" s="79">
        <v>2</v>
      </c>
      <c r="J68" s="79">
        <v>8</v>
      </c>
      <c r="K68" s="79">
        <v>26</v>
      </c>
      <c r="L68" s="79">
        <v>18</v>
      </c>
      <c r="M68" s="79">
        <v>5</v>
      </c>
      <c r="N68" s="75" t="s">
        <v>32</v>
      </c>
      <c r="O68" s="80"/>
    </row>
    <row r="69" spans="1:15" x14ac:dyDescent="0.25">
      <c r="A69" s="75">
        <f t="shared" si="7"/>
        <v>380</v>
      </c>
      <c r="B69" s="76" t="s">
        <v>99</v>
      </c>
      <c r="C69" s="77">
        <f t="shared" si="6"/>
        <v>41874</v>
      </c>
      <c r="D69" s="75" t="str">
        <f t="shared" si="4"/>
        <v>S</v>
      </c>
      <c r="E69" s="78">
        <f t="shared" si="5"/>
        <v>34</v>
      </c>
      <c r="F69" s="79">
        <v>18</v>
      </c>
      <c r="G69" s="79">
        <v>28</v>
      </c>
      <c r="H69" s="79">
        <v>32</v>
      </c>
      <c r="I69" s="79">
        <v>27</v>
      </c>
      <c r="J69" s="79">
        <v>45</v>
      </c>
      <c r="K69" s="79">
        <v>3</v>
      </c>
      <c r="L69" s="79">
        <v>23</v>
      </c>
      <c r="M69" s="79">
        <v>0</v>
      </c>
      <c r="N69" s="75" t="s">
        <v>32</v>
      </c>
      <c r="O69" s="80"/>
    </row>
    <row r="70" spans="1:15" x14ac:dyDescent="0.25">
      <c r="A70" s="75">
        <f t="shared" si="7"/>
        <v>381</v>
      </c>
      <c r="B70" s="76" t="s">
        <v>100</v>
      </c>
      <c r="C70" s="77">
        <f t="shared" ref="C70:C101" si="8">C68+7</f>
        <v>41879</v>
      </c>
      <c r="D70" s="75" t="str">
        <f t="shared" si="4"/>
        <v>J</v>
      </c>
      <c r="E70" s="78">
        <f t="shared" si="5"/>
        <v>35</v>
      </c>
      <c r="F70" s="79">
        <v>23</v>
      </c>
      <c r="G70" s="79">
        <v>39</v>
      </c>
      <c r="H70" s="79">
        <v>37</v>
      </c>
      <c r="I70" s="79">
        <v>46</v>
      </c>
      <c r="J70" s="79">
        <v>27</v>
      </c>
      <c r="K70" s="79">
        <v>30</v>
      </c>
      <c r="L70" s="79">
        <v>6</v>
      </c>
      <c r="M70" s="79">
        <v>8</v>
      </c>
      <c r="N70" s="75" t="s">
        <v>32</v>
      </c>
      <c r="O70" s="80"/>
    </row>
    <row r="71" spans="1:15" x14ac:dyDescent="0.25">
      <c r="A71" s="75">
        <f t="shared" si="7"/>
        <v>382</v>
      </c>
      <c r="B71" s="76" t="s">
        <v>101</v>
      </c>
      <c r="C71" s="77">
        <f t="shared" si="8"/>
        <v>41881</v>
      </c>
      <c r="D71" s="75" t="str">
        <f t="shared" si="4"/>
        <v>S</v>
      </c>
      <c r="E71" s="78">
        <f t="shared" si="5"/>
        <v>35</v>
      </c>
      <c r="F71" s="79">
        <v>9</v>
      </c>
      <c r="G71" s="79">
        <v>24</v>
      </c>
      <c r="H71" s="79">
        <v>12</v>
      </c>
      <c r="I71" s="79">
        <v>40</v>
      </c>
      <c r="J71" s="79">
        <v>19</v>
      </c>
      <c r="K71" s="79">
        <v>32</v>
      </c>
      <c r="L71" s="79">
        <v>4</v>
      </c>
      <c r="M71" s="79">
        <v>3</v>
      </c>
      <c r="N71" s="75" t="s">
        <v>32</v>
      </c>
      <c r="O71" s="80"/>
    </row>
    <row r="72" spans="1:15" x14ac:dyDescent="0.25">
      <c r="A72" s="75">
        <f t="shared" si="7"/>
        <v>383</v>
      </c>
      <c r="B72" s="76" t="s">
        <v>102</v>
      </c>
      <c r="C72" s="77">
        <f t="shared" si="8"/>
        <v>41886</v>
      </c>
      <c r="D72" s="75" t="str">
        <f t="shared" si="4"/>
        <v>J</v>
      </c>
      <c r="E72" s="78">
        <f t="shared" si="5"/>
        <v>36</v>
      </c>
      <c r="F72" s="79">
        <v>37</v>
      </c>
      <c r="G72" s="79">
        <v>23</v>
      </c>
      <c r="H72" s="79">
        <v>17</v>
      </c>
      <c r="I72" s="79">
        <v>30</v>
      </c>
      <c r="J72" s="79">
        <v>29</v>
      </c>
      <c r="K72" s="79">
        <v>31</v>
      </c>
      <c r="L72" s="79">
        <v>41</v>
      </c>
      <c r="M72" s="79">
        <v>2</v>
      </c>
      <c r="N72" s="75" t="s">
        <v>32</v>
      </c>
      <c r="O72" s="80"/>
    </row>
    <row r="73" spans="1:15" x14ac:dyDescent="0.25">
      <c r="A73" s="75">
        <f t="shared" si="7"/>
        <v>384</v>
      </c>
      <c r="B73" s="76" t="s">
        <v>103</v>
      </c>
      <c r="C73" s="77">
        <f t="shared" si="8"/>
        <v>41888</v>
      </c>
      <c r="D73" s="75" t="str">
        <f t="shared" si="4"/>
        <v>S</v>
      </c>
      <c r="E73" s="78">
        <f t="shared" si="5"/>
        <v>36</v>
      </c>
      <c r="F73" s="79">
        <v>33</v>
      </c>
      <c r="G73" s="79">
        <v>44</v>
      </c>
      <c r="H73" s="79">
        <v>31</v>
      </c>
      <c r="I73" s="79">
        <v>2</v>
      </c>
      <c r="J73" s="79">
        <v>22</v>
      </c>
      <c r="K73" s="79">
        <v>12</v>
      </c>
      <c r="L73" s="79">
        <v>36</v>
      </c>
      <c r="M73" s="79">
        <v>9</v>
      </c>
      <c r="N73" s="75" t="s">
        <v>32</v>
      </c>
      <c r="O73" s="80"/>
    </row>
    <row r="74" spans="1:15" x14ac:dyDescent="0.25">
      <c r="A74" s="75">
        <f t="shared" si="7"/>
        <v>385</v>
      </c>
      <c r="B74" s="76" t="s">
        <v>104</v>
      </c>
      <c r="C74" s="77">
        <f t="shared" si="8"/>
        <v>41893</v>
      </c>
      <c r="D74" s="75" t="str">
        <f t="shared" si="4"/>
        <v>J</v>
      </c>
      <c r="E74" s="78">
        <f t="shared" si="5"/>
        <v>37</v>
      </c>
      <c r="F74" s="79">
        <v>5</v>
      </c>
      <c r="G74" s="79">
        <v>24</v>
      </c>
      <c r="H74" s="79">
        <v>2</v>
      </c>
      <c r="I74" s="79">
        <v>7</v>
      </c>
      <c r="J74" s="79">
        <v>9</v>
      </c>
      <c r="K74" s="79">
        <v>20</v>
      </c>
      <c r="L74" s="79">
        <v>46</v>
      </c>
      <c r="M74" s="79">
        <v>7</v>
      </c>
      <c r="N74" s="75" t="s">
        <v>32</v>
      </c>
      <c r="O74" s="80"/>
    </row>
    <row r="75" spans="1:15" x14ac:dyDescent="0.25">
      <c r="A75" s="75">
        <f t="shared" si="7"/>
        <v>386</v>
      </c>
      <c r="B75" s="76" t="s">
        <v>105</v>
      </c>
      <c r="C75" s="77">
        <f t="shared" si="8"/>
        <v>41895</v>
      </c>
      <c r="D75" s="75" t="str">
        <f t="shared" si="4"/>
        <v>S</v>
      </c>
      <c r="E75" s="78">
        <f t="shared" si="5"/>
        <v>37</v>
      </c>
      <c r="F75" s="79">
        <v>3</v>
      </c>
      <c r="G75" s="79">
        <v>44</v>
      </c>
      <c r="H75" s="79">
        <v>18</v>
      </c>
      <c r="I75" s="79">
        <v>13</v>
      </c>
      <c r="J75" s="79">
        <v>38</v>
      </c>
      <c r="K75" s="79">
        <v>12</v>
      </c>
      <c r="L75" s="79">
        <v>34</v>
      </c>
      <c r="M75" s="79">
        <v>2</v>
      </c>
      <c r="N75" s="75" t="s">
        <v>32</v>
      </c>
      <c r="O75" s="80"/>
    </row>
    <row r="76" spans="1:15" x14ac:dyDescent="0.25">
      <c r="A76" s="75">
        <f t="shared" si="7"/>
        <v>387</v>
      </c>
      <c r="B76" s="76" t="s">
        <v>106</v>
      </c>
      <c r="C76" s="77">
        <f t="shared" si="8"/>
        <v>41900</v>
      </c>
      <c r="D76" s="75" t="str">
        <f t="shared" si="4"/>
        <v>J</v>
      </c>
      <c r="E76" s="78">
        <f t="shared" si="5"/>
        <v>38</v>
      </c>
      <c r="F76" s="79">
        <v>24</v>
      </c>
      <c r="G76" s="79">
        <v>30</v>
      </c>
      <c r="H76" s="79">
        <v>17</v>
      </c>
      <c r="I76" s="79">
        <v>5</v>
      </c>
      <c r="J76" s="79">
        <v>26</v>
      </c>
      <c r="K76" s="79">
        <v>44</v>
      </c>
      <c r="L76" s="79">
        <v>7</v>
      </c>
      <c r="M76" s="79">
        <v>3</v>
      </c>
      <c r="N76" s="75" t="s">
        <v>32</v>
      </c>
      <c r="O76" s="80"/>
    </row>
    <row r="77" spans="1:15" x14ac:dyDescent="0.25">
      <c r="A77" s="75">
        <f t="shared" si="7"/>
        <v>388</v>
      </c>
      <c r="B77" s="76" t="s">
        <v>107</v>
      </c>
      <c r="C77" s="77">
        <f t="shared" si="8"/>
        <v>41902</v>
      </c>
      <c r="D77" s="75" t="str">
        <f t="shared" si="4"/>
        <v>S</v>
      </c>
      <c r="E77" s="78">
        <f t="shared" si="5"/>
        <v>38</v>
      </c>
      <c r="F77" s="79">
        <v>8</v>
      </c>
      <c r="G77" s="79">
        <v>24</v>
      </c>
      <c r="H77" s="79">
        <v>33</v>
      </c>
      <c r="I77" s="79">
        <v>14</v>
      </c>
      <c r="J77" s="79">
        <v>49</v>
      </c>
      <c r="K77" s="79">
        <v>28</v>
      </c>
      <c r="L77" s="79">
        <v>25</v>
      </c>
      <c r="M77" s="79">
        <v>8</v>
      </c>
      <c r="N77" s="75" t="s">
        <v>32</v>
      </c>
      <c r="O77" s="80"/>
    </row>
    <row r="78" spans="1:15" x14ac:dyDescent="0.25">
      <c r="A78" s="75">
        <f t="shared" si="7"/>
        <v>389</v>
      </c>
      <c r="B78" s="76" t="s">
        <v>108</v>
      </c>
      <c r="C78" s="77">
        <f t="shared" si="8"/>
        <v>41907</v>
      </c>
      <c r="D78" s="75" t="str">
        <f t="shared" si="4"/>
        <v>J</v>
      </c>
      <c r="E78" s="78">
        <f t="shared" si="5"/>
        <v>39</v>
      </c>
      <c r="F78" s="79">
        <v>37</v>
      </c>
      <c r="G78" s="79">
        <v>8</v>
      </c>
      <c r="H78" s="79">
        <v>49</v>
      </c>
      <c r="I78" s="79">
        <v>18</v>
      </c>
      <c r="J78" s="79">
        <v>47</v>
      </c>
      <c r="K78" s="79">
        <v>12</v>
      </c>
      <c r="L78" s="79">
        <v>6</v>
      </c>
      <c r="M78" s="79">
        <v>8</v>
      </c>
      <c r="N78" s="75" t="s">
        <v>32</v>
      </c>
      <c r="O78" s="80"/>
    </row>
    <row r="79" spans="1:15" x14ac:dyDescent="0.25">
      <c r="A79" s="75">
        <f t="shared" si="7"/>
        <v>390</v>
      </c>
      <c r="B79" s="76" t="s">
        <v>109</v>
      </c>
      <c r="C79" s="77">
        <f t="shared" si="8"/>
        <v>41909</v>
      </c>
      <c r="D79" s="75" t="str">
        <f t="shared" si="4"/>
        <v>S</v>
      </c>
      <c r="E79" s="78">
        <f t="shared" si="5"/>
        <v>39</v>
      </c>
      <c r="F79" s="79">
        <v>13</v>
      </c>
      <c r="G79" s="79">
        <v>1</v>
      </c>
      <c r="H79" s="79">
        <v>18</v>
      </c>
      <c r="I79" s="79">
        <v>14</v>
      </c>
      <c r="J79" s="79">
        <v>10</v>
      </c>
      <c r="K79" s="79">
        <v>24</v>
      </c>
      <c r="L79" s="79">
        <v>4</v>
      </c>
      <c r="M79" s="79">
        <v>0</v>
      </c>
      <c r="N79" s="75" t="s">
        <v>32</v>
      </c>
      <c r="O79" s="80"/>
    </row>
    <row r="80" spans="1:15" x14ac:dyDescent="0.25">
      <c r="A80" s="75">
        <f t="shared" si="7"/>
        <v>391</v>
      </c>
      <c r="B80" s="76" t="s">
        <v>110</v>
      </c>
      <c r="C80" s="77">
        <f t="shared" si="8"/>
        <v>41914</v>
      </c>
      <c r="D80" s="75" t="str">
        <f t="shared" si="4"/>
        <v>J</v>
      </c>
      <c r="E80" s="78">
        <f t="shared" si="5"/>
        <v>40</v>
      </c>
      <c r="F80" s="79">
        <v>29</v>
      </c>
      <c r="G80" s="79">
        <v>17</v>
      </c>
      <c r="H80" s="79">
        <v>24</v>
      </c>
      <c r="I80" s="79">
        <v>43</v>
      </c>
      <c r="J80" s="79">
        <v>31</v>
      </c>
      <c r="K80" s="79">
        <v>33</v>
      </c>
      <c r="L80" s="79">
        <v>27</v>
      </c>
      <c r="M80" s="79">
        <v>7</v>
      </c>
      <c r="N80" s="75" t="s">
        <v>32</v>
      </c>
      <c r="O80" s="80"/>
    </row>
    <row r="81" spans="1:15" x14ac:dyDescent="0.25">
      <c r="A81" s="75">
        <f t="shared" si="7"/>
        <v>392</v>
      </c>
      <c r="B81" s="76" t="s">
        <v>111</v>
      </c>
      <c r="C81" s="77">
        <f t="shared" si="8"/>
        <v>41916</v>
      </c>
      <c r="D81" s="75" t="str">
        <f t="shared" si="4"/>
        <v>S</v>
      </c>
      <c r="E81" s="78">
        <f t="shared" si="5"/>
        <v>40</v>
      </c>
      <c r="F81" s="79">
        <v>30</v>
      </c>
      <c r="G81" s="79">
        <v>10</v>
      </c>
      <c r="H81" s="79">
        <v>28</v>
      </c>
      <c r="I81" s="79">
        <v>39</v>
      </c>
      <c r="J81" s="79">
        <v>24</v>
      </c>
      <c r="K81" s="79">
        <v>11</v>
      </c>
      <c r="L81" s="79">
        <v>6</v>
      </c>
      <c r="M81" s="79">
        <v>0</v>
      </c>
      <c r="N81" s="75" t="s">
        <v>32</v>
      </c>
      <c r="O81" s="80"/>
    </row>
    <row r="82" spans="1:15" x14ac:dyDescent="0.25">
      <c r="A82" s="75">
        <f t="shared" si="7"/>
        <v>393</v>
      </c>
      <c r="B82" s="76" t="s">
        <v>112</v>
      </c>
      <c r="C82" s="77">
        <f t="shared" si="8"/>
        <v>41921</v>
      </c>
      <c r="D82" s="75" t="str">
        <f t="shared" si="4"/>
        <v>J</v>
      </c>
      <c r="E82" s="78">
        <f t="shared" si="5"/>
        <v>41</v>
      </c>
      <c r="F82" s="79">
        <v>38</v>
      </c>
      <c r="G82" s="79">
        <v>7</v>
      </c>
      <c r="H82" s="79">
        <v>4</v>
      </c>
      <c r="I82" s="79">
        <v>42</v>
      </c>
      <c r="J82" s="79">
        <v>39</v>
      </c>
      <c r="K82" s="79">
        <v>14</v>
      </c>
      <c r="L82" s="79">
        <v>36</v>
      </c>
      <c r="M82" s="79">
        <v>0</v>
      </c>
      <c r="N82" s="75" t="s">
        <v>32</v>
      </c>
      <c r="O82" s="80"/>
    </row>
    <row r="83" spans="1:15" x14ac:dyDescent="0.25">
      <c r="A83" s="75">
        <f t="shared" si="7"/>
        <v>394</v>
      </c>
      <c r="B83" s="76" t="s">
        <v>113</v>
      </c>
      <c r="C83" s="77">
        <f t="shared" si="8"/>
        <v>41923</v>
      </c>
      <c r="D83" s="75" t="str">
        <f t="shared" si="4"/>
        <v>S</v>
      </c>
      <c r="E83" s="78">
        <f t="shared" si="5"/>
        <v>41</v>
      </c>
      <c r="F83" s="79">
        <v>34</v>
      </c>
      <c r="G83" s="79">
        <v>41</v>
      </c>
      <c r="H83" s="79">
        <v>5</v>
      </c>
      <c r="I83" s="79">
        <v>8</v>
      </c>
      <c r="J83" s="79">
        <v>39</v>
      </c>
      <c r="K83" s="79">
        <v>30</v>
      </c>
      <c r="L83" s="79">
        <v>1</v>
      </c>
      <c r="M83" s="79">
        <v>0</v>
      </c>
      <c r="N83" s="75" t="s">
        <v>32</v>
      </c>
      <c r="O83" s="80"/>
    </row>
    <row r="84" spans="1:15" x14ac:dyDescent="0.25">
      <c r="A84" s="75">
        <f t="shared" si="7"/>
        <v>395</v>
      </c>
      <c r="B84" s="76" t="s">
        <v>114</v>
      </c>
      <c r="C84" s="77">
        <f t="shared" si="8"/>
        <v>41928</v>
      </c>
      <c r="D84" s="75" t="str">
        <f t="shared" si="4"/>
        <v>J</v>
      </c>
      <c r="E84" s="78">
        <f t="shared" si="5"/>
        <v>42</v>
      </c>
      <c r="F84" s="79">
        <v>24</v>
      </c>
      <c r="G84" s="79">
        <v>31</v>
      </c>
      <c r="H84" s="79">
        <v>41</v>
      </c>
      <c r="I84" s="79">
        <v>36</v>
      </c>
      <c r="J84" s="79">
        <v>15</v>
      </c>
      <c r="K84" s="79">
        <v>29</v>
      </c>
      <c r="L84" s="79">
        <v>45</v>
      </c>
      <c r="M84" s="79">
        <v>8</v>
      </c>
      <c r="N84" s="75" t="s">
        <v>32</v>
      </c>
      <c r="O84" s="80"/>
    </row>
    <row r="85" spans="1:15" x14ac:dyDescent="0.25">
      <c r="A85" s="75">
        <f t="shared" si="7"/>
        <v>396</v>
      </c>
      <c r="B85" s="76" t="s">
        <v>115</v>
      </c>
      <c r="C85" s="77">
        <f t="shared" si="8"/>
        <v>41930</v>
      </c>
      <c r="D85" s="75" t="str">
        <f t="shared" si="4"/>
        <v>S</v>
      </c>
      <c r="E85" s="78">
        <f t="shared" si="5"/>
        <v>42</v>
      </c>
      <c r="F85" s="79">
        <v>25</v>
      </c>
      <c r="G85" s="79">
        <v>26</v>
      </c>
      <c r="H85" s="79">
        <v>28</v>
      </c>
      <c r="I85" s="79">
        <v>31</v>
      </c>
      <c r="J85" s="79">
        <v>30</v>
      </c>
      <c r="K85" s="79">
        <v>40</v>
      </c>
      <c r="L85" s="79">
        <v>11</v>
      </c>
      <c r="M85" s="79">
        <v>1</v>
      </c>
      <c r="N85" s="75" t="s">
        <v>32</v>
      </c>
      <c r="O85" s="80"/>
    </row>
    <row r="86" spans="1:15" x14ac:dyDescent="0.25">
      <c r="A86" s="75">
        <f t="shared" si="7"/>
        <v>397</v>
      </c>
      <c r="B86" s="76" t="s">
        <v>116</v>
      </c>
      <c r="C86" s="77">
        <f t="shared" si="8"/>
        <v>41935</v>
      </c>
      <c r="D86" s="75" t="str">
        <f t="shared" si="4"/>
        <v>J</v>
      </c>
      <c r="E86" s="78">
        <f t="shared" si="5"/>
        <v>43</v>
      </c>
      <c r="F86" s="79">
        <v>41</v>
      </c>
      <c r="G86" s="79">
        <v>15</v>
      </c>
      <c r="H86" s="79">
        <v>30</v>
      </c>
      <c r="I86" s="79">
        <v>22</v>
      </c>
      <c r="J86" s="79">
        <v>4</v>
      </c>
      <c r="K86" s="79">
        <v>32</v>
      </c>
      <c r="L86" s="79">
        <v>19</v>
      </c>
      <c r="M86" s="79">
        <v>6</v>
      </c>
      <c r="N86" s="75" t="s">
        <v>32</v>
      </c>
      <c r="O86" s="80"/>
    </row>
    <row r="87" spans="1:15" x14ac:dyDescent="0.25">
      <c r="A87" s="75">
        <f t="shared" si="7"/>
        <v>398</v>
      </c>
      <c r="B87" s="76" t="s">
        <v>117</v>
      </c>
      <c r="C87" s="77">
        <f t="shared" si="8"/>
        <v>41937</v>
      </c>
      <c r="D87" s="75" t="str">
        <f t="shared" si="4"/>
        <v>S</v>
      </c>
      <c r="E87" s="78">
        <f t="shared" si="5"/>
        <v>43</v>
      </c>
      <c r="F87" s="79">
        <v>35</v>
      </c>
      <c r="G87" s="79">
        <v>8</v>
      </c>
      <c r="H87" s="79">
        <v>37</v>
      </c>
      <c r="I87" s="79">
        <v>23</v>
      </c>
      <c r="J87" s="79">
        <v>36</v>
      </c>
      <c r="K87" s="79">
        <v>15</v>
      </c>
      <c r="L87" s="79">
        <v>44</v>
      </c>
      <c r="M87" s="79">
        <v>6</v>
      </c>
      <c r="N87" s="75" t="s">
        <v>32</v>
      </c>
      <c r="O87" s="80"/>
    </row>
    <row r="88" spans="1:15" x14ac:dyDescent="0.25">
      <c r="A88" s="75">
        <f t="shared" si="7"/>
        <v>399</v>
      </c>
      <c r="B88" s="76" t="s">
        <v>118</v>
      </c>
      <c r="C88" s="77">
        <f t="shared" si="8"/>
        <v>41942</v>
      </c>
      <c r="D88" s="75" t="str">
        <f t="shared" si="4"/>
        <v>J</v>
      </c>
      <c r="E88" s="78">
        <f t="shared" si="5"/>
        <v>44</v>
      </c>
      <c r="F88" s="79">
        <v>10</v>
      </c>
      <c r="G88" s="79">
        <v>22</v>
      </c>
      <c r="H88" s="79">
        <v>41</v>
      </c>
      <c r="I88" s="79">
        <v>34</v>
      </c>
      <c r="J88" s="79">
        <v>39</v>
      </c>
      <c r="K88" s="79">
        <v>28</v>
      </c>
      <c r="L88" s="79">
        <v>11</v>
      </c>
      <c r="M88" s="79">
        <v>1</v>
      </c>
      <c r="N88" s="75" t="s">
        <v>32</v>
      </c>
      <c r="O88" s="80"/>
    </row>
    <row r="89" spans="1:15" x14ac:dyDescent="0.25">
      <c r="A89" s="75">
        <f t="shared" si="7"/>
        <v>400</v>
      </c>
      <c r="B89" s="76" t="s">
        <v>119</v>
      </c>
      <c r="C89" s="77">
        <f t="shared" si="8"/>
        <v>41944</v>
      </c>
      <c r="D89" s="75" t="str">
        <f t="shared" si="4"/>
        <v>S</v>
      </c>
      <c r="E89" s="78">
        <f t="shared" si="5"/>
        <v>44</v>
      </c>
      <c r="F89" s="79">
        <v>40</v>
      </c>
      <c r="G89" s="79">
        <v>20</v>
      </c>
      <c r="H89" s="79">
        <v>48</v>
      </c>
      <c r="I89" s="79">
        <v>26</v>
      </c>
      <c r="J89" s="79">
        <v>38</v>
      </c>
      <c r="K89" s="79">
        <v>33</v>
      </c>
      <c r="L89" s="79">
        <v>14</v>
      </c>
      <c r="M89" s="79">
        <v>3</v>
      </c>
      <c r="N89" s="75" t="s">
        <v>32</v>
      </c>
      <c r="O89" s="80"/>
    </row>
    <row r="90" spans="1:15" x14ac:dyDescent="0.25">
      <c r="A90" s="75">
        <f t="shared" si="7"/>
        <v>401</v>
      </c>
      <c r="B90" s="76" t="s">
        <v>120</v>
      </c>
      <c r="C90" s="77">
        <f t="shared" si="8"/>
        <v>41949</v>
      </c>
      <c r="D90" s="75" t="str">
        <f t="shared" ref="D90:D153" si="9">CHOOSE(WEEKDAY(C90),"D","L","M","X","J","V","S")</f>
        <v>J</v>
      </c>
      <c r="E90" s="78">
        <f t="shared" ref="E90:E153" si="10">WEEKNUM(C90,21)</f>
        <v>45</v>
      </c>
      <c r="F90" s="79">
        <v>5</v>
      </c>
      <c r="G90" s="79">
        <v>18</v>
      </c>
      <c r="H90" s="79">
        <v>22</v>
      </c>
      <c r="I90" s="79">
        <v>30</v>
      </c>
      <c r="J90" s="79">
        <v>3</v>
      </c>
      <c r="K90" s="79">
        <v>25</v>
      </c>
      <c r="L90" s="79">
        <v>33</v>
      </c>
      <c r="M90" s="79">
        <v>4</v>
      </c>
      <c r="N90" s="75" t="s">
        <v>32</v>
      </c>
      <c r="O90" s="80"/>
    </row>
    <row r="91" spans="1:15" x14ac:dyDescent="0.25">
      <c r="A91" s="75">
        <f t="shared" si="7"/>
        <v>402</v>
      </c>
      <c r="B91" s="76" t="s">
        <v>121</v>
      </c>
      <c r="C91" s="77">
        <f t="shared" si="8"/>
        <v>41951</v>
      </c>
      <c r="D91" s="75" t="str">
        <f t="shared" si="9"/>
        <v>S</v>
      </c>
      <c r="E91" s="78">
        <f t="shared" si="10"/>
        <v>45</v>
      </c>
      <c r="F91" s="79">
        <v>37</v>
      </c>
      <c r="G91" s="79">
        <v>17</v>
      </c>
      <c r="H91" s="79">
        <v>4</v>
      </c>
      <c r="I91" s="79">
        <v>35</v>
      </c>
      <c r="J91" s="79">
        <v>32</v>
      </c>
      <c r="K91" s="79">
        <v>33</v>
      </c>
      <c r="L91" s="79">
        <v>29</v>
      </c>
      <c r="M91" s="79">
        <v>2</v>
      </c>
      <c r="N91" s="75" t="s">
        <v>32</v>
      </c>
      <c r="O91" s="80"/>
    </row>
    <row r="92" spans="1:15" x14ac:dyDescent="0.25">
      <c r="A92" s="75">
        <f t="shared" si="7"/>
        <v>403</v>
      </c>
      <c r="B92" s="76" t="s">
        <v>122</v>
      </c>
      <c r="C92" s="77">
        <f t="shared" si="8"/>
        <v>41956</v>
      </c>
      <c r="D92" s="75" t="str">
        <f t="shared" si="9"/>
        <v>J</v>
      </c>
      <c r="E92" s="78">
        <f t="shared" si="10"/>
        <v>46</v>
      </c>
      <c r="F92" s="79">
        <v>31</v>
      </c>
      <c r="G92" s="79">
        <v>34</v>
      </c>
      <c r="H92" s="79">
        <v>32</v>
      </c>
      <c r="I92" s="79">
        <v>2</v>
      </c>
      <c r="J92" s="79">
        <v>3</v>
      </c>
      <c r="K92" s="79">
        <v>39</v>
      </c>
      <c r="L92" s="79">
        <v>42</v>
      </c>
      <c r="M92" s="79">
        <v>9</v>
      </c>
      <c r="N92" s="75" t="s">
        <v>32</v>
      </c>
      <c r="O92" s="80"/>
    </row>
    <row r="93" spans="1:15" x14ac:dyDescent="0.25">
      <c r="A93" s="75">
        <f t="shared" si="7"/>
        <v>404</v>
      </c>
      <c r="B93" s="76" t="s">
        <v>123</v>
      </c>
      <c r="C93" s="77">
        <f t="shared" si="8"/>
        <v>41958</v>
      </c>
      <c r="D93" s="75" t="str">
        <f t="shared" si="9"/>
        <v>S</v>
      </c>
      <c r="E93" s="78">
        <f t="shared" si="10"/>
        <v>46</v>
      </c>
      <c r="F93" s="79">
        <v>30</v>
      </c>
      <c r="G93" s="79">
        <v>2</v>
      </c>
      <c r="H93" s="79">
        <v>11</v>
      </c>
      <c r="I93" s="79">
        <v>42</v>
      </c>
      <c r="J93" s="79">
        <v>49</v>
      </c>
      <c r="K93" s="79">
        <v>48</v>
      </c>
      <c r="L93" s="79">
        <v>25</v>
      </c>
      <c r="M93" s="79">
        <v>2</v>
      </c>
      <c r="N93" s="75" t="s">
        <v>32</v>
      </c>
      <c r="O93" s="80"/>
    </row>
    <row r="94" spans="1:15" x14ac:dyDescent="0.25">
      <c r="A94" s="75">
        <f t="shared" si="7"/>
        <v>405</v>
      </c>
      <c r="B94" s="76" t="s">
        <v>124</v>
      </c>
      <c r="C94" s="77">
        <f t="shared" si="8"/>
        <v>41963</v>
      </c>
      <c r="D94" s="75" t="str">
        <f t="shared" si="9"/>
        <v>J</v>
      </c>
      <c r="E94" s="78">
        <f t="shared" si="10"/>
        <v>47</v>
      </c>
      <c r="F94" s="79">
        <v>43</v>
      </c>
      <c r="G94" s="79">
        <v>9</v>
      </c>
      <c r="H94" s="79">
        <v>46</v>
      </c>
      <c r="I94" s="79">
        <v>31</v>
      </c>
      <c r="J94" s="79">
        <v>28</v>
      </c>
      <c r="K94" s="79">
        <v>36</v>
      </c>
      <c r="L94" s="79">
        <v>21</v>
      </c>
      <c r="M94" s="79">
        <v>6</v>
      </c>
      <c r="N94" s="75" t="s">
        <v>32</v>
      </c>
      <c r="O94" s="80"/>
    </row>
    <row r="95" spans="1:15" x14ac:dyDescent="0.25">
      <c r="A95" s="75">
        <f t="shared" si="7"/>
        <v>406</v>
      </c>
      <c r="B95" s="76" t="s">
        <v>125</v>
      </c>
      <c r="C95" s="77">
        <f t="shared" si="8"/>
        <v>41965</v>
      </c>
      <c r="D95" s="75" t="str">
        <f t="shared" si="9"/>
        <v>S</v>
      </c>
      <c r="E95" s="78">
        <f t="shared" si="10"/>
        <v>47</v>
      </c>
      <c r="F95" s="79">
        <v>25</v>
      </c>
      <c r="G95" s="79">
        <v>31</v>
      </c>
      <c r="H95" s="79">
        <v>10</v>
      </c>
      <c r="I95" s="79">
        <v>26</v>
      </c>
      <c r="J95" s="79">
        <v>9</v>
      </c>
      <c r="K95" s="79">
        <v>8</v>
      </c>
      <c r="L95" s="79">
        <v>45</v>
      </c>
      <c r="M95" s="79">
        <v>3</v>
      </c>
      <c r="N95" s="75" t="s">
        <v>32</v>
      </c>
      <c r="O95" s="80"/>
    </row>
    <row r="96" spans="1:15" x14ac:dyDescent="0.25">
      <c r="A96" s="75">
        <f t="shared" si="7"/>
        <v>407</v>
      </c>
      <c r="B96" s="76" t="s">
        <v>126</v>
      </c>
      <c r="C96" s="77">
        <f t="shared" si="8"/>
        <v>41970</v>
      </c>
      <c r="D96" s="75" t="str">
        <f t="shared" si="9"/>
        <v>J</v>
      </c>
      <c r="E96" s="78">
        <f t="shared" si="10"/>
        <v>48</v>
      </c>
      <c r="F96" s="79">
        <v>33</v>
      </c>
      <c r="G96" s="79">
        <v>37</v>
      </c>
      <c r="H96" s="79">
        <v>22</v>
      </c>
      <c r="I96" s="79">
        <v>42</v>
      </c>
      <c r="J96" s="79">
        <v>8</v>
      </c>
      <c r="K96" s="79">
        <v>2</v>
      </c>
      <c r="L96" s="79">
        <v>13</v>
      </c>
      <c r="M96" s="79">
        <v>5</v>
      </c>
      <c r="N96" s="75" t="s">
        <v>32</v>
      </c>
      <c r="O96" s="80"/>
    </row>
    <row r="97" spans="1:15" x14ac:dyDescent="0.25">
      <c r="A97" s="75">
        <f t="shared" si="7"/>
        <v>408</v>
      </c>
      <c r="B97" s="76" t="s">
        <v>127</v>
      </c>
      <c r="C97" s="77">
        <f t="shared" si="8"/>
        <v>41972</v>
      </c>
      <c r="D97" s="75" t="str">
        <f t="shared" si="9"/>
        <v>S</v>
      </c>
      <c r="E97" s="78">
        <f t="shared" si="10"/>
        <v>48</v>
      </c>
      <c r="F97" s="79">
        <v>2</v>
      </c>
      <c r="G97" s="79">
        <v>8</v>
      </c>
      <c r="H97" s="79">
        <v>32</v>
      </c>
      <c r="I97" s="79">
        <v>37</v>
      </c>
      <c r="J97" s="79">
        <v>29</v>
      </c>
      <c r="K97" s="79">
        <v>25</v>
      </c>
      <c r="L97" s="79">
        <v>21</v>
      </c>
      <c r="M97" s="79">
        <v>2</v>
      </c>
      <c r="N97" s="75" t="s">
        <v>32</v>
      </c>
      <c r="O97" s="80"/>
    </row>
    <row r="98" spans="1:15" x14ac:dyDescent="0.25">
      <c r="A98" s="75">
        <f t="shared" si="7"/>
        <v>409</v>
      </c>
      <c r="B98" s="76" t="s">
        <v>128</v>
      </c>
      <c r="C98" s="77">
        <f t="shared" si="8"/>
        <v>41977</v>
      </c>
      <c r="D98" s="75" t="str">
        <f t="shared" si="9"/>
        <v>J</v>
      </c>
      <c r="E98" s="78">
        <f t="shared" si="10"/>
        <v>49</v>
      </c>
      <c r="F98" s="79">
        <v>23</v>
      </c>
      <c r="G98" s="79">
        <v>35</v>
      </c>
      <c r="H98" s="79">
        <v>9</v>
      </c>
      <c r="I98" s="79">
        <v>34</v>
      </c>
      <c r="J98" s="79">
        <v>18</v>
      </c>
      <c r="K98" s="79">
        <v>22</v>
      </c>
      <c r="L98" s="79">
        <v>25</v>
      </c>
      <c r="M98" s="79">
        <v>2</v>
      </c>
      <c r="N98" s="75" t="s">
        <v>32</v>
      </c>
      <c r="O98" s="80"/>
    </row>
    <row r="99" spans="1:15" x14ac:dyDescent="0.25">
      <c r="A99" s="75">
        <f t="shared" si="7"/>
        <v>410</v>
      </c>
      <c r="B99" s="76" t="s">
        <v>129</v>
      </c>
      <c r="C99" s="77">
        <f t="shared" si="8"/>
        <v>41979</v>
      </c>
      <c r="D99" s="75" t="str">
        <f t="shared" si="9"/>
        <v>S</v>
      </c>
      <c r="E99" s="78">
        <f t="shared" si="10"/>
        <v>49</v>
      </c>
      <c r="F99" s="79">
        <v>15</v>
      </c>
      <c r="G99" s="79">
        <v>3</v>
      </c>
      <c r="H99" s="79">
        <v>10</v>
      </c>
      <c r="I99" s="79">
        <v>11</v>
      </c>
      <c r="J99" s="79">
        <v>37</v>
      </c>
      <c r="K99" s="79">
        <v>21</v>
      </c>
      <c r="L99" s="79">
        <v>41</v>
      </c>
      <c r="M99" s="79">
        <v>1</v>
      </c>
      <c r="N99" s="75" t="s">
        <v>32</v>
      </c>
      <c r="O99" s="80"/>
    </row>
    <row r="100" spans="1:15" x14ac:dyDescent="0.25">
      <c r="A100" s="75">
        <f t="shared" si="7"/>
        <v>411</v>
      </c>
      <c r="B100" s="76" t="s">
        <v>130</v>
      </c>
      <c r="C100" s="77">
        <f t="shared" si="8"/>
        <v>41984</v>
      </c>
      <c r="D100" s="75" t="str">
        <f t="shared" si="9"/>
        <v>J</v>
      </c>
      <c r="E100" s="78">
        <f t="shared" si="10"/>
        <v>50</v>
      </c>
      <c r="F100" s="79">
        <v>38</v>
      </c>
      <c r="G100" s="79">
        <v>44</v>
      </c>
      <c r="H100" s="79">
        <v>49</v>
      </c>
      <c r="I100" s="79">
        <v>16</v>
      </c>
      <c r="J100" s="79">
        <v>2</v>
      </c>
      <c r="K100" s="79">
        <v>36</v>
      </c>
      <c r="L100" s="79">
        <v>8</v>
      </c>
      <c r="M100" s="79">
        <v>8</v>
      </c>
      <c r="N100" s="75" t="s">
        <v>32</v>
      </c>
      <c r="O100" s="80"/>
    </row>
    <row r="101" spans="1:15" x14ac:dyDescent="0.25">
      <c r="A101" s="75">
        <f t="shared" si="7"/>
        <v>412</v>
      </c>
      <c r="B101" s="76" t="s">
        <v>131</v>
      </c>
      <c r="C101" s="77">
        <f t="shared" si="8"/>
        <v>41986</v>
      </c>
      <c r="D101" s="75" t="str">
        <f t="shared" si="9"/>
        <v>S</v>
      </c>
      <c r="E101" s="78">
        <f t="shared" si="10"/>
        <v>50</v>
      </c>
      <c r="F101" s="79">
        <v>42</v>
      </c>
      <c r="G101" s="79">
        <v>1</v>
      </c>
      <c r="H101" s="79">
        <v>25</v>
      </c>
      <c r="I101" s="79">
        <v>27</v>
      </c>
      <c r="J101" s="79">
        <v>36</v>
      </c>
      <c r="K101" s="79">
        <v>39</v>
      </c>
      <c r="L101" s="79">
        <v>14</v>
      </c>
      <c r="M101" s="79">
        <v>5</v>
      </c>
      <c r="N101" s="75" t="s">
        <v>32</v>
      </c>
      <c r="O101" s="80"/>
    </row>
    <row r="102" spans="1:15" x14ac:dyDescent="0.25">
      <c r="A102" s="75">
        <f t="shared" si="7"/>
        <v>413</v>
      </c>
      <c r="B102" s="76" t="s">
        <v>132</v>
      </c>
      <c r="C102" s="77">
        <f t="shared" ref="C102:C105" si="11">C100+7</f>
        <v>41991</v>
      </c>
      <c r="D102" s="75" t="str">
        <f t="shared" si="9"/>
        <v>J</v>
      </c>
      <c r="E102" s="78">
        <f t="shared" si="10"/>
        <v>51</v>
      </c>
      <c r="F102" s="79">
        <v>43</v>
      </c>
      <c r="G102" s="79">
        <v>36</v>
      </c>
      <c r="H102" s="79">
        <v>31</v>
      </c>
      <c r="I102" s="79">
        <v>18</v>
      </c>
      <c r="J102" s="79">
        <v>41</v>
      </c>
      <c r="K102" s="79">
        <v>8</v>
      </c>
      <c r="L102" s="79">
        <v>10</v>
      </c>
      <c r="M102" s="79">
        <v>8</v>
      </c>
      <c r="N102" s="75" t="s">
        <v>32</v>
      </c>
      <c r="O102" s="80"/>
    </row>
    <row r="103" spans="1:15" x14ac:dyDescent="0.25">
      <c r="A103" s="75">
        <f t="shared" si="7"/>
        <v>414</v>
      </c>
      <c r="B103" s="76" t="s">
        <v>133</v>
      </c>
      <c r="C103" s="77">
        <f t="shared" si="11"/>
        <v>41993</v>
      </c>
      <c r="D103" s="75" t="str">
        <f t="shared" si="9"/>
        <v>S</v>
      </c>
      <c r="E103" s="78">
        <f t="shared" si="10"/>
        <v>51</v>
      </c>
      <c r="F103" s="79">
        <v>22</v>
      </c>
      <c r="G103" s="79">
        <v>20</v>
      </c>
      <c r="H103" s="79">
        <v>34</v>
      </c>
      <c r="I103" s="79">
        <v>12</v>
      </c>
      <c r="J103" s="79">
        <v>26</v>
      </c>
      <c r="K103" s="79">
        <v>40</v>
      </c>
      <c r="L103" s="79">
        <v>16</v>
      </c>
      <c r="M103" s="79">
        <v>2</v>
      </c>
      <c r="N103" s="75" t="s">
        <v>32</v>
      </c>
      <c r="O103" s="80"/>
    </row>
    <row r="104" spans="1:15" x14ac:dyDescent="0.25">
      <c r="A104" s="75">
        <f t="shared" si="7"/>
        <v>415</v>
      </c>
      <c r="B104" s="76" t="s">
        <v>134</v>
      </c>
      <c r="C104" s="77">
        <f t="shared" si="11"/>
        <v>41998</v>
      </c>
      <c r="D104" s="75" t="str">
        <f t="shared" si="9"/>
        <v>J</v>
      </c>
      <c r="E104" s="78">
        <f t="shared" si="10"/>
        <v>52</v>
      </c>
      <c r="F104" s="79">
        <v>30</v>
      </c>
      <c r="G104" s="79">
        <v>39</v>
      </c>
      <c r="H104" s="79">
        <v>32</v>
      </c>
      <c r="I104" s="79">
        <v>37</v>
      </c>
      <c r="J104" s="79">
        <v>44</v>
      </c>
      <c r="K104" s="79">
        <v>6</v>
      </c>
      <c r="L104" s="79">
        <v>31</v>
      </c>
      <c r="M104" s="79">
        <v>4</v>
      </c>
      <c r="N104" s="75" t="s">
        <v>32</v>
      </c>
      <c r="O104" s="80"/>
    </row>
    <row r="105" spans="1:15" x14ac:dyDescent="0.25">
      <c r="A105" s="75">
        <f t="shared" si="7"/>
        <v>416</v>
      </c>
      <c r="B105" s="76" t="s">
        <v>135</v>
      </c>
      <c r="C105" s="77">
        <f t="shared" si="11"/>
        <v>42000</v>
      </c>
      <c r="D105" s="75" t="str">
        <f t="shared" si="9"/>
        <v>S</v>
      </c>
      <c r="E105" s="78">
        <f t="shared" si="10"/>
        <v>52</v>
      </c>
      <c r="F105" s="79">
        <v>33</v>
      </c>
      <c r="G105" s="79">
        <v>10</v>
      </c>
      <c r="H105" s="79">
        <v>47</v>
      </c>
      <c r="I105" s="79">
        <v>1</v>
      </c>
      <c r="J105" s="79">
        <v>23</v>
      </c>
      <c r="K105" s="79">
        <v>21</v>
      </c>
      <c r="L105" s="79">
        <v>18</v>
      </c>
      <c r="M105" s="79">
        <v>8</v>
      </c>
      <c r="N105" s="75" t="s">
        <v>32</v>
      </c>
      <c r="O105" s="80"/>
    </row>
    <row r="106" spans="1:15" x14ac:dyDescent="0.25">
      <c r="A106" s="75">
        <f t="shared" si="7"/>
        <v>417</v>
      </c>
      <c r="B106" s="76" t="s">
        <v>136</v>
      </c>
      <c r="C106" s="77">
        <v>42005</v>
      </c>
      <c r="D106" s="75" t="str">
        <f t="shared" si="9"/>
        <v>J</v>
      </c>
      <c r="E106" s="78">
        <f t="shared" si="10"/>
        <v>1</v>
      </c>
      <c r="F106" s="79">
        <v>23</v>
      </c>
      <c r="G106" s="79">
        <v>49</v>
      </c>
      <c r="H106" s="79">
        <v>32</v>
      </c>
      <c r="I106" s="79">
        <v>34</v>
      </c>
      <c r="J106" s="79">
        <v>11</v>
      </c>
      <c r="K106" s="79">
        <v>16</v>
      </c>
      <c r="L106" s="79">
        <v>45</v>
      </c>
      <c r="M106" s="79">
        <v>4</v>
      </c>
      <c r="N106" s="75" t="s">
        <v>32</v>
      </c>
      <c r="O106" s="80"/>
    </row>
    <row r="107" spans="1:15" x14ac:dyDescent="0.25">
      <c r="A107" s="75">
        <f t="shared" si="7"/>
        <v>418</v>
      </c>
      <c r="B107" s="76" t="s">
        <v>137</v>
      </c>
      <c r="C107" s="77">
        <f>+C106+2</f>
        <v>42007</v>
      </c>
      <c r="D107" s="75" t="str">
        <f t="shared" si="9"/>
        <v>S</v>
      </c>
      <c r="E107" s="78">
        <f t="shared" si="10"/>
        <v>1</v>
      </c>
      <c r="F107" s="79">
        <v>25</v>
      </c>
      <c r="G107" s="79">
        <v>21</v>
      </c>
      <c r="H107" s="79">
        <v>30</v>
      </c>
      <c r="I107" s="79">
        <v>1</v>
      </c>
      <c r="J107" s="79">
        <v>28</v>
      </c>
      <c r="K107" s="79">
        <v>22</v>
      </c>
      <c r="L107" s="79">
        <v>6</v>
      </c>
      <c r="M107" s="79">
        <v>1</v>
      </c>
      <c r="N107" s="75" t="s">
        <v>32</v>
      </c>
      <c r="O107" s="80"/>
    </row>
    <row r="108" spans="1:15" x14ac:dyDescent="0.25">
      <c r="A108" s="75">
        <f t="shared" si="7"/>
        <v>419</v>
      </c>
      <c r="B108" s="76" t="s">
        <v>138</v>
      </c>
      <c r="C108" s="77">
        <f>+C106+7</f>
        <v>42012</v>
      </c>
      <c r="D108" s="75" t="str">
        <f t="shared" si="9"/>
        <v>J</v>
      </c>
      <c r="E108" s="78">
        <f t="shared" si="10"/>
        <v>2</v>
      </c>
      <c r="F108" s="79">
        <v>10</v>
      </c>
      <c r="G108" s="79">
        <v>38</v>
      </c>
      <c r="H108" s="79">
        <v>2</v>
      </c>
      <c r="I108" s="79">
        <v>43</v>
      </c>
      <c r="J108" s="79">
        <v>40</v>
      </c>
      <c r="K108" s="79">
        <v>3</v>
      </c>
      <c r="L108" s="79">
        <v>42</v>
      </c>
      <c r="M108" s="79">
        <v>5</v>
      </c>
      <c r="N108" s="75" t="s">
        <v>32</v>
      </c>
      <c r="O108" s="80"/>
    </row>
    <row r="109" spans="1:15" x14ac:dyDescent="0.25">
      <c r="A109" s="75">
        <f t="shared" si="7"/>
        <v>420</v>
      </c>
      <c r="B109" s="76" t="s">
        <v>139</v>
      </c>
      <c r="C109" s="77">
        <f>+C107+7</f>
        <v>42014</v>
      </c>
      <c r="D109" s="75" t="str">
        <f t="shared" si="9"/>
        <v>S</v>
      </c>
      <c r="E109" s="78">
        <f t="shared" si="10"/>
        <v>2</v>
      </c>
      <c r="F109" s="79">
        <v>41</v>
      </c>
      <c r="G109" s="79">
        <v>27</v>
      </c>
      <c r="H109" s="79">
        <v>37</v>
      </c>
      <c r="I109" s="79">
        <v>42</v>
      </c>
      <c r="J109" s="79">
        <v>49</v>
      </c>
      <c r="K109" s="79">
        <v>18</v>
      </c>
      <c r="L109" s="79">
        <v>20</v>
      </c>
      <c r="M109" s="79">
        <v>2</v>
      </c>
      <c r="N109" s="75" t="s">
        <v>32</v>
      </c>
      <c r="O109" s="80"/>
    </row>
    <row r="110" spans="1:15" x14ac:dyDescent="0.25">
      <c r="A110" s="75">
        <f t="shared" si="7"/>
        <v>421</v>
      </c>
      <c r="B110" s="76" t="s">
        <v>140</v>
      </c>
      <c r="C110" s="77">
        <f t="shared" ref="C110:C136" si="12">C108+7</f>
        <v>42019</v>
      </c>
      <c r="D110" s="75" t="str">
        <f t="shared" si="9"/>
        <v>J</v>
      </c>
      <c r="E110" s="78">
        <f t="shared" si="10"/>
        <v>3</v>
      </c>
      <c r="F110" s="79">
        <v>4</v>
      </c>
      <c r="G110" s="79">
        <v>43</v>
      </c>
      <c r="H110" s="79">
        <v>13</v>
      </c>
      <c r="I110" s="79">
        <v>12</v>
      </c>
      <c r="J110" s="79">
        <v>24</v>
      </c>
      <c r="K110" s="79">
        <v>35</v>
      </c>
      <c r="L110" s="79">
        <v>44</v>
      </c>
      <c r="M110" s="79">
        <v>6</v>
      </c>
      <c r="N110" s="75" t="s">
        <v>32</v>
      </c>
      <c r="O110" s="80"/>
    </row>
    <row r="111" spans="1:15" x14ac:dyDescent="0.25">
      <c r="A111" s="75">
        <f t="shared" si="7"/>
        <v>422</v>
      </c>
      <c r="B111" s="76" t="s">
        <v>141</v>
      </c>
      <c r="C111" s="77">
        <f t="shared" si="12"/>
        <v>42021</v>
      </c>
      <c r="D111" s="75" t="str">
        <f t="shared" si="9"/>
        <v>S</v>
      </c>
      <c r="E111" s="78">
        <f t="shared" si="10"/>
        <v>3</v>
      </c>
      <c r="F111" s="79">
        <v>30</v>
      </c>
      <c r="G111" s="79">
        <v>22</v>
      </c>
      <c r="H111" s="79">
        <v>13</v>
      </c>
      <c r="I111" s="79">
        <v>48</v>
      </c>
      <c r="J111" s="79">
        <v>29</v>
      </c>
      <c r="K111" s="79">
        <v>20</v>
      </c>
      <c r="L111" s="79">
        <v>4</v>
      </c>
      <c r="M111" s="79">
        <v>8</v>
      </c>
      <c r="N111" s="75" t="s">
        <v>32</v>
      </c>
      <c r="O111" s="80"/>
    </row>
    <row r="112" spans="1:15" x14ac:dyDescent="0.25">
      <c r="A112" s="75">
        <f t="shared" si="7"/>
        <v>423</v>
      </c>
      <c r="B112" s="76" t="s">
        <v>142</v>
      </c>
      <c r="C112" s="77">
        <f t="shared" si="12"/>
        <v>42026</v>
      </c>
      <c r="D112" s="75" t="str">
        <f t="shared" si="9"/>
        <v>J</v>
      </c>
      <c r="E112" s="78">
        <f t="shared" si="10"/>
        <v>4</v>
      </c>
      <c r="F112" s="79">
        <v>38</v>
      </c>
      <c r="G112" s="79">
        <v>44</v>
      </c>
      <c r="H112" s="79">
        <v>20</v>
      </c>
      <c r="I112" s="79">
        <v>18</v>
      </c>
      <c r="J112" s="79">
        <v>14</v>
      </c>
      <c r="K112" s="79">
        <v>25</v>
      </c>
      <c r="L112" s="79">
        <v>34</v>
      </c>
      <c r="M112" s="79">
        <v>8</v>
      </c>
      <c r="N112" s="75" t="s">
        <v>32</v>
      </c>
      <c r="O112" s="80"/>
    </row>
    <row r="113" spans="1:15" x14ac:dyDescent="0.25">
      <c r="A113" s="75">
        <f t="shared" si="7"/>
        <v>424</v>
      </c>
      <c r="B113" s="76" t="s">
        <v>143</v>
      </c>
      <c r="C113" s="77">
        <f t="shared" si="12"/>
        <v>42028</v>
      </c>
      <c r="D113" s="75" t="str">
        <f t="shared" si="9"/>
        <v>S</v>
      </c>
      <c r="E113" s="78">
        <f t="shared" si="10"/>
        <v>4</v>
      </c>
      <c r="F113" s="79">
        <v>16</v>
      </c>
      <c r="G113" s="79">
        <v>37</v>
      </c>
      <c r="H113" s="79">
        <v>36</v>
      </c>
      <c r="I113" s="79">
        <v>7</v>
      </c>
      <c r="J113" s="79">
        <v>47</v>
      </c>
      <c r="K113" s="79">
        <v>14</v>
      </c>
      <c r="L113" s="79">
        <v>29</v>
      </c>
      <c r="M113" s="79">
        <v>1</v>
      </c>
      <c r="N113" s="75" t="s">
        <v>32</v>
      </c>
      <c r="O113" s="80"/>
    </row>
    <row r="114" spans="1:15" x14ac:dyDescent="0.25">
      <c r="A114" s="75">
        <f t="shared" si="7"/>
        <v>425</v>
      </c>
      <c r="B114" s="76" t="s">
        <v>144</v>
      </c>
      <c r="C114" s="77">
        <f t="shared" si="12"/>
        <v>42033</v>
      </c>
      <c r="D114" s="75" t="str">
        <f t="shared" si="9"/>
        <v>J</v>
      </c>
      <c r="E114" s="78">
        <f t="shared" si="10"/>
        <v>5</v>
      </c>
      <c r="F114" s="79">
        <v>31</v>
      </c>
      <c r="G114" s="79">
        <v>11</v>
      </c>
      <c r="H114" s="79">
        <v>43</v>
      </c>
      <c r="I114" s="79">
        <v>25</v>
      </c>
      <c r="J114" s="79">
        <v>6</v>
      </c>
      <c r="K114" s="79">
        <v>12</v>
      </c>
      <c r="L114" s="79">
        <v>28</v>
      </c>
      <c r="M114" s="79">
        <v>1</v>
      </c>
      <c r="N114" s="75" t="s">
        <v>32</v>
      </c>
      <c r="O114" s="80"/>
    </row>
    <row r="115" spans="1:15" x14ac:dyDescent="0.25">
      <c r="A115" s="75">
        <f t="shared" si="7"/>
        <v>426</v>
      </c>
      <c r="B115" s="76" t="s">
        <v>145</v>
      </c>
      <c r="C115" s="77">
        <f t="shared" si="12"/>
        <v>42035</v>
      </c>
      <c r="D115" s="75" t="str">
        <f t="shared" si="9"/>
        <v>S</v>
      </c>
      <c r="E115" s="78">
        <f t="shared" si="10"/>
        <v>5</v>
      </c>
      <c r="F115" s="79">
        <v>48</v>
      </c>
      <c r="G115" s="79">
        <v>23</v>
      </c>
      <c r="H115" s="79">
        <v>38</v>
      </c>
      <c r="I115" s="79">
        <v>13</v>
      </c>
      <c r="J115" s="79">
        <v>42</v>
      </c>
      <c r="K115" s="79">
        <v>8</v>
      </c>
      <c r="L115" s="79">
        <v>31</v>
      </c>
      <c r="M115" s="79">
        <v>2</v>
      </c>
      <c r="N115" s="75" t="s">
        <v>32</v>
      </c>
      <c r="O115" s="80"/>
    </row>
    <row r="116" spans="1:15" x14ac:dyDescent="0.25">
      <c r="A116" s="75">
        <f t="shared" si="7"/>
        <v>427</v>
      </c>
      <c r="B116" s="76" t="s">
        <v>146</v>
      </c>
      <c r="C116" s="77">
        <f t="shared" si="12"/>
        <v>42040</v>
      </c>
      <c r="D116" s="75" t="str">
        <f t="shared" si="9"/>
        <v>J</v>
      </c>
      <c r="E116" s="78">
        <f t="shared" si="10"/>
        <v>6</v>
      </c>
      <c r="F116" s="79">
        <v>4</v>
      </c>
      <c r="G116" s="79">
        <v>49</v>
      </c>
      <c r="H116" s="79">
        <v>34</v>
      </c>
      <c r="I116" s="79">
        <v>7</v>
      </c>
      <c r="J116" s="79">
        <v>46</v>
      </c>
      <c r="K116" s="79">
        <v>32</v>
      </c>
      <c r="L116" s="79">
        <v>6</v>
      </c>
      <c r="M116" s="79">
        <v>2</v>
      </c>
      <c r="N116" s="75" t="s">
        <v>32</v>
      </c>
      <c r="O116" s="80"/>
    </row>
    <row r="117" spans="1:15" x14ac:dyDescent="0.25">
      <c r="A117" s="75">
        <f t="shared" si="7"/>
        <v>428</v>
      </c>
      <c r="B117" s="76" t="s">
        <v>147</v>
      </c>
      <c r="C117" s="77">
        <f t="shared" si="12"/>
        <v>42042</v>
      </c>
      <c r="D117" s="75" t="str">
        <f t="shared" si="9"/>
        <v>S</v>
      </c>
      <c r="E117" s="78">
        <f t="shared" si="10"/>
        <v>6</v>
      </c>
      <c r="F117" s="79">
        <v>30</v>
      </c>
      <c r="G117" s="79">
        <v>21</v>
      </c>
      <c r="H117" s="79">
        <v>38</v>
      </c>
      <c r="I117" s="79">
        <v>28</v>
      </c>
      <c r="J117" s="79">
        <v>42</v>
      </c>
      <c r="K117" s="79">
        <v>12</v>
      </c>
      <c r="L117" s="79">
        <v>47</v>
      </c>
      <c r="M117" s="79">
        <v>3</v>
      </c>
      <c r="N117" s="75" t="s">
        <v>32</v>
      </c>
      <c r="O117" s="80"/>
    </row>
    <row r="118" spans="1:15" x14ac:dyDescent="0.25">
      <c r="A118" s="75">
        <f t="shared" si="7"/>
        <v>429</v>
      </c>
      <c r="B118" s="76" t="s">
        <v>148</v>
      </c>
      <c r="C118" s="77">
        <f t="shared" si="12"/>
        <v>42047</v>
      </c>
      <c r="D118" s="75" t="str">
        <f t="shared" si="9"/>
        <v>J</v>
      </c>
      <c r="E118" s="78">
        <f t="shared" si="10"/>
        <v>7</v>
      </c>
      <c r="F118" s="79">
        <v>37</v>
      </c>
      <c r="G118" s="79">
        <v>29</v>
      </c>
      <c r="H118" s="79">
        <v>49</v>
      </c>
      <c r="I118" s="79">
        <v>35</v>
      </c>
      <c r="J118" s="79">
        <v>13</v>
      </c>
      <c r="K118" s="79">
        <v>41</v>
      </c>
      <c r="L118" s="79">
        <v>21</v>
      </c>
      <c r="M118" s="79">
        <v>1</v>
      </c>
      <c r="N118" s="75" t="s">
        <v>32</v>
      </c>
      <c r="O118" s="80"/>
    </row>
    <row r="119" spans="1:15" x14ac:dyDescent="0.25">
      <c r="A119" s="75">
        <f t="shared" si="7"/>
        <v>430</v>
      </c>
      <c r="B119" s="76" t="s">
        <v>149</v>
      </c>
      <c r="C119" s="77">
        <f t="shared" si="12"/>
        <v>42049</v>
      </c>
      <c r="D119" s="75" t="str">
        <f t="shared" si="9"/>
        <v>S</v>
      </c>
      <c r="E119" s="78">
        <f t="shared" si="10"/>
        <v>7</v>
      </c>
      <c r="F119" s="79">
        <v>4</v>
      </c>
      <c r="G119" s="79">
        <v>44</v>
      </c>
      <c r="H119" s="79">
        <v>33</v>
      </c>
      <c r="I119" s="79">
        <v>1</v>
      </c>
      <c r="J119" s="79">
        <v>47</v>
      </c>
      <c r="K119" s="79">
        <v>12</v>
      </c>
      <c r="L119" s="79">
        <v>27</v>
      </c>
      <c r="M119" s="79">
        <v>8</v>
      </c>
      <c r="N119" s="75" t="s">
        <v>32</v>
      </c>
      <c r="O119" s="80"/>
    </row>
    <row r="120" spans="1:15" x14ac:dyDescent="0.25">
      <c r="A120" s="75">
        <f t="shared" si="7"/>
        <v>431</v>
      </c>
      <c r="B120" s="76" t="s">
        <v>150</v>
      </c>
      <c r="C120" s="77">
        <f t="shared" si="12"/>
        <v>42054</v>
      </c>
      <c r="D120" s="75" t="str">
        <f t="shared" si="9"/>
        <v>J</v>
      </c>
      <c r="E120" s="78">
        <f t="shared" si="10"/>
        <v>8</v>
      </c>
      <c r="F120" s="79">
        <v>20</v>
      </c>
      <c r="G120" s="79">
        <v>13</v>
      </c>
      <c r="H120" s="79">
        <v>24</v>
      </c>
      <c r="I120" s="79">
        <v>38</v>
      </c>
      <c r="J120" s="79">
        <v>11</v>
      </c>
      <c r="K120" s="79">
        <v>35</v>
      </c>
      <c r="L120" s="79">
        <v>46</v>
      </c>
      <c r="M120" s="79">
        <v>2</v>
      </c>
      <c r="N120" s="75" t="s">
        <v>32</v>
      </c>
      <c r="O120" s="80"/>
    </row>
    <row r="121" spans="1:15" x14ac:dyDescent="0.25">
      <c r="A121" s="75">
        <f t="shared" si="7"/>
        <v>432</v>
      </c>
      <c r="B121" s="76" t="s">
        <v>151</v>
      </c>
      <c r="C121" s="77">
        <f t="shared" si="12"/>
        <v>42056</v>
      </c>
      <c r="D121" s="75" t="str">
        <f t="shared" si="9"/>
        <v>S</v>
      </c>
      <c r="E121" s="78">
        <f t="shared" si="10"/>
        <v>8</v>
      </c>
      <c r="F121" s="79">
        <v>9</v>
      </c>
      <c r="G121" s="79">
        <v>14</v>
      </c>
      <c r="H121" s="79">
        <v>24</v>
      </c>
      <c r="I121" s="79">
        <v>12</v>
      </c>
      <c r="J121" s="79">
        <v>40</v>
      </c>
      <c r="K121" s="79">
        <v>37</v>
      </c>
      <c r="L121" s="79">
        <v>7</v>
      </c>
      <c r="M121" s="79">
        <v>9</v>
      </c>
      <c r="N121" s="75" t="s">
        <v>32</v>
      </c>
      <c r="O121" s="80"/>
    </row>
    <row r="122" spans="1:15" x14ac:dyDescent="0.25">
      <c r="A122" s="75">
        <f t="shared" si="7"/>
        <v>433</v>
      </c>
      <c r="B122" s="76" t="s">
        <v>152</v>
      </c>
      <c r="C122" s="77">
        <f t="shared" si="12"/>
        <v>42061</v>
      </c>
      <c r="D122" s="75" t="str">
        <f t="shared" si="9"/>
        <v>J</v>
      </c>
      <c r="E122" s="78">
        <f t="shared" si="10"/>
        <v>9</v>
      </c>
      <c r="F122" s="79">
        <v>20</v>
      </c>
      <c r="G122" s="79">
        <v>5</v>
      </c>
      <c r="H122" s="79">
        <v>30</v>
      </c>
      <c r="I122" s="79">
        <v>18</v>
      </c>
      <c r="J122" s="79">
        <v>22</v>
      </c>
      <c r="K122" s="79">
        <v>37</v>
      </c>
      <c r="L122" s="79">
        <v>42</v>
      </c>
      <c r="M122" s="79">
        <v>7</v>
      </c>
      <c r="N122" s="75" t="s">
        <v>32</v>
      </c>
      <c r="O122" s="80"/>
    </row>
    <row r="123" spans="1:15" x14ac:dyDescent="0.25">
      <c r="A123" s="75">
        <f t="shared" si="7"/>
        <v>434</v>
      </c>
      <c r="B123" s="76" t="s">
        <v>153</v>
      </c>
      <c r="C123" s="77">
        <f t="shared" si="12"/>
        <v>42063</v>
      </c>
      <c r="D123" s="75" t="str">
        <f t="shared" si="9"/>
        <v>S</v>
      </c>
      <c r="E123" s="78">
        <f t="shared" si="10"/>
        <v>9</v>
      </c>
      <c r="F123" s="79">
        <v>23</v>
      </c>
      <c r="G123" s="79">
        <v>30</v>
      </c>
      <c r="H123" s="79">
        <v>8</v>
      </c>
      <c r="I123" s="79">
        <v>7</v>
      </c>
      <c r="J123" s="79">
        <v>48</v>
      </c>
      <c r="K123" s="79">
        <v>22</v>
      </c>
      <c r="L123" s="79">
        <v>39</v>
      </c>
      <c r="M123" s="79">
        <v>4</v>
      </c>
      <c r="N123" s="75" t="s">
        <v>32</v>
      </c>
      <c r="O123" s="80"/>
    </row>
    <row r="124" spans="1:15" x14ac:dyDescent="0.25">
      <c r="A124" s="75">
        <f t="shared" si="7"/>
        <v>435</v>
      </c>
      <c r="B124" s="76" t="s">
        <v>154</v>
      </c>
      <c r="C124" s="77">
        <f t="shared" si="12"/>
        <v>42068</v>
      </c>
      <c r="D124" s="75" t="str">
        <f t="shared" si="9"/>
        <v>J</v>
      </c>
      <c r="E124" s="78">
        <f t="shared" si="10"/>
        <v>10</v>
      </c>
      <c r="F124" s="79">
        <v>5</v>
      </c>
      <c r="G124" s="79">
        <v>21</v>
      </c>
      <c r="H124" s="79">
        <v>28</v>
      </c>
      <c r="I124" s="79">
        <v>24</v>
      </c>
      <c r="J124" s="79">
        <v>44</v>
      </c>
      <c r="K124" s="79">
        <v>2</v>
      </c>
      <c r="L124" s="79">
        <v>30</v>
      </c>
      <c r="M124" s="79">
        <v>3</v>
      </c>
      <c r="N124" s="75" t="s">
        <v>32</v>
      </c>
      <c r="O124" s="80"/>
    </row>
    <row r="125" spans="1:15" x14ac:dyDescent="0.25">
      <c r="A125" s="75">
        <f t="shared" si="7"/>
        <v>436</v>
      </c>
      <c r="B125" s="76" t="s">
        <v>155</v>
      </c>
      <c r="C125" s="77">
        <f t="shared" si="12"/>
        <v>42070</v>
      </c>
      <c r="D125" s="75" t="str">
        <f t="shared" si="9"/>
        <v>S</v>
      </c>
      <c r="E125" s="78">
        <f t="shared" si="10"/>
        <v>10</v>
      </c>
      <c r="F125" s="79">
        <v>20</v>
      </c>
      <c r="G125" s="79">
        <v>1</v>
      </c>
      <c r="H125" s="79">
        <v>45</v>
      </c>
      <c r="I125" s="79">
        <v>43</v>
      </c>
      <c r="J125" s="79">
        <v>8</v>
      </c>
      <c r="K125" s="79">
        <v>9</v>
      </c>
      <c r="L125" s="79">
        <v>36</v>
      </c>
      <c r="M125" s="79">
        <v>9</v>
      </c>
      <c r="N125" s="75" t="s">
        <v>32</v>
      </c>
      <c r="O125" s="80"/>
    </row>
    <row r="126" spans="1:15" x14ac:dyDescent="0.25">
      <c r="A126" s="75">
        <f t="shared" si="7"/>
        <v>437</v>
      </c>
      <c r="B126" s="76" t="s">
        <v>156</v>
      </c>
      <c r="C126" s="77">
        <f t="shared" si="12"/>
        <v>42075</v>
      </c>
      <c r="D126" s="75" t="str">
        <f t="shared" si="9"/>
        <v>J</v>
      </c>
      <c r="E126" s="78">
        <f t="shared" si="10"/>
        <v>11</v>
      </c>
      <c r="F126" s="79">
        <v>43</v>
      </c>
      <c r="G126" s="79">
        <v>19</v>
      </c>
      <c r="H126" s="79">
        <v>30</v>
      </c>
      <c r="I126" s="79">
        <v>34</v>
      </c>
      <c r="J126" s="79">
        <v>45</v>
      </c>
      <c r="K126" s="79">
        <v>18</v>
      </c>
      <c r="L126" s="79">
        <v>10</v>
      </c>
      <c r="M126" s="79">
        <v>0</v>
      </c>
      <c r="N126" s="75" t="s">
        <v>32</v>
      </c>
      <c r="O126" s="80"/>
    </row>
    <row r="127" spans="1:15" x14ac:dyDescent="0.25">
      <c r="A127" s="75">
        <f t="shared" si="7"/>
        <v>438</v>
      </c>
      <c r="B127" s="76" t="s">
        <v>157</v>
      </c>
      <c r="C127" s="77">
        <f t="shared" si="12"/>
        <v>42077</v>
      </c>
      <c r="D127" s="75" t="str">
        <f t="shared" si="9"/>
        <v>S</v>
      </c>
      <c r="E127" s="78">
        <f t="shared" si="10"/>
        <v>11</v>
      </c>
      <c r="F127" s="79">
        <v>39</v>
      </c>
      <c r="G127" s="79">
        <v>32</v>
      </c>
      <c r="H127" s="79">
        <v>34</v>
      </c>
      <c r="I127" s="79">
        <v>9</v>
      </c>
      <c r="J127" s="79">
        <v>8</v>
      </c>
      <c r="K127" s="79">
        <v>47</v>
      </c>
      <c r="L127" s="79">
        <v>35</v>
      </c>
      <c r="M127" s="79">
        <v>7</v>
      </c>
      <c r="N127" s="75" t="s">
        <v>32</v>
      </c>
      <c r="O127" s="80"/>
    </row>
    <row r="128" spans="1:15" x14ac:dyDescent="0.25">
      <c r="A128" s="75">
        <f t="shared" si="7"/>
        <v>439</v>
      </c>
      <c r="B128" s="76" t="s">
        <v>158</v>
      </c>
      <c r="C128" s="77">
        <f t="shared" si="12"/>
        <v>42082</v>
      </c>
      <c r="D128" s="75" t="str">
        <f t="shared" si="9"/>
        <v>J</v>
      </c>
      <c r="E128" s="78">
        <f t="shared" si="10"/>
        <v>12</v>
      </c>
      <c r="F128" s="79">
        <v>1</v>
      </c>
      <c r="G128" s="79">
        <v>27</v>
      </c>
      <c r="H128" s="79">
        <v>15</v>
      </c>
      <c r="I128" s="79">
        <v>11</v>
      </c>
      <c r="J128" s="79">
        <v>30</v>
      </c>
      <c r="K128" s="79">
        <v>23</v>
      </c>
      <c r="L128" s="79">
        <v>46</v>
      </c>
      <c r="M128" s="79">
        <v>5</v>
      </c>
      <c r="N128" s="75" t="s">
        <v>32</v>
      </c>
      <c r="O128" s="80"/>
    </row>
    <row r="129" spans="1:15" x14ac:dyDescent="0.25">
      <c r="A129" s="75">
        <f t="shared" si="7"/>
        <v>440</v>
      </c>
      <c r="B129" s="76" t="s">
        <v>159</v>
      </c>
      <c r="C129" s="77">
        <f t="shared" si="12"/>
        <v>42084</v>
      </c>
      <c r="D129" s="75" t="str">
        <f t="shared" si="9"/>
        <v>S</v>
      </c>
      <c r="E129" s="78">
        <f t="shared" si="10"/>
        <v>12</v>
      </c>
      <c r="F129" s="79">
        <v>11</v>
      </c>
      <c r="G129" s="79">
        <v>4</v>
      </c>
      <c r="H129" s="79">
        <v>23</v>
      </c>
      <c r="I129" s="79">
        <v>5</v>
      </c>
      <c r="J129" s="79">
        <v>40</v>
      </c>
      <c r="K129" s="79">
        <v>44</v>
      </c>
      <c r="L129" s="79">
        <v>19</v>
      </c>
      <c r="M129" s="79">
        <v>3</v>
      </c>
      <c r="N129" s="75" t="s">
        <v>32</v>
      </c>
      <c r="O129" s="80"/>
    </row>
    <row r="130" spans="1:15" x14ac:dyDescent="0.25">
      <c r="A130" s="75">
        <f t="shared" si="7"/>
        <v>441</v>
      </c>
      <c r="B130" s="76" t="s">
        <v>160</v>
      </c>
      <c r="C130" s="77">
        <f t="shared" si="12"/>
        <v>42089</v>
      </c>
      <c r="D130" s="75" t="str">
        <f t="shared" si="9"/>
        <v>J</v>
      </c>
      <c r="E130" s="78">
        <f t="shared" si="10"/>
        <v>13</v>
      </c>
      <c r="F130" s="79">
        <v>38</v>
      </c>
      <c r="G130" s="79">
        <v>23</v>
      </c>
      <c r="H130" s="79">
        <v>49</v>
      </c>
      <c r="I130" s="79">
        <v>46</v>
      </c>
      <c r="J130" s="79">
        <v>35</v>
      </c>
      <c r="K130" s="79">
        <v>11</v>
      </c>
      <c r="L130" s="79">
        <v>2</v>
      </c>
      <c r="M130" s="79">
        <v>0</v>
      </c>
      <c r="N130" s="75" t="s">
        <v>32</v>
      </c>
      <c r="O130" s="80"/>
    </row>
    <row r="131" spans="1:15" x14ac:dyDescent="0.25">
      <c r="A131" s="75">
        <f t="shared" si="7"/>
        <v>442</v>
      </c>
      <c r="B131" s="76" t="s">
        <v>161</v>
      </c>
      <c r="C131" s="77">
        <f t="shared" si="12"/>
        <v>42091</v>
      </c>
      <c r="D131" s="75" t="str">
        <f t="shared" si="9"/>
        <v>S</v>
      </c>
      <c r="E131" s="78">
        <f t="shared" si="10"/>
        <v>13</v>
      </c>
      <c r="F131" s="79">
        <v>2</v>
      </c>
      <c r="G131" s="79">
        <v>38</v>
      </c>
      <c r="H131" s="79">
        <v>1</v>
      </c>
      <c r="I131" s="79">
        <v>17</v>
      </c>
      <c r="J131" s="79">
        <v>49</v>
      </c>
      <c r="K131" s="79">
        <v>7</v>
      </c>
      <c r="L131" s="79">
        <v>22</v>
      </c>
      <c r="M131" s="79">
        <v>5</v>
      </c>
      <c r="N131" s="75" t="s">
        <v>32</v>
      </c>
      <c r="O131" s="80"/>
    </row>
    <row r="132" spans="1:15" x14ac:dyDescent="0.25">
      <c r="A132" s="75">
        <f t="shared" ref="A132:A195" si="13">+A131+1</f>
        <v>443</v>
      </c>
      <c r="B132" s="76" t="s">
        <v>162</v>
      </c>
      <c r="C132" s="77">
        <f t="shared" si="12"/>
        <v>42096</v>
      </c>
      <c r="D132" s="75" t="str">
        <f t="shared" si="9"/>
        <v>J</v>
      </c>
      <c r="E132" s="78">
        <f t="shared" si="10"/>
        <v>14</v>
      </c>
      <c r="F132" s="79">
        <v>30</v>
      </c>
      <c r="G132" s="79">
        <v>14</v>
      </c>
      <c r="H132" s="79">
        <v>18</v>
      </c>
      <c r="I132" s="79">
        <v>5</v>
      </c>
      <c r="J132" s="79">
        <v>48</v>
      </c>
      <c r="K132" s="79">
        <v>46</v>
      </c>
      <c r="L132" s="79">
        <v>1</v>
      </c>
      <c r="M132" s="79">
        <v>8</v>
      </c>
      <c r="N132" s="75" t="s">
        <v>32</v>
      </c>
      <c r="O132" s="80"/>
    </row>
    <row r="133" spans="1:15" x14ac:dyDescent="0.25">
      <c r="A133" s="75">
        <f t="shared" si="13"/>
        <v>444</v>
      </c>
      <c r="B133" s="76" t="s">
        <v>163</v>
      </c>
      <c r="C133" s="77">
        <f t="shared" si="12"/>
        <v>42098</v>
      </c>
      <c r="D133" s="75" t="str">
        <f t="shared" si="9"/>
        <v>S</v>
      </c>
      <c r="E133" s="78">
        <f t="shared" si="10"/>
        <v>14</v>
      </c>
      <c r="F133" s="79">
        <v>11</v>
      </c>
      <c r="G133" s="79">
        <v>27</v>
      </c>
      <c r="H133" s="79">
        <v>21</v>
      </c>
      <c r="I133" s="79">
        <v>33</v>
      </c>
      <c r="J133" s="79">
        <v>15</v>
      </c>
      <c r="K133" s="79">
        <v>16</v>
      </c>
      <c r="L133" s="79">
        <v>24</v>
      </c>
      <c r="M133" s="79">
        <v>9</v>
      </c>
      <c r="N133" s="75" t="s">
        <v>32</v>
      </c>
      <c r="O133" s="80"/>
    </row>
    <row r="134" spans="1:15" x14ac:dyDescent="0.25">
      <c r="A134" s="75">
        <f t="shared" si="13"/>
        <v>445</v>
      </c>
      <c r="B134" s="76" t="s">
        <v>164</v>
      </c>
      <c r="C134" s="77">
        <f t="shared" si="12"/>
        <v>42103</v>
      </c>
      <c r="D134" s="75" t="str">
        <f t="shared" si="9"/>
        <v>J</v>
      </c>
      <c r="E134" s="78">
        <f t="shared" si="10"/>
        <v>15</v>
      </c>
      <c r="F134" s="79">
        <v>4</v>
      </c>
      <c r="G134" s="79">
        <v>8</v>
      </c>
      <c r="H134" s="79">
        <v>46</v>
      </c>
      <c r="I134" s="79">
        <v>13</v>
      </c>
      <c r="J134" s="79">
        <v>16</v>
      </c>
      <c r="K134" s="79">
        <v>39</v>
      </c>
      <c r="L134" s="79">
        <v>35</v>
      </c>
      <c r="M134" s="79">
        <v>6</v>
      </c>
      <c r="N134" s="75" t="s">
        <v>32</v>
      </c>
      <c r="O134" s="80"/>
    </row>
    <row r="135" spans="1:15" x14ac:dyDescent="0.25">
      <c r="A135" s="75">
        <f t="shared" si="13"/>
        <v>446</v>
      </c>
      <c r="B135" s="76" t="s">
        <v>165</v>
      </c>
      <c r="C135" s="77">
        <f t="shared" si="12"/>
        <v>42105</v>
      </c>
      <c r="D135" s="75" t="str">
        <f t="shared" si="9"/>
        <v>S</v>
      </c>
      <c r="E135" s="78">
        <f t="shared" si="10"/>
        <v>15</v>
      </c>
      <c r="F135" s="79">
        <v>23</v>
      </c>
      <c r="G135" s="79">
        <v>28</v>
      </c>
      <c r="H135" s="79">
        <v>24</v>
      </c>
      <c r="I135" s="79">
        <v>9</v>
      </c>
      <c r="J135" s="79">
        <v>41</v>
      </c>
      <c r="K135" s="79">
        <v>35</v>
      </c>
      <c r="L135" s="79">
        <v>8</v>
      </c>
      <c r="M135" s="79">
        <v>3</v>
      </c>
      <c r="N135" s="75" t="s">
        <v>32</v>
      </c>
      <c r="O135" s="80"/>
    </row>
    <row r="136" spans="1:15" x14ac:dyDescent="0.25">
      <c r="A136" s="75">
        <f t="shared" si="13"/>
        <v>447</v>
      </c>
      <c r="B136" s="76" t="s">
        <v>166</v>
      </c>
      <c r="C136" s="77">
        <f t="shared" si="12"/>
        <v>42110</v>
      </c>
      <c r="D136" s="75" t="str">
        <f t="shared" si="9"/>
        <v>J</v>
      </c>
      <c r="E136" s="78">
        <f t="shared" si="10"/>
        <v>16</v>
      </c>
      <c r="F136" s="79">
        <v>37</v>
      </c>
      <c r="G136" s="79">
        <v>31</v>
      </c>
      <c r="H136" s="79">
        <v>38</v>
      </c>
      <c r="I136" s="79">
        <v>47</v>
      </c>
      <c r="J136" s="79">
        <v>7</v>
      </c>
      <c r="K136" s="79">
        <v>32</v>
      </c>
      <c r="L136" s="79">
        <v>20</v>
      </c>
      <c r="M136" s="79">
        <v>3</v>
      </c>
      <c r="N136" s="75" t="s">
        <v>32</v>
      </c>
      <c r="O136" s="80"/>
    </row>
    <row r="137" spans="1:15" x14ac:dyDescent="0.25">
      <c r="A137" s="75">
        <f t="shared" si="13"/>
        <v>448</v>
      </c>
      <c r="B137" s="76" t="s">
        <v>167</v>
      </c>
      <c r="C137" s="77">
        <v>42112</v>
      </c>
      <c r="D137" s="75" t="str">
        <f t="shared" si="9"/>
        <v>S</v>
      </c>
      <c r="E137" s="78">
        <f t="shared" si="10"/>
        <v>16</v>
      </c>
      <c r="F137" s="79">
        <v>4</v>
      </c>
      <c r="G137" s="79">
        <v>6</v>
      </c>
      <c r="H137" s="79">
        <v>17</v>
      </c>
      <c r="I137" s="79">
        <v>18</v>
      </c>
      <c r="J137" s="79">
        <v>36</v>
      </c>
      <c r="K137" s="79">
        <v>38</v>
      </c>
      <c r="L137" s="79">
        <v>15</v>
      </c>
      <c r="M137" s="79">
        <v>5</v>
      </c>
      <c r="N137" s="75" t="s">
        <v>32</v>
      </c>
      <c r="O137" s="80"/>
    </row>
    <row r="138" spans="1:15" x14ac:dyDescent="0.25">
      <c r="A138" s="75">
        <f t="shared" si="13"/>
        <v>449</v>
      </c>
      <c r="B138" s="76" t="s">
        <v>168</v>
      </c>
      <c r="C138" s="77">
        <v>42117</v>
      </c>
      <c r="D138" s="75" t="str">
        <f t="shared" si="9"/>
        <v>J</v>
      </c>
      <c r="E138" s="78">
        <f t="shared" si="10"/>
        <v>17</v>
      </c>
      <c r="F138" s="79">
        <v>2</v>
      </c>
      <c r="G138" s="79">
        <v>14</v>
      </c>
      <c r="H138" s="79">
        <v>16</v>
      </c>
      <c r="I138" s="79">
        <v>23</v>
      </c>
      <c r="J138" s="79">
        <v>31</v>
      </c>
      <c r="K138" s="79">
        <v>49</v>
      </c>
      <c r="L138" s="79">
        <v>21</v>
      </c>
      <c r="M138" s="79">
        <v>9</v>
      </c>
      <c r="N138" s="75" t="s">
        <v>32</v>
      </c>
      <c r="O138" s="80"/>
    </row>
    <row r="139" spans="1:15" x14ac:dyDescent="0.25">
      <c r="A139" s="75">
        <f t="shared" si="13"/>
        <v>450</v>
      </c>
      <c r="B139" s="76" t="s">
        <v>169</v>
      </c>
      <c r="C139" s="77">
        <v>42119</v>
      </c>
      <c r="D139" s="75" t="str">
        <f t="shared" si="9"/>
        <v>S</v>
      </c>
      <c r="E139" s="78">
        <f t="shared" si="10"/>
        <v>17</v>
      </c>
      <c r="F139" s="79">
        <v>3</v>
      </c>
      <c r="G139" s="79">
        <v>29</v>
      </c>
      <c r="H139" s="79">
        <v>33</v>
      </c>
      <c r="I139" s="79">
        <v>43</v>
      </c>
      <c r="J139" s="79">
        <v>47</v>
      </c>
      <c r="K139" s="79">
        <v>48</v>
      </c>
      <c r="L139" s="79">
        <v>38</v>
      </c>
      <c r="M139" s="79">
        <v>5</v>
      </c>
      <c r="N139" s="75" t="s">
        <v>32</v>
      </c>
      <c r="O139" s="80"/>
    </row>
    <row r="140" spans="1:15" x14ac:dyDescent="0.25">
      <c r="A140" s="75">
        <f t="shared" si="13"/>
        <v>451</v>
      </c>
      <c r="B140" s="76" t="s">
        <v>170</v>
      </c>
      <c r="C140" s="77">
        <v>42124</v>
      </c>
      <c r="D140" s="75" t="str">
        <f t="shared" si="9"/>
        <v>J</v>
      </c>
      <c r="E140" s="78">
        <f t="shared" si="10"/>
        <v>18</v>
      </c>
      <c r="F140" s="79">
        <v>1</v>
      </c>
      <c r="G140" s="79">
        <v>8</v>
      </c>
      <c r="H140" s="79">
        <v>10</v>
      </c>
      <c r="I140" s="79">
        <v>32</v>
      </c>
      <c r="J140" s="79">
        <v>38</v>
      </c>
      <c r="K140" s="79">
        <v>40</v>
      </c>
      <c r="L140" s="79">
        <v>12</v>
      </c>
      <c r="M140" s="79">
        <v>7</v>
      </c>
      <c r="N140" s="75" t="s">
        <v>32</v>
      </c>
      <c r="O140" s="80"/>
    </row>
    <row r="141" spans="1:15" x14ac:dyDescent="0.25">
      <c r="A141" s="75">
        <f t="shared" si="13"/>
        <v>452</v>
      </c>
      <c r="B141" s="76" t="s">
        <v>171</v>
      </c>
      <c r="C141" s="77">
        <v>42126</v>
      </c>
      <c r="D141" s="75" t="str">
        <f t="shared" si="9"/>
        <v>S</v>
      </c>
      <c r="E141" s="78">
        <f t="shared" si="10"/>
        <v>18</v>
      </c>
      <c r="F141" s="79">
        <v>7</v>
      </c>
      <c r="G141" s="79">
        <v>13</v>
      </c>
      <c r="H141" s="79">
        <v>36</v>
      </c>
      <c r="I141" s="79">
        <v>39</v>
      </c>
      <c r="J141" s="79">
        <v>48</v>
      </c>
      <c r="K141" s="79">
        <v>49</v>
      </c>
      <c r="L141" s="79">
        <v>25</v>
      </c>
      <c r="M141" s="79">
        <v>4</v>
      </c>
      <c r="N141" s="75" t="s">
        <v>32</v>
      </c>
      <c r="O141" s="80"/>
    </row>
    <row r="142" spans="1:15" x14ac:dyDescent="0.25">
      <c r="A142" s="75">
        <f t="shared" si="13"/>
        <v>453</v>
      </c>
      <c r="B142" s="76" t="s">
        <v>172</v>
      </c>
      <c r="C142" s="77">
        <v>42131</v>
      </c>
      <c r="D142" s="75" t="str">
        <f t="shared" si="9"/>
        <v>J</v>
      </c>
      <c r="E142" s="78">
        <f t="shared" si="10"/>
        <v>19</v>
      </c>
      <c r="F142" s="79">
        <v>9</v>
      </c>
      <c r="G142" s="79">
        <v>11</v>
      </c>
      <c r="H142" s="79">
        <v>14</v>
      </c>
      <c r="I142" s="79">
        <v>35</v>
      </c>
      <c r="J142" s="79">
        <v>45</v>
      </c>
      <c r="K142" s="79">
        <v>47</v>
      </c>
      <c r="L142" s="79">
        <v>27</v>
      </c>
      <c r="M142" s="79">
        <v>3</v>
      </c>
      <c r="N142" s="75" t="s">
        <v>32</v>
      </c>
      <c r="O142" s="80"/>
    </row>
    <row r="143" spans="1:15" x14ac:dyDescent="0.25">
      <c r="A143" s="75">
        <f t="shared" si="13"/>
        <v>454</v>
      </c>
      <c r="B143" s="76" t="s">
        <v>173</v>
      </c>
      <c r="C143" s="77">
        <v>42133</v>
      </c>
      <c r="D143" s="75" t="str">
        <f t="shared" si="9"/>
        <v>S</v>
      </c>
      <c r="E143" s="78">
        <f t="shared" si="10"/>
        <v>19</v>
      </c>
      <c r="F143" s="79">
        <v>16</v>
      </c>
      <c r="G143" s="79">
        <v>27</v>
      </c>
      <c r="H143" s="79">
        <v>29</v>
      </c>
      <c r="I143" s="79">
        <v>34</v>
      </c>
      <c r="J143" s="79">
        <v>38</v>
      </c>
      <c r="K143" s="79">
        <v>43</v>
      </c>
      <c r="L143" s="79">
        <v>1</v>
      </c>
      <c r="M143" s="79">
        <v>8</v>
      </c>
      <c r="N143" s="75" t="s">
        <v>32</v>
      </c>
      <c r="O143" s="80"/>
    </row>
    <row r="144" spans="1:15" x14ac:dyDescent="0.25">
      <c r="A144" s="75">
        <f t="shared" si="13"/>
        <v>455</v>
      </c>
      <c r="B144" s="76" t="s">
        <v>174</v>
      </c>
      <c r="C144" s="77">
        <v>42138</v>
      </c>
      <c r="D144" s="75" t="str">
        <f t="shared" si="9"/>
        <v>J</v>
      </c>
      <c r="E144" s="78">
        <f t="shared" si="10"/>
        <v>20</v>
      </c>
      <c r="F144" s="79">
        <v>3</v>
      </c>
      <c r="G144" s="79">
        <v>8</v>
      </c>
      <c r="H144" s="79">
        <v>12</v>
      </c>
      <c r="I144" s="79">
        <v>22</v>
      </c>
      <c r="J144" s="79">
        <v>29</v>
      </c>
      <c r="K144" s="79">
        <v>49</v>
      </c>
      <c r="L144" s="79">
        <v>13</v>
      </c>
      <c r="M144" s="79">
        <v>7</v>
      </c>
      <c r="N144" s="75" t="s">
        <v>32</v>
      </c>
      <c r="O144" s="80"/>
    </row>
    <row r="145" spans="1:15" x14ac:dyDescent="0.25">
      <c r="A145" s="75">
        <f t="shared" si="13"/>
        <v>456</v>
      </c>
      <c r="B145" s="76" t="s">
        <v>175</v>
      </c>
      <c r="C145" s="77">
        <v>42140</v>
      </c>
      <c r="D145" s="75" t="str">
        <f t="shared" si="9"/>
        <v>S</v>
      </c>
      <c r="E145" s="78">
        <f t="shared" si="10"/>
        <v>20</v>
      </c>
      <c r="F145" s="79">
        <v>2</v>
      </c>
      <c r="G145" s="79">
        <v>18</v>
      </c>
      <c r="H145" s="79">
        <v>20</v>
      </c>
      <c r="I145" s="79">
        <v>35</v>
      </c>
      <c r="J145" s="79">
        <v>43</v>
      </c>
      <c r="K145" s="79">
        <v>44</v>
      </c>
      <c r="L145" s="79">
        <v>15</v>
      </c>
      <c r="M145" s="79">
        <v>2</v>
      </c>
      <c r="N145" s="75" t="s">
        <v>32</v>
      </c>
      <c r="O145" s="80"/>
    </row>
    <row r="146" spans="1:15" x14ac:dyDescent="0.25">
      <c r="A146" s="75">
        <f t="shared" si="13"/>
        <v>457</v>
      </c>
      <c r="B146" s="76" t="s">
        <v>176</v>
      </c>
      <c r="C146" s="77">
        <v>42145</v>
      </c>
      <c r="D146" s="75" t="str">
        <f t="shared" si="9"/>
        <v>J</v>
      </c>
      <c r="E146" s="78">
        <f t="shared" si="10"/>
        <v>21</v>
      </c>
      <c r="F146" s="79">
        <v>8</v>
      </c>
      <c r="G146" s="79">
        <v>9</v>
      </c>
      <c r="H146" s="79">
        <v>18</v>
      </c>
      <c r="I146" s="79">
        <v>30</v>
      </c>
      <c r="J146" s="79">
        <v>33</v>
      </c>
      <c r="K146" s="79">
        <v>39</v>
      </c>
      <c r="L146" s="79">
        <v>7</v>
      </c>
      <c r="M146" s="79">
        <v>4</v>
      </c>
      <c r="N146" s="75" t="s">
        <v>32</v>
      </c>
      <c r="O146" s="80"/>
    </row>
    <row r="147" spans="1:15" x14ac:dyDescent="0.25">
      <c r="A147" s="75">
        <f t="shared" si="13"/>
        <v>458</v>
      </c>
      <c r="B147" s="76" t="s">
        <v>177</v>
      </c>
      <c r="C147" s="77">
        <v>42147</v>
      </c>
      <c r="D147" s="75" t="str">
        <f t="shared" si="9"/>
        <v>S</v>
      </c>
      <c r="E147" s="78">
        <f t="shared" si="10"/>
        <v>21</v>
      </c>
      <c r="F147" s="79">
        <v>2</v>
      </c>
      <c r="G147" s="79">
        <v>4</v>
      </c>
      <c r="H147" s="79">
        <v>6</v>
      </c>
      <c r="I147" s="79">
        <v>31</v>
      </c>
      <c r="J147" s="79">
        <v>39</v>
      </c>
      <c r="K147" s="79">
        <v>42</v>
      </c>
      <c r="L147" s="79">
        <v>33</v>
      </c>
      <c r="M147" s="79">
        <v>7</v>
      </c>
      <c r="N147" s="75" t="s">
        <v>32</v>
      </c>
      <c r="O147" s="80"/>
    </row>
    <row r="148" spans="1:15" x14ac:dyDescent="0.25">
      <c r="A148" s="75">
        <f t="shared" si="13"/>
        <v>459</v>
      </c>
      <c r="B148" s="76" t="s">
        <v>178</v>
      </c>
      <c r="C148" s="77">
        <v>42152</v>
      </c>
      <c r="D148" s="75" t="str">
        <f t="shared" si="9"/>
        <v>J</v>
      </c>
      <c r="E148" s="78">
        <f t="shared" si="10"/>
        <v>22</v>
      </c>
      <c r="F148" s="79">
        <v>16</v>
      </c>
      <c r="G148" s="79">
        <v>36</v>
      </c>
      <c r="H148" s="79">
        <v>41</v>
      </c>
      <c r="I148" s="79">
        <v>47</v>
      </c>
      <c r="J148" s="79">
        <v>48</v>
      </c>
      <c r="K148" s="79">
        <v>49</v>
      </c>
      <c r="L148" s="79">
        <v>31</v>
      </c>
      <c r="M148" s="79">
        <v>4</v>
      </c>
      <c r="N148" s="75" t="s">
        <v>32</v>
      </c>
      <c r="O148" s="80"/>
    </row>
    <row r="149" spans="1:15" x14ac:dyDescent="0.25">
      <c r="A149" s="75">
        <f t="shared" si="13"/>
        <v>460</v>
      </c>
      <c r="B149" s="76" t="s">
        <v>179</v>
      </c>
      <c r="C149" s="77">
        <v>42154</v>
      </c>
      <c r="D149" s="75" t="str">
        <f t="shared" si="9"/>
        <v>S</v>
      </c>
      <c r="E149" s="78">
        <f t="shared" si="10"/>
        <v>22</v>
      </c>
      <c r="F149" s="79">
        <v>17</v>
      </c>
      <c r="G149" s="79">
        <v>20</v>
      </c>
      <c r="H149" s="79">
        <v>27</v>
      </c>
      <c r="I149" s="79">
        <v>29</v>
      </c>
      <c r="J149" s="79">
        <v>35</v>
      </c>
      <c r="K149" s="79">
        <v>40</v>
      </c>
      <c r="L149" s="79">
        <v>36</v>
      </c>
      <c r="M149" s="79">
        <v>5</v>
      </c>
      <c r="N149" s="75" t="s">
        <v>32</v>
      </c>
      <c r="O149" s="80"/>
    </row>
    <row r="150" spans="1:15" x14ac:dyDescent="0.25">
      <c r="A150" s="75">
        <f t="shared" si="13"/>
        <v>461</v>
      </c>
      <c r="B150" s="76" t="s">
        <v>180</v>
      </c>
      <c r="C150" s="77">
        <v>42159</v>
      </c>
      <c r="D150" s="75" t="str">
        <f t="shared" si="9"/>
        <v>J</v>
      </c>
      <c r="E150" s="78">
        <f t="shared" si="10"/>
        <v>23</v>
      </c>
      <c r="F150" s="79">
        <v>3</v>
      </c>
      <c r="G150" s="79">
        <v>10</v>
      </c>
      <c r="H150" s="79">
        <v>13</v>
      </c>
      <c r="I150" s="79">
        <v>30</v>
      </c>
      <c r="J150" s="79">
        <v>33</v>
      </c>
      <c r="K150" s="79">
        <v>47</v>
      </c>
      <c r="L150" s="79">
        <v>27</v>
      </c>
      <c r="M150" s="79">
        <v>7</v>
      </c>
      <c r="N150" s="75" t="s">
        <v>32</v>
      </c>
      <c r="O150" s="80"/>
    </row>
    <row r="151" spans="1:15" x14ac:dyDescent="0.25">
      <c r="A151" s="75">
        <f t="shared" si="13"/>
        <v>462</v>
      </c>
      <c r="B151" s="76" t="s">
        <v>181</v>
      </c>
      <c r="C151" s="77">
        <v>42161</v>
      </c>
      <c r="D151" s="75" t="str">
        <f t="shared" si="9"/>
        <v>S</v>
      </c>
      <c r="E151" s="78">
        <f t="shared" si="10"/>
        <v>23</v>
      </c>
      <c r="F151" s="79">
        <v>3</v>
      </c>
      <c r="G151" s="79">
        <v>28</v>
      </c>
      <c r="H151" s="79">
        <v>30</v>
      </c>
      <c r="I151" s="79">
        <v>31</v>
      </c>
      <c r="J151" s="79">
        <v>36</v>
      </c>
      <c r="K151" s="79">
        <v>41</v>
      </c>
      <c r="L151" s="79">
        <v>49</v>
      </c>
      <c r="M151" s="79">
        <v>7</v>
      </c>
      <c r="N151" s="75" t="s">
        <v>32</v>
      </c>
      <c r="O151" s="80"/>
    </row>
    <row r="152" spans="1:15" x14ac:dyDescent="0.25">
      <c r="A152" s="75">
        <f t="shared" si="13"/>
        <v>463</v>
      </c>
      <c r="B152" s="76" t="s">
        <v>182</v>
      </c>
      <c r="C152" s="77">
        <v>42166</v>
      </c>
      <c r="D152" s="75" t="str">
        <f t="shared" si="9"/>
        <v>J</v>
      </c>
      <c r="E152" s="78">
        <f t="shared" si="10"/>
        <v>24</v>
      </c>
      <c r="F152" s="79">
        <v>11</v>
      </c>
      <c r="G152" s="79">
        <v>15</v>
      </c>
      <c r="H152" s="79">
        <v>21</v>
      </c>
      <c r="I152" s="79">
        <v>25</v>
      </c>
      <c r="J152" s="79">
        <v>38</v>
      </c>
      <c r="K152" s="79">
        <v>44</v>
      </c>
      <c r="L152" s="79">
        <v>2</v>
      </c>
      <c r="M152" s="79">
        <v>2</v>
      </c>
      <c r="N152" s="75" t="s">
        <v>32</v>
      </c>
      <c r="O152" s="80"/>
    </row>
    <row r="153" spans="1:15" x14ac:dyDescent="0.25">
      <c r="A153" s="75">
        <f t="shared" si="13"/>
        <v>464</v>
      </c>
      <c r="B153" s="76" t="s">
        <v>183</v>
      </c>
      <c r="C153" s="77">
        <v>42168</v>
      </c>
      <c r="D153" s="75" t="str">
        <f t="shared" si="9"/>
        <v>S</v>
      </c>
      <c r="E153" s="78">
        <f t="shared" si="10"/>
        <v>24</v>
      </c>
      <c r="F153" s="79">
        <v>24</v>
      </c>
      <c r="G153" s="79">
        <v>37</v>
      </c>
      <c r="H153" s="79">
        <v>40</v>
      </c>
      <c r="I153" s="79">
        <v>41</v>
      </c>
      <c r="J153" s="79">
        <v>43</v>
      </c>
      <c r="K153" s="79">
        <v>46</v>
      </c>
      <c r="L153" s="79">
        <v>47</v>
      </c>
      <c r="M153" s="79">
        <v>3</v>
      </c>
      <c r="N153" s="75" t="s">
        <v>32</v>
      </c>
      <c r="O153" s="80"/>
    </row>
    <row r="154" spans="1:15" x14ac:dyDescent="0.25">
      <c r="A154" s="75">
        <f t="shared" si="13"/>
        <v>465</v>
      </c>
      <c r="B154" s="76" t="s">
        <v>184</v>
      </c>
      <c r="C154" s="77">
        <v>42173</v>
      </c>
      <c r="D154" s="75" t="str">
        <f t="shared" ref="D154:D217" si="14">CHOOSE(WEEKDAY(C154),"D","L","M","X","J","V","S")</f>
        <v>J</v>
      </c>
      <c r="E154" s="78">
        <f t="shared" ref="E154:E217" si="15">WEEKNUM(C154,21)</f>
        <v>25</v>
      </c>
      <c r="F154" s="79">
        <v>11</v>
      </c>
      <c r="G154" s="79">
        <v>14</v>
      </c>
      <c r="H154" s="79">
        <v>19</v>
      </c>
      <c r="I154" s="79">
        <v>24</v>
      </c>
      <c r="J154" s="79">
        <v>39</v>
      </c>
      <c r="K154" s="79">
        <v>43</v>
      </c>
      <c r="L154" s="79">
        <v>42</v>
      </c>
      <c r="M154" s="79">
        <v>2</v>
      </c>
      <c r="N154" s="75" t="s">
        <v>32</v>
      </c>
      <c r="O154" s="80"/>
    </row>
    <row r="155" spans="1:15" x14ac:dyDescent="0.25">
      <c r="A155" s="75">
        <f t="shared" si="13"/>
        <v>466</v>
      </c>
      <c r="B155" s="76" t="s">
        <v>185</v>
      </c>
      <c r="C155" s="77">
        <v>42175</v>
      </c>
      <c r="D155" s="75" t="str">
        <f t="shared" si="14"/>
        <v>S</v>
      </c>
      <c r="E155" s="78">
        <f t="shared" si="15"/>
        <v>25</v>
      </c>
      <c r="F155" s="79">
        <v>9</v>
      </c>
      <c r="G155" s="79">
        <v>17</v>
      </c>
      <c r="H155" s="79">
        <v>21</v>
      </c>
      <c r="I155" s="79">
        <v>31</v>
      </c>
      <c r="J155" s="79">
        <v>34</v>
      </c>
      <c r="K155" s="79">
        <v>41</v>
      </c>
      <c r="L155" s="79">
        <v>39</v>
      </c>
      <c r="M155" s="79">
        <v>3</v>
      </c>
      <c r="N155" s="75" t="s">
        <v>32</v>
      </c>
      <c r="O155" s="80"/>
    </row>
    <row r="156" spans="1:15" x14ac:dyDescent="0.25">
      <c r="A156" s="75">
        <f t="shared" si="13"/>
        <v>467</v>
      </c>
      <c r="B156" s="76" t="s">
        <v>186</v>
      </c>
      <c r="C156" s="77">
        <v>42180</v>
      </c>
      <c r="D156" s="75" t="str">
        <f t="shared" si="14"/>
        <v>J</v>
      </c>
      <c r="E156" s="78">
        <f t="shared" si="15"/>
        <v>26</v>
      </c>
      <c r="F156" s="79">
        <v>1</v>
      </c>
      <c r="G156" s="79">
        <v>2</v>
      </c>
      <c r="H156" s="79">
        <v>7</v>
      </c>
      <c r="I156" s="79">
        <v>8</v>
      </c>
      <c r="J156" s="79">
        <v>11</v>
      </c>
      <c r="K156" s="79">
        <v>42</v>
      </c>
      <c r="L156" s="79">
        <v>32</v>
      </c>
      <c r="M156" s="79">
        <v>5</v>
      </c>
      <c r="N156" s="75" t="s">
        <v>32</v>
      </c>
      <c r="O156" s="80"/>
    </row>
    <row r="157" spans="1:15" x14ac:dyDescent="0.25">
      <c r="A157" s="75">
        <f t="shared" si="13"/>
        <v>468</v>
      </c>
      <c r="B157" s="76" t="s">
        <v>187</v>
      </c>
      <c r="C157" s="77">
        <v>42182</v>
      </c>
      <c r="D157" s="75" t="str">
        <f t="shared" si="14"/>
        <v>S</v>
      </c>
      <c r="E157" s="78">
        <f t="shared" si="15"/>
        <v>26</v>
      </c>
      <c r="F157" s="79">
        <v>1</v>
      </c>
      <c r="G157" s="79">
        <v>8</v>
      </c>
      <c r="H157" s="79">
        <v>10</v>
      </c>
      <c r="I157" s="79">
        <v>16</v>
      </c>
      <c r="J157" s="79">
        <v>26</v>
      </c>
      <c r="K157" s="79">
        <v>32</v>
      </c>
      <c r="L157" s="79">
        <v>15</v>
      </c>
      <c r="M157" s="79">
        <v>2</v>
      </c>
      <c r="N157" s="75" t="s">
        <v>32</v>
      </c>
      <c r="O157" s="80"/>
    </row>
    <row r="158" spans="1:15" x14ac:dyDescent="0.25">
      <c r="A158" s="75">
        <f t="shared" si="13"/>
        <v>469</v>
      </c>
      <c r="B158" s="76" t="s">
        <v>188</v>
      </c>
      <c r="C158" s="77">
        <v>42187</v>
      </c>
      <c r="D158" s="75" t="str">
        <f t="shared" si="14"/>
        <v>J</v>
      </c>
      <c r="E158" s="78">
        <f t="shared" si="15"/>
        <v>27</v>
      </c>
      <c r="F158" s="79">
        <v>18</v>
      </c>
      <c r="G158" s="79">
        <v>21</v>
      </c>
      <c r="H158" s="79">
        <v>32</v>
      </c>
      <c r="I158" s="79">
        <v>36</v>
      </c>
      <c r="J158" s="79">
        <v>45</v>
      </c>
      <c r="K158" s="79">
        <v>46</v>
      </c>
      <c r="L158" s="79">
        <v>25</v>
      </c>
      <c r="M158" s="79">
        <v>4</v>
      </c>
      <c r="N158" s="75" t="s">
        <v>32</v>
      </c>
      <c r="O158" s="80"/>
    </row>
    <row r="159" spans="1:15" x14ac:dyDescent="0.25">
      <c r="A159" s="75">
        <f t="shared" si="13"/>
        <v>470</v>
      </c>
      <c r="B159" s="76" t="s">
        <v>189</v>
      </c>
      <c r="C159" s="77">
        <v>42189</v>
      </c>
      <c r="D159" s="75" t="str">
        <f t="shared" si="14"/>
        <v>S</v>
      </c>
      <c r="E159" s="78">
        <f t="shared" si="15"/>
        <v>27</v>
      </c>
      <c r="F159" s="79">
        <v>18</v>
      </c>
      <c r="G159" s="79">
        <v>19</v>
      </c>
      <c r="H159" s="79">
        <v>28</v>
      </c>
      <c r="I159" s="79">
        <v>45</v>
      </c>
      <c r="J159" s="79">
        <v>46</v>
      </c>
      <c r="K159" s="79">
        <v>49</v>
      </c>
      <c r="L159" s="79">
        <v>35</v>
      </c>
      <c r="M159" s="79">
        <v>4</v>
      </c>
      <c r="N159" s="75" t="s">
        <v>32</v>
      </c>
      <c r="O159" s="80"/>
    </row>
    <row r="160" spans="1:15" x14ac:dyDescent="0.25">
      <c r="A160" s="75">
        <f t="shared" si="13"/>
        <v>471</v>
      </c>
      <c r="B160" s="76" t="s">
        <v>190</v>
      </c>
      <c r="C160" s="77">
        <v>42194</v>
      </c>
      <c r="D160" s="75" t="str">
        <f t="shared" si="14"/>
        <v>J</v>
      </c>
      <c r="E160" s="78">
        <f t="shared" si="15"/>
        <v>28</v>
      </c>
      <c r="F160" s="79">
        <v>43</v>
      </c>
      <c r="G160" s="79">
        <v>14</v>
      </c>
      <c r="H160" s="79">
        <v>7</v>
      </c>
      <c r="I160" s="79">
        <v>25</v>
      </c>
      <c r="J160" s="79">
        <v>15</v>
      </c>
      <c r="K160" s="79">
        <v>6</v>
      </c>
      <c r="L160" s="79">
        <v>12</v>
      </c>
      <c r="M160" s="79">
        <v>8</v>
      </c>
      <c r="N160" s="75" t="s">
        <v>32</v>
      </c>
      <c r="O160" s="80"/>
    </row>
    <row r="161" spans="1:15" x14ac:dyDescent="0.25">
      <c r="A161" s="75">
        <f t="shared" si="13"/>
        <v>472</v>
      </c>
      <c r="B161" s="76" t="s">
        <v>191</v>
      </c>
      <c r="C161" s="77">
        <v>42196</v>
      </c>
      <c r="D161" s="75" t="str">
        <f t="shared" si="14"/>
        <v>S</v>
      </c>
      <c r="E161" s="78">
        <f t="shared" si="15"/>
        <v>28</v>
      </c>
      <c r="F161" s="79">
        <v>12</v>
      </c>
      <c r="G161" s="79">
        <v>20</v>
      </c>
      <c r="H161" s="79">
        <v>22</v>
      </c>
      <c r="I161" s="79">
        <v>23</v>
      </c>
      <c r="J161" s="79">
        <v>30</v>
      </c>
      <c r="K161" s="79">
        <v>44</v>
      </c>
      <c r="L161" s="79">
        <v>11</v>
      </c>
      <c r="M161" s="79">
        <v>6</v>
      </c>
      <c r="N161" s="75" t="s">
        <v>32</v>
      </c>
      <c r="O161" s="80"/>
    </row>
    <row r="162" spans="1:15" x14ac:dyDescent="0.25">
      <c r="A162" s="75">
        <f t="shared" si="13"/>
        <v>473</v>
      </c>
      <c r="B162" s="76" t="s">
        <v>192</v>
      </c>
      <c r="C162" s="77">
        <v>42201</v>
      </c>
      <c r="D162" s="75" t="str">
        <f t="shared" si="14"/>
        <v>J</v>
      </c>
      <c r="E162" s="78">
        <f t="shared" si="15"/>
        <v>29</v>
      </c>
      <c r="F162" s="79">
        <v>2</v>
      </c>
      <c r="G162" s="79">
        <v>3</v>
      </c>
      <c r="H162" s="79">
        <v>4</v>
      </c>
      <c r="I162" s="79">
        <v>7</v>
      </c>
      <c r="J162" s="79">
        <v>21</v>
      </c>
      <c r="K162" s="79">
        <v>38</v>
      </c>
      <c r="L162" s="79">
        <v>24</v>
      </c>
      <c r="M162" s="79">
        <v>4</v>
      </c>
      <c r="N162" s="75" t="s">
        <v>32</v>
      </c>
      <c r="O162" s="80"/>
    </row>
    <row r="163" spans="1:15" x14ac:dyDescent="0.25">
      <c r="A163" s="75">
        <f t="shared" si="13"/>
        <v>474</v>
      </c>
      <c r="B163" s="76" t="s">
        <v>193</v>
      </c>
      <c r="C163" s="77">
        <v>42203</v>
      </c>
      <c r="D163" s="75" t="str">
        <f t="shared" si="14"/>
        <v>S</v>
      </c>
      <c r="E163" s="78">
        <f t="shared" si="15"/>
        <v>29</v>
      </c>
      <c r="F163" s="79">
        <v>1</v>
      </c>
      <c r="G163" s="79">
        <v>24</v>
      </c>
      <c r="H163" s="79">
        <v>30</v>
      </c>
      <c r="I163" s="79">
        <v>41</v>
      </c>
      <c r="J163" s="79">
        <v>45</v>
      </c>
      <c r="K163" s="79">
        <v>46</v>
      </c>
      <c r="L163" s="79">
        <v>20</v>
      </c>
      <c r="M163" s="79">
        <v>4</v>
      </c>
      <c r="N163" s="75" t="s">
        <v>32</v>
      </c>
      <c r="O163" s="80"/>
    </row>
    <row r="164" spans="1:15" x14ac:dyDescent="0.25">
      <c r="A164" s="75">
        <f t="shared" si="13"/>
        <v>475</v>
      </c>
      <c r="B164" s="76" t="s">
        <v>194</v>
      </c>
      <c r="C164" s="77">
        <v>42208</v>
      </c>
      <c r="D164" s="75" t="str">
        <f t="shared" si="14"/>
        <v>J</v>
      </c>
      <c r="E164" s="78">
        <f t="shared" si="15"/>
        <v>30</v>
      </c>
      <c r="F164" s="79">
        <v>12</v>
      </c>
      <c r="G164" s="79">
        <v>20</v>
      </c>
      <c r="H164" s="79">
        <v>28</v>
      </c>
      <c r="I164" s="79">
        <v>36</v>
      </c>
      <c r="J164" s="79">
        <v>39</v>
      </c>
      <c r="K164" s="79">
        <v>45</v>
      </c>
      <c r="L164" s="79">
        <v>31</v>
      </c>
      <c r="M164" s="79">
        <v>4</v>
      </c>
      <c r="N164" s="75" t="s">
        <v>32</v>
      </c>
      <c r="O164" s="80"/>
    </row>
    <row r="165" spans="1:15" x14ac:dyDescent="0.25">
      <c r="A165" s="75">
        <f t="shared" si="13"/>
        <v>476</v>
      </c>
      <c r="B165" s="76" t="s">
        <v>195</v>
      </c>
      <c r="C165" s="77">
        <v>42210</v>
      </c>
      <c r="D165" s="75" t="str">
        <f t="shared" si="14"/>
        <v>S</v>
      </c>
      <c r="E165" s="78">
        <f t="shared" si="15"/>
        <v>30</v>
      </c>
      <c r="F165" s="79">
        <v>4</v>
      </c>
      <c r="G165" s="79">
        <v>6</v>
      </c>
      <c r="H165" s="79">
        <v>12</v>
      </c>
      <c r="I165" s="79">
        <v>16</v>
      </c>
      <c r="J165" s="79">
        <v>25</v>
      </c>
      <c r="K165" s="79">
        <v>43</v>
      </c>
      <c r="L165" s="79">
        <v>18</v>
      </c>
      <c r="M165" s="79">
        <v>0</v>
      </c>
      <c r="N165" s="75" t="s">
        <v>32</v>
      </c>
      <c r="O165" s="80"/>
    </row>
    <row r="166" spans="1:15" x14ac:dyDescent="0.25">
      <c r="A166" s="75">
        <f t="shared" si="13"/>
        <v>477</v>
      </c>
      <c r="B166" s="76" t="s">
        <v>196</v>
      </c>
      <c r="C166" s="77">
        <v>42215</v>
      </c>
      <c r="D166" s="75" t="str">
        <f t="shared" si="14"/>
        <v>J</v>
      </c>
      <c r="E166" s="78">
        <f t="shared" si="15"/>
        <v>31</v>
      </c>
      <c r="F166" s="79">
        <v>4</v>
      </c>
      <c r="G166" s="79">
        <v>8</v>
      </c>
      <c r="H166" s="79">
        <v>13</v>
      </c>
      <c r="I166" s="79">
        <v>19</v>
      </c>
      <c r="J166" s="79">
        <v>32</v>
      </c>
      <c r="K166" s="79">
        <v>46</v>
      </c>
      <c r="L166" s="79">
        <v>43</v>
      </c>
      <c r="M166" s="79">
        <v>7</v>
      </c>
      <c r="N166" s="75" t="s">
        <v>32</v>
      </c>
      <c r="O166" s="80"/>
    </row>
    <row r="167" spans="1:15" x14ac:dyDescent="0.25">
      <c r="A167" s="75">
        <f t="shared" si="13"/>
        <v>478</v>
      </c>
      <c r="B167" s="76" t="s">
        <v>197</v>
      </c>
      <c r="C167" s="77">
        <v>42217</v>
      </c>
      <c r="D167" s="75" t="str">
        <f t="shared" si="14"/>
        <v>S</v>
      </c>
      <c r="E167" s="78">
        <f t="shared" si="15"/>
        <v>31</v>
      </c>
      <c r="F167" s="79">
        <v>1</v>
      </c>
      <c r="G167" s="79">
        <v>9</v>
      </c>
      <c r="H167" s="79">
        <v>16</v>
      </c>
      <c r="I167" s="79">
        <v>20</v>
      </c>
      <c r="J167" s="79">
        <v>28</v>
      </c>
      <c r="K167" s="79">
        <v>31</v>
      </c>
      <c r="L167" s="79">
        <v>25</v>
      </c>
      <c r="M167" s="79">
        <v>7</v>
      </c>
      <c r="N167" s="75" t="s">
        <v>32</v>
      </c>
      <c r="O167" s="80"/>
    </row>
    <row r="168" spans="1:15" x14ac:dyDescent="0.25">
      <c r="A168" s="75">
        <f t="shared" si="13"/>
        <v>479</v>
      </c>
      <c r="B168" s="76" t="s">
        <v>198</v>
      </c>
      <c r="C168" s="77">
        <v>42222</v>
      </c>
      <c r="D168" s="75" t="str">
        <f t="shared" si="14"/>
        <v>J</v>
      </c>
      <c r="E168" s="78">
        <f t="shared" si="15"/>
        <v>32</v>
      </c>
      <c r="F168" s="79">
        <v>10</v>
      </c>
      <c r="G168" s="79">
        <v>14</v>
      </c>
      <c r="H168" s="79">
        <v>17</v>
      </c>
      <c r="I168" s="79">
        <v>33</v>
      </c>
      <c r="J168" s="79">
        <v>39</v>
      </c>
      <c r="K168" s="79">
        <v>46</v>
      </c>
      <c r="L168" s="79">
        <v>3</v>
      </c>
      <c r="M168" s="79">
        <v>5</v>
      </c>
      <c r="N168" s="75" t="s">
        <v>32</v>
      </c>
      <c r="O168" s="80"/>
    </row>
    <row r="169" spans="1:15" x14ac:dyDescent="0.25">
      <c r="A169" s="75">
        <f t="shared" si="13"/>
        <v>480</v>
      </c>
      <c r="B169" s="76" t="s">
        <v>199</v>
      </c>
      <c r="C169" s="77">
        <v>42224</v>
      </c>
      <c r="D169" s="75" t="str">
        <f t="shared" si="14"/>
        <v>S</v>
      </c>
      <c r="E169" s="78">
        <f t="shared" si="15"/>
        <v>32</v>
      </c>
      <c r="F169" s="79">
        <v>7</v>
      </c>
      <c r="G169" s="79">
        <v>27</v>
      </c>
      <c r="H169" s="79">
        <v>2</v>
      </c>
      <c r="I169" s="79">
        <v>49</v>
      </c>
      <c r="J169" s="79">
        <v>21</v>
      </c>
      <c r="K169" s="79">
        <v>18</v>
      </c>
      <c r="L169" s="79">
        <v>42</v>
      </c>
      <c r="M169" s="79">
        <v>5</v>
      </c>
      <c r="N169" s="75" t="s">
        <v>32</v>
      </c>
      <c r="O169" s="80"/>
    </row>
    <row r="170" spans="1:15" x14ac:dyDescent="0.25">
      <c r="A170" s="75">
        <f t="shared" si="13"/>
        <v>481</v>
      </c>
      <c r="B170" s="76" t="s">
        <v>200</v>
      </c>
      <c r="C170" s="77">
        <v>42229</v>
      </c>
      <c r="D170" s="75" t="str">
        <f t="shared" si="14"/>
        <v>J</v>
      </c>
      <c r="E170" s="78">
        <f t="shared" si="15"/>
        <v>33</v>
      </c>
      <c r="F170" s="79">
        <v>11</v>
      </c>
      <c r="G170" s="79">
        <v>19</v>
      </c>
      <c r="H170" s="79">
        <v>25</v>
      </c>
      <c r="I170" s="79">
        <v>26</v>
      </c>
      <c r="J170" s="79">
        <v>29</v>
      </c>
      <c r="K170" s="79">
        <v>30</v>
      </c>
      <c r="L170" s="79">
        <v>3</v>
      </c>
      <c r="M170" s="79">
        <v>5</v>
      </c>
      <c r="N170" s="75" t="s">
        <v>32</v>
      </c>
      <c r="O170" s="80"/>
    </row>
    <row r="171" spans="1:15" x14ac:dyDescent="0.25">
      <c r="A171" s="75">
        <f t="shared" si="13"/>
        <v>482</v>
      </c>
      <c r="B171" s="76" t="s">
        <v>201</v>
      </c>
      <c r="C171" s="77">
        <v>42231</v>
      </c>
      <c r="D171" s="75" t="str">
        <f t="shared" si="14"/>
        <v>S</v>
      </c>
      <c r="E171" s="78">
        <f t="shared" si="15"/>
        <v>33</v>
      </c>
      <c r="F171" s="79">
        <v>12</v>
      </c>
      <c r="G171" s="79">
        <v>19</v>
      </c>
      <c r="H171" s="79">
        <v>24</v>
      </c>
      <c r="I171" s="79">
        <v>39</v>
      </c>
      <c r="J171" s="79">
        <v>40</v>
      </c>
      <c r="K171" s="79">
        <v>42</v>
      </c>
      <c r="L171" s="79">
        <v>44</v>
      </c>
      <c r="M171" s="79">
        <v>9</v>
      </c>
      <c r="N171" s="75" t="s">
        <v>32</v>
      </c>
      <c r="O171" s="80"/>
    </row>
    <row r="172" spans="1:15" x14ac:dyDescent="0.25">
      <c r="A172" s="75">
        <f t="shared" si="13"/>
        <v>483</v>
      </c>
      <c r="B172" s="76" t="s">
        <v>202</v>
      </c>
      <c r="C172" s="77">
        <v>42236</v>
      </c>
      <c r="D172" s="75" t="str">
        <f t="shared" si="14"/>
        <v>J</v>
      </c>
      <c r="E172" s="78">
        <f t="shared" si="15"/>
        <v>34</v>
      </c>
      <c r="F172" s="79">
        <v>3</v>
      </c>
      <c r="G172" s="79">
        <v>10</v>
      </c>
      <c r="H172" s="79">
        <v>12</v>
      </c>
      <c r="I172" s="79">
        <v>23</v>
      </c>
      <c r="J172" s="79">
        <v>35</v>
      </c>
      <c r="K172" s="79">
        <v>39</v>
      </c>
      <c r="L172" s="79">
        <v>43</v>
      </c>
      <c r="M172" s="79">
        <v>2</v>
      </c>
      <c r="N172" s="75" t="s">
        <v>32</v>
      </c>
      <c r="O172" s="80"/>
    </row>
    <row r="173" spans="1:15" x14ac:dyDescent="0.25">
      <c r="A173" s="75">
        <f t="shared" si="13"/>
        <v>484</v>
      </c>
      <c r="B173" s="76" t="s">
        <v>203</v>
      </c>
      <c r="C173" s="77">
        <v>42238</v>
      </c>
      <c r="D173" s="75" t="str">
        <f t="shared" si="14"/>
        <v>S</v>
      </c>
      <c r="E173" s="78">
        <f t="shared" si="15"/>
        <v>34</v>
      </c>
      <c r="F173" s="79">
        <v>1</v>
      </c>
      <c r="G173" s="79">
        <v>16</v>
      </c>
      <c r="H173" s="79">
        <v>25</v>
      </c>
      <c r="I173" s="79">
        <v>28</v>
      </c>
      <c r="J173" s="79">
        <v>33</v>
      </c>
      <c r="K173" s="79">
        <v>38</v>
      </c>
      <c r="L173" s="79">
        <v>27</v>
      </c>
      <c r="M173" s="79">
        <v>9</v>
      </c>
      <c r="N173" s="75" t="s">
        <v>32</v>
      </c>
      <c r="O173" s="80"/>
    </row>
    <row r="174" spans="1:15" x14ac:dyDescent="0.25">
      <c r="A174" s="75">
        <f t="shared" si="13"/>
        <v>485</v>
      </c>
      <c r="B174" s="76" t="s">
        <v>204</v>
      </c>
      <c r="C174" s="77">
        <v>42243</v>
      </c>
      <c r="D174" s="75" t="str">
        <f t="shared" si="14"/>
        <v>J</v>
      </c>
      <c r="E174" s="78">
        <f t="shared" si="15"/>
        <v>35</v>
      </c>
      <c r="F174" s="79">
        <v>8</v>
      </c>
      <c r="G174" s="79">
        <v>13</v>
      </c>
      <c r="H174" s="79">
        <v>24</v>
      </c>
      <c r="I174" s="79">
        <v>32</v>
      </c>
      <c r="J174" s="79">
        <v>39</v>
      </c>
      <c r="K174" s="79">
        <v>42</v>
      </c>
      <c r="L174" s="79">
        <v>18</v>
      </c>
      <c r="M174" s="79">
        <v>8</v>
      </c>
      <c r="N174" s="75" t="s">
        <v>32</v>
      </c>
      <c r="O174" s="80"/>
    </row>
    <row r="175" spans="1:15" x14ac:dyDescent="0.25">
      <c r="A175" s="75">
        <f t="shared" si="13"/>
        <v>486</v>
      </c>
      <c r="B175" s="76" t="s">
        <v>205</v>
      </c>
      <c r="C175" s="77">
        <v>42245</v>
      </c>
      <c r="D175" s="75" t="str">
        <f t="shared" si="14"/>
        <v>S</v>
      </c>
      <c r="E175" s="78">
        <f t="shared" si="15"/>
        <v>35</v>
      </c>
      <c r="F175" s="79">
        <v>1</v>
      </c>
      <c r="G175" s="79">
        <v>6</v>
      </c>
      <c r="H175" s="79">
        <v>41</v>
      </c>
      <c r="I175" s="79">
        <v>47</v>
      </c>
      <c r="J175" s="79">
        <v>48</v>
      </c>
      <c r="K175" s="79">
        <v>49</v>
      </c>
      <c r="L175" s="79">
        <v>45</v>
      </c>
      <c r="M175" s="79">
        <v>8</v>
      </c>
      <c r="N175" s="75" t="s">
        <v>32</v>
      </c>
      <c r="O175" s="80"/>
    </row>
    <row r="176" spans="1:15" x14ac:dyDescent="0.25">
      <c r="A176" s="75">
        <f t="shared" si="13"/>
        <v>487</v>
      </c>
      <c r="B176" s="76" t="s">
        <v>206</v>
      </c>
      <c r="C176" s="77">
        <v>42250</v>
      </c>
      <c r="D176" s="75" t="str">
        <f t="shared" si="14"/>
        <v>J</v>
      </c>
      <c r="E176" s="78">
        <f t="shared" si="15"/>
        <v>36</v>
      </c>
      <c r="F176" s="79">
        <v>3</v>
      </c>
      <c r="G176" s="79">
        <v>7</v>
      </c>
      <c r="H176" s="79">
        <v>15</v>
      </c>
      <c r="I176" s="79">
        <v>37</v>
      </c>
      <c r="J176" s="79">
        <v>38</v>
      </c>
      <c r="K176" s="79">
        <v>46</v>
      </c>
      <c r="L176" s="79">
        <v>42</v>
      </c>
      <c r="M176" s="79">
        <v>7</v>
      </c>
      <c r="N176" s="75" t="s">
        <v>32</v>
      </c>
      <c r="O176" s="80"/>
    </row>
    <row r="177" spans="1:15" x14ac:dyDescent="0.25">
      <c r="A177" s="75">
        <f t="shared" si="13"/>
        <v>488</v>
      </c>
      <c r="B177" s="76" t="s">
        <v>207</v>
      </c>
      <c r="C177" s="77">
        <v>42252</v>
      </c>
      <c r="D177" s="75" t="str">
        <f t="shared" si="14"/>
        <v>S</v>
      </c>
      <c r="E177" s="78">
        <f t="shared" si="15"/>
        <v>36</v>
      </c>
      <c r="F177" s="79">
        <v>5</v>
      </c>
      <c r="G177" s="79">
        <v>17</v>
      </c>
      <c r="H177" s="79">
        <v>21</v>
      </c>
      <c r="I177" s="79">
        <v>23</v>
      </c>
      <c r="J177" s="79">
        <v>42</v>
      </c>
      <c r="K177" s="79">
        <v>46</v>
      </c>
      <c r="L177" s="79">
        <v>29</v>
      </c>
      <c r="M177" s="79">
        <v>9</v>
      </c>
      <c r="N177" s="75" t="s">
        <v>32</v>
      </c>
      <c r="O177" s="80"/>
    </row>
    <row r="178" spans="1:15" x14ac:dyDescent="0.25">
      <c r="A178" s="75">
        <f t="shared" si="13"/>
        <v>489</v>
      </c>
      <c r="B178" s="76" t="s">
        <v>208</v>
      </c>
      <c r="C178" s="77">
        <v>42257</v>
      </c>
      <c r="D178" s="75" t="str">
        <f t="shared" si="14"/>
        <v>J</v>
      </c>
      <c r="E178" s="78">
        <f t="shared" si="15"/>
        <v>37</v>
      </c>
      <c r="F178" s="79">
        <v>11</v>
      </c>
      <c r="G178" s="79">
        <v>19</v>
      </c>
      <c r="H178" s="79">
        <v>22</v>
      </c>
      <c r="I178" s="79">
        <v>26</v>
      </c>
      <c r="J178" s="79">
        <v>28</v>
      </c>
      <c r="K178" s="79">
        <v>30</v>
      </c>
      <c r="L178" s="79">
        <v>17</v>
      </c>
      <c r="M178" s="79">
        <v>1</v>
      </c>
      <c r="N178" s="75" t="s">
        <v>32</v>
      </c>
      <c r="O178" s="80"/>
    </row>
    <row r="179" spans="1:15" x14ac:dyDescent="0.25">
      <c r="A179" s="75">
        <f t="shared" si="13"/>
        <v>490</v>
      </c>
      <c r="B179" s="76" t="s">
        <v>209</v>
      </c>
      <c r="C179" s="77">
        <v>42259</v>
      </c>
      <c r="D179" s="75" t="str">
        <f t="shared" si="14"/>
        <v>S</v>
      </c>
      <c r="E179" s="78">
        <f t="shared" si="15"/>
        <v>37</v>
      </c>
      <c r="F179" s="79">
        <v>9</v>
      </c>
      <c r="G179" s="79">
        <v>14</v>
      </c>
      <c r="H179" s="79">
        <v>19</v>
      </c>
      <c r="I179" s="79">
        <v>43</v>
      </c>
      <c r="J179" s="79">
        <v>44</v>
      </c>
      <c r="K179" s="79">
        <v>48</v>
      </c>
      <c r="L179" s="79">
        <v>3</v>
      </c>
      <c r="M179" s="79">
        <v>0</v>
      </c>
      <c r="N179" s="75" t="s">
        <v>32</v>
      </c>
      <c r="O179" s="80"/>
    </row>
    <row r="180" spans="1:15" x14ac:dyDescent="0.25">
      <c r="A180" s="75">
        <f t="shared" si="13"/>
        <v>491</v>
      </c>
      <c r="B180" s="76" t="s">
        <v>210</v>
      </c>
      <c r="C180" s="77">
        <v>42264</v>
      </c>
      <c r="D180" s="75" t="str">
        <f t="shared" si="14"/>
        <v>J</v>
      </c>
      <c r="E180" s="78">
        <f t="shared" si="15"/>
        <v>38</v>
      </c>
      <c r="F180" s="79">
        <v>16</v>
      </c>
      <c r="G180" s="79">
        <v>17</v>
      </c>
      <c r="H180" s="79">
        <v>23</v>
      </c>
      <c r="I180" s="79">
        <v>24</v>
      </c>
      <c r="J180" s="79">
        <v>39</v>
      </c>
      <c r="K180" s="79">
        <v>42</v>
      </c>
      <c r="L180" s="79">
        <v>37</v>
      </c>
      <c r="M180" s="79">
        <v>4</v>
      </c>
      <c r="N180" s="75" t="s">
        <v>32</v>
      </c>
      <c r="O180" s="80"/>
    </row>
    <row r="181" spans="1:15" x14ac:dyDescent="0.25">
      <c r="A181" s="75">
        <f t="shared" si="13"/>
        <v>492</v>
      </c>
      <c r="B181" s="76" t="s">
        <v>211</v>
      </c>
      <c r="C181" s="77">
        <v>42266</v>
      </c>
      <c r="D181" s="75" t="str">
        <f t="shared" si="14"/>
        <v>S</v>
      </c>
      <c r="E181" s="78">
        <f t="shared" si="15"/>
        <v>38</v>
      </c>
      <c r="F181" s="79">
        <v>2</v>
      </c>
      <c r="G181" s="79">
        <v>3</v>
      </c>
      <c r="H181" s="79">
        <v>12</v>
      </c>
      <c r="I181" s="79">
        <v>16</v>
      </c>
      <c r="J181" s="79">
        <v>29</v>
      </c>
      <c r="K181" s="79">
        <v>37</v>
      </c>
      <c r="L181" s="79">
        <v>36</v>
      </c>
      <c r="M181" s="79">
        <v>1</v>
      </c>
      <c r="N181" s="75" t="s">
        <v>32</v>
      </c>
      <c r="O181" s="80"/>
    </row>
    <row r="182" spans="1:15" x14ac:dyDescent="0.25">
      <c r="A182" s="75">
        <f t="shared" si="13"/>
        <v>493</v>
      </c>
      <c r="B182" s="76" t="s">
        <v>212</v>
      </c>
      <c r="C182" s="77">
        <v>42271</v>
      </c>
      <c r="D182" s="75" t="str">
        <f t="shared" si="14"/>
        <v>J</v>
      </c>
      <c r="E182" s="78">
        <f t="shared" si="15"/>
        <v>39</v>
      </c>
      <c r="F182" s="79">
        <v>5</v>
      </c>
      <c r="G182" s="79">
        <v>11</v>
      </c>
      <c r="H182" s="79">
        <v>19</v>
      </c>
      <c r="I182" s="79">
        <v>27</v>
      </c>
      <c r="J182" s="79">
        <v>34</v>
      </c>
      <c r="K182" s="79">
        <v>46</v>
      </c>
      <c r="L182" s="79">
        <v>47</v>
      </c>
      <c r="M182" s="79">
        <v>6</v>
      </c>
      <c r="N182" s="75" t="s">
        <v>32</v>
      </c>
      <c r="O182" s="80"/>
    </row>
    <row r="183" spans="1:15" x14ac:dyDescent="0.25">
      <c r="A183" s="75">
        <f t="shared" si="13"/>
        <v>494</v>
      </c>
      <c r="B183" s="76" t="s">
        <v>213</v>
      </c>
      <c r="C183" s="77">
        <v>42273</v>
      </c>
      <c r="D183" s="75" t="str">
        <f t="shared" si="14"/>
        <v>S</v>
      </c>
      <c r="E183" s="78">
        <f t="shared" si="15"/>
        <v>39</v>
      </c>
      <c r="F183" s="79">
        <v>18</v>
      </c>
      <c r="G183" s="79">
        <v>19</v>
      </c>
      <c r="H183" s="79">
        <v>26</v>
      </c>
      <c r="I183" s="79">
        <v>35</v>
      </c>
      <c r="J183" s="79">
        <v>46</v>
      </c>
      <c r="K183" s="79">
        <v>49</v>
      </c>
      <c r="L183" s="79">
        <v>11</v>
      </c>
      <c r="M183" s="79">
        <v>4</v>
      </c>
      <c r="N183" s="75" t="s">
        <v>32</v>
      </c>
      <c r="O183" s="80"/>
    </row>
    <row r="184" spans="1:15" x14ac:dyDescent="0.25">
      <c r="A184" s="75">
        <f t="shared" si="13"/>
        <v>495</v>
      </c>
      <c r="B184" s="76" t="s">
        <v>214</v>
      </c>
      <c r="C184" s="77">
        <v>42278</v>
      </c>
      <c r="D184" s="75" t="str">
        <f t="shared" si="14"/>
        <v>J</v>
      </c>
      <c r="E184" s="78">
        <f t="shared" si="15"/>
        <v>40</v>
      </c>
      <c r="F184" s="79">
        <v>11</v>
      </c>
      <c r="G184" s="79">
        <v>17</v>
      </c>
      <c r="H184" s="79">
        <v>30</v>
      </c>
      <c r="I184" s="79">
        <v>39</v>
      </c>
      <c r="J184" s="79">
        <v>45</v>
      </c>
      <c r="K184" s="79">
        <v>49</v>
      </c>
      <c r="L184" s="79">
        <v>33</v>
      </c>
      <c r="M184" s="79">
        <v>1</v>
      </c>
      <c r="N184" s="75" t="s">
        <v>32</v>
      </c>
      <c r="O184" s="80"/>
    </row>
    <row r="185" spans="1:15" x14ac:dyDescent="0.25">
      <c r="A185" s="75">
        <f t="shared" si="13"/>
        <v>496</v>
      </c>
      <c r="B185" s="76" t="s">
        <v>215</v>
      </c>
      <c r="C185" s="77">
        <v>42280</v>
      </c>
      <c r="D185" s="75" t="str">
        <f t="shared" si="14"/>
        <v>S</v>
      </c>
      <c r="E185" s="78">
        <f t="shared" si="15"/>
        <v>40</v>
      </c>
      <c r="F185" s="79">
        <v>1</v>
      </c>
      <c r="G185" s="79">
        <v>19</v>
      </c>
      <c r="H185" s="79">
        <v>21</v>
      </c>
      <c r="I185" s="79">
        <v>28</v>
      </c>
      <c r="J185" s="79">
        <v>45</v>
      </c>
      <c r="K185" s="79">
        <v>48</v>
      </c>
      <c r="L185" s="79">
        <v>17</v>
      </c>
      <c r="M185" s="79">
        <v>0</v>
      </c>
      <c r="N185" s="75" t="s">
        <v>32</v>
      </c>
      <c r="O185" s="80"/>
    </row>
    <row r="186" spans="1:15" x14ac:dyDescent="0.25">
      <c r="A186" s="75">
        <f t="shared" si="13"/>
        <v>497</v>
      </c>
      <c r="B186" s="76" t="s">
        <v>216</v>
      </c>
      <c r="C186" s="77">
        <v>42285</v>
      </c>
      <c r="D186" s="75" t="str">
        <f t="shared" si="14"/>
        <v>J</v>
      </c>
      <c r="E186" s="78">
        <f t="shared" si="15"/>
        <v>41</v>
      </c>
      <c r="F186" s="79">
        <v>12</v>
      </c>
      <c r="G186" s="79">
        <v>14</v>
      </c>
      <c r="H186" s="79">
        <v>21</v>
      </c>
      <c r="I186" s="79">
        <v>30</v>
      </c>
      <c r="J186" s="79">
        <v>37</v>
      </c>
      <c r="K186" s="79">
        <v>40</v>
      </c>
      <c r="L186" s="79">
        <v>29</v>
      </c>
      <c r="M186" s="79">
        <v>3</v>
      </c>
      <c r="N186" s="75" t="s">
        <v>32</v>
      </c>
      <c r="O186" s="80"/>
    </row>
    <row r="187" spans="1:15" x14ac:dyDescent="0.25">
      <c r="A187" s="75">
        <f t="shared" si="13"/>
        <v>498</v>
      </c>
      <c r="B187" s="76" t="s">
        <v>217</v>
      </c>
      <c r="C187" s="77">
        <v>42287</v>
      </c>
      <c r="D187" s="75" t="str">
        <f t="shared" si="14"/>
        <v>S</v>
      </c>
      <c r="E187" s="78">
        <f t="shared" si="15"/>
        <v>41</v>
      </c>
      <c r="F187" s="79">
        <v>7</v>
      </c>
      <c r="G187" s="79">
        <v>11</v>
      </c>
      <c r="H187" s="79">
        <v>22</v>
      </c>
      <c r="I187" s="79">
        <v>23</v>
      </c>
      <c r="J187" s="79">
        <v>26</v>
      </c>
      <c r="K187" s="79">
        <v>30</v>
      </c>
      <c r="L187" s="79">
        <v>4</v>
      </c>
      <c r="M187" s="79">
        <v>0</v>
      </c>
      <c r="N187" s="75" t="s">
        <v>32</v>
      </c>
      <c r="O187" s="80"/>
    </row>
    <row r="188" spans="1:15" x14ac:dyDescent="0.25">
      <c r="A188" s="75">
        <f t="shared" si="13"/>
        <v>499</v>
      </c>
      <c r="B188" s="76" t="s">
        <v>218</v>
      </c>
      <c r="C188" s="77">
        <v>42292</v>
      </c>
      <c r="D188" s="75" t="str">
        <f t="shared" si="14"/>
        <v>J</v>
      </c>
      <c r="E188" s="78">
        <f t="shared" si="15"/>
        <v>42</v>
      </c>
      <c r="F188" s="79">
        <v>1</v>
      </c>
      <c r="G188" s="79">
        <v>7</v>
      </c>
      <c r="H188" s="79">
        <v>21</v>
      </c>
      <c r="I188" s="79">
        <v>27</v>
      </c>
      <c r="J188" s="79">
        <v>38</v>
      </c>
      <c r="K188" s="79">
        <v>46</v>
      </c>
      <c r="L188" s="79">
        <v>41</v>
      </c>
      <c r="M188" s="79">
        <v>6</v>
      </c>
      <c r="N188" s="75" t="s">
        <v>32</v>
      </c>
      <c r="O188" s="80"/>
    </row>
    <row r="189" spans="1:15" x14ac:dyDescent="0.25">
      <c r="A189" s="75">
        <f t="shared" si="13"/>
        <v>500</v>
      </c>
      <c r="B189" s="76" t="s">
        <v>219</v>
      </c>
      <c r="C189" s="77">
        <v>42294</v>
      </c>
      <c r="D189" s="75" t="str">
        <f t="shared" si="14"/>
        <v>S</v>
      </c>
      <c r="E189" s="78">
        <f t="shared" si="15"/>
        <v>42</v>
      </c>
      <c r="F189" s="79">
        <v>1</v>
      </c>
      <c r="G189" s="79">
        <v>2</v>
      </c>
      <c r="H189" s="79">
        <v>11</v>
      </c>
      <c r="I189" s="79">
        <v>21</v>
      </c>
      <c r="J189" s="79">
        <v>22</v>
      </c>
      <c r="K189" s="79">
        <v>44</v>
      </c>
      <c r="L189" s="79">
        <v>15</v>
      </c>
      <c r="M189" s="79">
        <v>4</v>
      </c>
      <c r="N189" s="75" t="s">
        <v>32</v>
      </c>
      <c r="O189" s="80"/>
    </row>
    <row r="190" spans="1:15" x14ac:dyDescent="0.25">
      <c r="A190" s="75">
        <f t="shared" si="13"/>
        <v>501</v>
      </c>
      <c r="B190" s="76" t="s">
        <v>220</v>
      </c>
      <c r="C190" s="77">
        <v>42299</v>
      </c>
      <c r="D190" s="75" t="str">
        <f t="shared" si="14"/>
        <v>J</v>
      </c>
      <c r="E190" s="78">
        <f t="shared" si="15"/>
        <v>43</v>
      </c>
      <c r="F190" s="79">
        <v>2</v>
      </c>
      <c r="G190" s="79">
        <v>3</v>
      </c>
      <c r="H190" s="79">
        <v>8</v>
      </c>
      <c r="I190" s="79">
        <v>21</v>
      </c>
      <c r="J190" s="79">
        <v>27</v>
      </c>
      <c r="K190" s="79">
        <v>41</v>
      </c>
      <c r="L190" s="79">
        <v>15</v>
      </c>
      <c r="M190" s="79">
        <v>3</v>
      </c>
      <c r="N190" s="75" t="s">
        <v>32</v>
      </c>
      <c r="O190" s="80"/>
    </row>
    <row r="191" spans="1:15" x14ac:dyDescent="0.25">
      <c r="A191" s="75">
        <f t="shared" si="13"/>
        <v>502</v>
      </c>
      <c r="B191" s="76" t="s">
        <v>221</v>
      </c>
      <c r="C191" s="77">
        <v>42301</v>
      </c>
      <c r="D191" s="75" t="str">
        <f t="shared" si="14"/>
        <v>S</v>
      </c>
      <c r="E191" s="78">
        <f t="shared" si="15"/>
        <v>43</v>
      </c>
      <c r="F191" s="79">
        <v>1</v>
      </c>
      <c r="G191" s="79">
        <v>15</v>
      </c>
      <c r="H191" s="79">
        <v>20</v>
      </c>
      <c r="I191" s="79">
        <v>33</v>
      </c>
      <c r="J191" s="79">
        <v>46</v>
      </c>
      <c r="K191" s="79">
        <v>47</v>
      </c>
      <c r="L191" s="79">
        <v>40</v>
      </c>
      <c r="M191" s="79">
        <v>9</v>
      </c>
      <c r="N191" s="75" t="s">
        <v>32</v>
      </c>
      <c r="O191" s="80"/>
    </row>
    <row r="192" spans="1:15" x14ac:dyDescent="0.25">
      <c r="A192" s="75">
        <f t="shared" si="13"/>
        <v>503</v>
      </c>
      <c r="B192" s="76" t="s">
        <v>222</v>
      </c>
      <c r="C192" s="77">
        <v>42306</v>
      </c>
      <c r="D192" s="75" t="str">
        <f t="shared" si="14"/>
        <v>J</v>
      </c>
      <c r="E192" s="78">
        <f t="shared" si="15"/>
        <v>44</v>
      </c>
      <c r="F192" s="79">
        <v>25</v>
      </c>
      <c r="G192" s="79">
        <v>33</v>
      </c>
      <c r="H192" s="79">
        <v>36</v>
      </c>
      <c r="I192" s="79">
        <v>41</v>
      </c>
      <c r="J192" s="79">
        <v>27</v>
      </c>
      <c r="K192" s="79">
        <v>45</v>
      </c>
      <c r="L192" s="79">
        <v>17</v>
      </c>
      <c r="M192" s="79">
        <v>2</v>
      </c>
      <c r="N192" s="75" t="s">
        <v>32</v>
      </c>
      <c r="O192" s="80"/>
    </row>
    <row r="193" spans="1:15" x14ac:dyDescent="0.25">
      <c r="A193" s="75">
        <f t="shared" si="13"/>
        <v>504</v>
      </c>
      <c r="B193" s="76" t="s">
        <v>223</v>
      </c>
      <c r="C193" s="77">
        <v>42308</v>
      </c>
      <c r="D193" s="75" t="str">
        <f t="shared" si="14"/>
        <v>S</v>
      </c>
      <c r="E193" s="78">
        <f t="shared" si="15"/>
        <v>44</v>
      </c>
      <c r="F193" s="79">
        <v>13</v>
      </c>
      <c r="G193" s="79">
        <v>16</v>
      </c>
      <c r="H193" s="79">
        <v>24</v>
      </c>
      <c r="I193" s="79">
        <v>30</v>
      </c>
      <c r="J193" s="79">
        <v>38</v>
      </c>
      <c r="K193" s="79">
        <v>48</v>
      </c>
      <c r="L193" s="79">
        <v>15</v>
      </c>
      <c r="M193" s="79">
        <v>4</v>
      </c>
      <c r="N193" s="75" t="s">
        <v>32</v>
      </c>
      <c r="O193" s="80"/>
    </row>
    <row r="194" spans="1:15" x14ac:dyDescent="0.25">
      <c r="A194" s="75">
        <f t="shared" si="13"/>
        <v>505</v>
      </c>
      <c r="B194" s="76" t="s">
        <v>224</v>
      </c>
      <c r="C194" s="77">
        <v>42313</v>
      </c>
      <c r="D194" s="75" t="str">
        <f t="shared" si="14"/>
        <v>J</v>
      </c>
      <c r="E194" s="78">
        <f t="shared" si="15"/>
        <v>45</v>
      </c>
      <c r="F194" s="79">
        <v>1</v>
      </c>
      <c r="G194" s="79">
        <v>6</v>
      </c>
      <c r="H194" s="79">
        <v>25</v>
      </c>
      <c r="I194" s="79">
        <v>35</v>
      </c>
      <c r="J194" s="79">
        <v>36</v>
      </c>
      <c r="K194" s="79">
        <v>41</v>
      </c>
      <c r="L194" s="79">
        <v>20</v>
      </c>
      <c r="M194" s="79">
        <v>3</v>
      </c>
      <c r="N194" s="75" t="s">
        <v>32</v>
      </c>
      <c r="O194" s="80"/>
    </row>
    <row r="195" spans="1:15" x14ac:dyDescent="0.25">
      <c r="A195" s="75">
        <f t="shared" si="13"/>
        <v>506</v>
      </c>
      <c r="B195" s="76" t="s">
        <v>225</v>
      </c>
      <c r="C195" s="77">
        <v>42315</v>
      </c>
      <c r="D195" s="75" t="str">
        <f t="shared" si="14"/>
        <v>S</v>
      </c>
      <c r="E195" s="78">
        <f t="shared" si="15"/>
        <v>45</v>
      </c>
      <c r="F195" s="79">
        <v>4</v>
      </c>
      <c r="G195" s="79">
        <v>3</v>
      </c>
      <c r="H195" s="79">
        <v>24</v>
      </c>
      <c r="I195" s="79">
        <v>20</v>
      </c>
      <c r="J195" s="79">
        <v>29</v>
      </c>
      <c r="K195" s="79">
        <v>49</v>
      </c>
      <c r="L195" s="79">
        <v>5</v>
      </c>
      <c r="M195" s="79">
        <v>7</v>
      </c>
      <c r="N195" s="75" t="s">
        <v>32</v>
      </c>
      <c r="O195" s="80"/>
    </row>
    <row r="196" spans="1:15" x14ac:dyDescent="0.25">
      <c r="A196" s="75">
        <f t="shared" ref="A196:A259" si="16">+A195+1</f>
        <v>507</v>
      </c>
      <c r="B196" s="76" t="s">
        <v>226</v>
      </c>
      <c r="C196" s="77">
        <v>42320</v>
      </c>
      <c r="D196" s="75" t="str">
        <f t="shared" si="14"/>
        <v>J</v>
      </c>
      <c r="E196" s="78">
        <f t="shared" si="15"/>
        <v>46</v>
      </c>
      <c r="F196" s="79">
        <v>10</v>
      </c>
      <c r="G196" s="79">
        <v>23</v>
      </c>
      <c r="H196" s="79">
        <v>25</v>
      </c>
      <c r="I196" s="79">
        <v>31</v>
      </c>
      <c r="J196" s="79">
        <v>40</v>
      </c>
      <c r="K196" s="79">
        <v>46</v>
      </c>
      <c r="L196" s="79">
        <v>24</v>
      </c>
      <c r="M196" s="79">
        <v>7</v>
      </c>
      <c r="N196" s="75" t="s">
        <v>32</v>
      </c>
      <c r="O196" s="80"/>
    </row>
    <row r="197" spans="1:15" x14ac:dyDescent="0.25">
      <c r="A197" s="75">
        <f t="shared" si="16"/>
        <v>508</v>
      </c>
      <c r="B197" s="76" t="s">
        <v>227</v>
      </c>
      <c r="C197" s="77">
        <v>42322</v>
      </c>
      <c r="D197" s="75" t="str">
        <f t="shared" si="14"/>
        <v>S</v>
      </c>
      <c r="E197" s="78">
        <f t="shared" si="15"/>
        <v>46</v>
      </c>
      <c r="F197" s="79">
        <v>13</v>
      </c>
      <c r="G197" s="79">
        <v>14</v>
      </c>
      <c r="H197" s="79">
        <v>15</v>
      </c>
      <c r="I197" s="79">
        <v>32</v>
      </c>
      <c r="J197" s="79">
        <v>40</v>
      </c>
      <c r="K197" s="79">
        <v>49</v>
      </c>
      <c r="L197" s="79">
        <v>8</v>
      </c>
      <c r="M197" s="79">
        <v>5</v>
      </c>
      <c r="N197" s="75" t="s">
        <v>32</v>
      </c>
      <c r="O197" s="80"/>
    </row>
    <row r="198" spans="1:15" x14ac:dyDescent="0.25">
      <c r="A198" s="75">
        <f t="shared" si="16"/>
        <v>509</v>
      </c>
      <c r="B198" s="76" t="s">
        <v>228</v>
      </c>
      <c r="C198" s="77">
        <v>42327</v>
      </c>
      <c r="D198" s="75" t="str">
        <f t="shared" si="14"/>
        <v>J</v>
      </c>
      <c r="E198" s="78">
        <f t="shared" si="15"/>
        <v>47</v>
      </c>
      <c r="F198" s="79">
        <v>11</v>
      </c>
      <c r="G198" s="79">
        <v>15</v>
      </c>
      <c r="H198" s="79">
        <v>25</v>
      </c>
      <c r="I198" s="79">
        <v>40</v>
      </c>
      <c r="J198" s="79">
        <v>47</v>
      </c>
      <c r="K198" s="79">
        <v>48</v>
      </c>
      <c r="L198" s="79">
        <v>6</v>
      </c>
      <c r="M198" s="79">
        <v>5</v>
      </c>
      <c r="N198" s="75" t="s">
        <v>32</v>
      </c>
      <c r="O198" s="80"/>
    </row>
    <row r="199" spans="1:15" x14ac:dyDescent="0.25">
      <c r="A199" s="75">
        <f t="shared" si="16"/>
        <v>510</v>
      </c>
      <c r="B199" s="76" t="s">
        <v>229</v>
      </c>
      <c r="C199" s="77">
        <v>42329</v>
      </c>
      <c r="D199" s="75" t="str">
        <f t="shared" si="14"/>
        <v>S</v>
      </c>
      <c r="E199" s="78">
        <f t="shared" si="15"/>
        <v>47</v>
      </c>
      <c r="F199" s="79">
        <v>2</v>
      </c>
      <c r="G199" s="79">
        <v>6</v>
      </c>
      <c r="H199" s="79">
        <v>29</v>
      </c>
      <c r="I199" s="79">
        <v>38</v>
      </c>
      <c r="J199" s="79">
        <v>40</v>
      </c>
      <c r="K199" s="79">
        <v>46</v>
      </c>
      <c r="L199" s="79">
        <v>19</v>
      </c>
      <c r="M199" s="79">
        <v>8</v>
      </c>
      <c r="N199" s="75" t="s">
        <v>32</v>
      </c>
      <c r="O199" s="80"/>
    </row>
    <row r="200" spans="1:15" x14ac:dyDescent="0.25">
      <c r="A200" s="75">
        <f t="shared" si="16"/>
        <v>511</v>
      </c>
      <c r="B200" s="76" t="s">
        <v>230</v>
      </c>
      <c r="C200" s="77">
        <v>42334</v>
      </c>
      <c r="D200" s="75" t="str">
        <f t="shared" si="14"/>
        <v>J</v>
      </c>
      <c r="E200" s="78">
        <f t="shared" si="15"/>
        <v>48</v>
      </c>
      <c r="F200" s="79">
        <v>1</v>
      </c>
      <c r="G200" s="79">
        <v>13</v>
      </c>
      <c r="H200" s="79">
        <v>18</v>
      </c>
      <c r="I200" s="79">
        <v>19</v>
      </c>
      <c r="J200" s="79">
        <v>39</v>
      </c>
      <c r="K200" s="79">
        <v>45</v>
      </c>
      <c r="L200" s="79">
        <v>16</v>
      </c>
      <c r="M200" s="79">
        <v>3</v>
      </c>
      <c r="N200" s="75" t="s">
        <v>32</v>
      </c>
      <c r="O200" s="80"/>
    </row>
    <row r="201" spans="1:15" x14ac:dyDescent="0.25">
      <c r="A201" s="75">
        <f t="shared" si="16"/>
        <v>512</v>
      </c>
      <c r="B201" s="76" t="s">
        <v>231</v>
      </c>
      <c r="C201" s="77">
        <v>42336</v>
      </c>
      <c r="D201" s="75" t="str">
        <f t="shared" si="14"/>
        <v>S</v>
      </c>
      <c r="E201" s="78">
        <f t="shared" si="15"/>
        <v>48</v>
      </c>
      <c r="F201" s="79">
        <v>6</v>
      </c>
      <c r="G201" s="79">
        <v>20</v>
      </c>
      <c r="H201" s="79">
        <v>22</v>
      </c>
      <c r="I201" s="79">
        <v>30</v>
      </c>
      <c r="J201" s="79">
        <v>46</v>
      </c>
      <c r="K201" s="79">
        <v>47</v>
      </c>
      <c r="L201" s="79">
        <v>42</v>
      </c>
      <c r="M201" s="79">
        <v>3</v>
      </c>
      <c r="N201" s="75" t="s">
        <v>32</v>
      </c>
      <c r="O201" s="80"/>
    </row>
    <row r="202" spans="1:15" x14ac:dyDescent="0.25">
      <c r="A202" s="75">
        <f t="shared" si="16"/>
        <v>513</v>
      </c>
      <c r="B202" s="76" t="s">
        <v>232</v>
      </c>
      <c r="C202" s="77">
        <v>42341</v>
      </c>
      <c r="D202" s="75" t="str">
        <f t="shared" si="14"/>
        <v>J</v>
      </c>
      <c r="E202" s="78">
        <f t="shared" si="15"/>
        <v>49</v>
      </c>
      <c r="F202" s="79">
        <v>12</v>
      </c>
      <c r="G202" s="79">
        <v>20</v>
      </c>
      <c r="H202" s="79">
        <v>23</v>
      </c>
      <c r="I202" s="79">
        <v>24</v>
      </c>
      <c r="J202" s="79">
        <v>44</v>
      </c>
      <c r="K202" s="79">
        <v>48</v>
      </c>
      <c r="L202" s="79">
        <v>1</v>
      </c>
      <c r="M202" s="79">
        <v>8</v>
      </c>
      <c r="N202" s="75" t="s">
        <v>32</v>
      </c>
      <c r="O202" s="80"/>
    </row>
    <row r="203" spans="1:15" x14ac:dyDescent="0.25">
      <c r="A203" s="75">
        <f t="shared" si="16"/>
        <v>514</v>
      </c>
      <c r="B203" s="76" t="s">
        <v>233</v>
      </c>
      <c r="C203" s="77">
        <v>42343</v>
      </c>
      <c r="D203" s="75" t="str">
        <f t="shared" si="14"/>
        <v>S</v>
      </c>
      <c r="E203" s="78">
        <f t="shared" si="15"/>
        <v>49</v>
      </c>
      <c r="F203" s="79">
        <v>11</v>
      </c>
      <c r="G203" s="79">
        <v>14</v>
      </c>
      <c r="H203" s="79">
        <v>13</v>
      </c>
      <c r="I203" s="79">
        <v>2</v>
      </c>
      <c r="J203" s="79">
        <v>28</v>
      </c>
      <c r="K203" s="79">
        <v>46</v>
      </c>
      <c r="L203" s="79">
        <v>21</v>
      </c>
      <c r="M203" s="79">
        <v>5</v>
      </c>
      <c r="N203" s="75" t="s">
        <v>32</v>
      </c>
      <c r="O203" s="80"/>
    </row>
    <row r="204" spans="1:15" x14ac:dyDescent="0.25">
      <c r="A204" s="75">
        <f t="shared" si="16"/>
        <v>515</v>
      </c>
      <c r="B204" s="76" t="s">
        <v>234</v>
      </c>
      <c r="C204" s="77">
        <v>42348</v>
      </c>
      <c r="D204" s="75" t="str">
        <f t="shared" si="14"/>
        <v>J</v>
      </c>
      <c r="E204" s="78">
        <f t="shared" si="15"/>
        <v>50</v>
      </c>
      <c r="F204" s="79">
        <v>21</v>
      </c>
      <c r="G204" s="79">
        <v>22</v>
      </c>
      <c r="H204" s="79">
        <v>32</v>
      </c>
      <c r="I204" s="79">
        <v>33</v>
      </c>
      <c r="J204" s="79">
        <v>38</v>
      </c>
      <c r="K204" s="79">
        <v>42</v>
      </c>
      <c r="L204" s="79">
        <v>17</v>
      </c>
      <c r="M204" s="79">
        <v>7</v>
      </c>
      <c r="N204" s="75" t="s">
        <v>32</v>
      </c>
      <c r="O204" s="80"/>
    </row>
    <row r="205" spans="1:15" x14ac:dyDescent="0.25">
      <c r="A205" s="75">
        <f t="shared" si="16"/>
        <v>516</v>
      </c>
      <c r="B205" s="76" t="s">
        <v>235</v>
      </c>
      <c r="C205" s="77">
        <v>42350</v>
      </c>
      <c r="D205" s="75" t="str">
        <f t="shared" si="14"/>
        <v>S</v>
      </c>
      <c r="E205" s="78">
        <f t="shared" si="15"/>
        <v>50</v>
      </c>
      <c r="F205" s="79">
        <v>10</v>
      </c>
      <c r="G205" s="79">
        <v>22</v>
      </c>
      <c r="H205" s="79">
        <v>30</v>
      </c>
      <c r="I205" s="79">
        <v>36</v>
      </c>
      <c r="J205" s="79">
        <v>45</v>
      </c>
      <c r="K205" s="79">
        <v>47</v>
      </c>
      <c r="L205" s="79">
        <v>32</v>
      </c>
      <c r="M205" s="79">
        <v>2</v>
      </c>
      <c r="N205" s="75" t="s">
        <v>32</v>
      </c>
      <c r="O205" s="80"/>
    </row>
    <row r="206" spans="1:15" x14ac:dyDescent="0.25">
      <c r="A206" s="75">
        <f t="shared" si="16"/>
        <v>517</v>
      </c>
      <c r="B206" s="76" t="s">
        <v>236</v>
      </c>
      <c r="C206" s="77">
        <v>42355</v>
      </c>
      <c r="D206" s="75" t="str">
        <f t="shared" si="14"/>
        <v>J</v>
      </c>
      <c r="E206" s="78">
        <f t="shared" si="15"/>
        <v>51</v>
      </c>
      <c r="F206" s="79">
        <v>11</v>
      </c>
      <c r="G206" s="79">
        <v>28</v>
      </c>
      <c r="H206" s="79">
        <v>34</v>
      </c>
      <c r="I206" s="79">
        <v>38</v>
      </c>
      <c r="J206" s="79">
        <v>46</v>
      </c>
      <c r="K206" s="79">
        <v>49</v>
      </c>
      <c r="L206" s="79">
        <v>16</v>
      </c>
      <c r="M206" s="79">
        <v>2</v>
      </c>
      <c r="N206" s="75" t="s">
        <v>32</v>
      </c>
      <c r="O206" s="80"/>
    </row>
    <row r="207" spans="1:15" x14ac:dyDescent="0.25">
      <c r="A207" s="75">
        <f t="shared" si="16"/>
        <v>518</v>
      </c>
      <c r="B207" s="76" t="s">
        <v>237</v>
      </c>
      <c r="C207" s="77">
        <v>42357</v>
      </c>
      <c r="D207" s="75" t="str">
        <f t="shared" si="14"/>
        <v>S</v>
      </c>
      <c r="E207" s="78">
        <f t="shared" si="15"/>
        <v>51</v>
      </c>
      <c r="F207" s="79">
        <v>7</v>
      </c>
      <c r="G207" s="79">
        <v>8</v>
      </c>
      <c r="H207" s="79">
        <v>15</v>
      </c>
      <c r="I207" s="79">
        <v>16</v>
      </c>
      <c r="J207" s="79">
        <v>34</v>
      </c>
      <c r="K207" s="79">
        <v>35</v>
      </c>
      <c r="L207" s="79">
        <v>42</v>
      </c>
      <c r="M207" s="79">
        <v>0</v>
      </c>
      <c r="N207" s="75" t="s">
        <v>32</v>
      </c>
      <c r="O207" s="80"/>
    </row>
    <row r="208" spans="1:15" x14ac:dyDescent="0.25">
      <c r="A208" s="75">
        <f t="shared" si="16"/>
        <v>519</v>
      </c>
      <c r="B208" s="76" t="s">
        <v>238</v>
      </c>
      <c r="C208" s="77">
        <v>42362</v>
      </c>
      <c r="D208" s="75" t="str">
        <f t="shared" si="14"/>
        <v>J</v>
      </c>
      <c r="E208" s="78">
        <f t="shared" si="15"/>
        <v>52</v>
      </c>
      <c r="F208" s="79">
        <v>3</v>
      </c>
      <c r="G208" s="79">
        <v>18</v>
      </c>
      <c r="H208" s="79">
        <v>26</v>
      </c>
      <c r="I208" s="79">
        <v>37</v>
      </c>
      <c r="J208" s="79">
        <v>38</v>
      </c>
      <c r="K208" s="79">
        <v>42</v>
      </c>
      <c r="L208" s="79">
        <v>19</v>
      </c>
      <c r="M208" s="79">
        <v>0</v>
      </c>
      <c r="N208" s="75" t="s">
        <v>32</v>
      </c>
      <c r="O208" s="80"/>
    </row>
    <row r="209" spans="1:15" x14ac:dyDescent="0.25">
      <c r="A209" s="75">
        <f t="shared" si="16"/>
        <v>520</v>
      </c>
      <c r="B209" s="76" t="s">
        <v>239</v>
      </c>
      <c r="C209" s="77">
        <v>42364</v>
      </c>
      <c r="D209" s="75" t="str">
        <f t="shared" si="14"/>
        <v>S</v>
      </c>
      <c r="E209" s="78">
        <f t="shared" si="15"/>
        <v>52</v>
      </c>
      <c r="F209" s="79">
        <v>12</v>
      </c>
      <c r="G209" s="79">
        <v>15</v>
      </c>
      <c r="H209" s="79">
        <v>20</v>
      </c>
      <c r="I209" s="79">
        <v>41</v>
      </c>
      <c r="J209" s="79">
        <v>43</v>
      </c>
      <c r="K209" s="79">
        <v>47</v>
      </c>
      <c r="L209" s="79">
        <v>3</v>
      </c>
      <c r="M209" s="79">
        <v>7</v>
      </c>
      <c r="N209" s="75" t="s">
        <v>32</v>
      </c>
      <c r="O209" s="80"/>
    </row>
    <row r="210" spans="1:15" x14ac:dyDescent="0.25">
      <c r="A210" s="75">
        <f t="shared" si="16"/>
        <v>521</v>
      </c>
      <c r="B210" s="76" t="s">
        <v>240</v>
      </c>
      <c r="C210" s="77">
        <v>42369</v>
      </c>
      <c r="D210" s="75" t="str">
        <f t="shared" si="14"/>
        <v>J</v>
      </c>
      <c r="E210" s="78">
        <f t="shared" si="15"/>
        <v>53</v>
      </c>
      <c r="F210" s="79">
        <v>5</v>
      </c>
      <c r="G210" s="79">
        <v>30</v>
      </c>
      <c r="H210" s="79">
        <v>33</v>
      </c>
      <c r="I210" s="79">
        <v>37</v>
      </c>
      <c r="J210" s="79">
        <v>41</v>
      </c>
      <c r="K210" s="79">
        <v>42</v>
      </c>
      <c r="L210" s="79">
        <v>24</v>
      </c>
      <c r="M210" s="79">
        <v>0</v>
      </c>
      <c r="N210" s="75" t="s">
        <v>32</v>
      </c>
      <c r="O210" s="80"/>
    </row>
    <row r="211" spans="1:15" x14ac:dyDescent="0.25">
      <c r="A211" s="75">
        <f t="shared" si="16"/>
        <v>522</v>
      </c>
      <c r="B211" s="76" t="s">
        <v>241</v>
      </c>
      <c r="C211" s="77">
        <v>42371</v>
      </c>
      <c r="D211" s="75" t="str">
        <f t="shared" si="14"/>
        <v>S</v>
      </c>
      <c r="E211" s="78">
        <f t="shared" si="15"/>
        <v>53</v>
      </c>
      <c r="F211" s="79">
        <v>5</v>
      </c>
      <c r="G211" s="79">
        <v>6</v>
      </c>
      <c r="H211" s="79">
        <v>8</v>
      </c>
      <c r="I211" s="79">
        <v>10</v>
      </c>
      <c r="J211" s="79">
        <v>29</v>
      </c>
      <c r="K211" s="79">
        <v>37</v>
      </c>
      <c r="L211" s="79">
        <v>35</v>
      </c>
      <c r="M211" s="79">
        <v>9</v>
      </c>
      <c r="N211" s="75" t="s">
        <v>32</v>
      </c>
      <c r="O211" s="80"/>
    </row>
    <row r="212" spans="1:15" x14ac:dyDescent="0.25">
      <c r="A212" s="75">
        <f t="shared" si="16"/>
        <v>523</v>
      </c>
      <c r="B212" s="76" t="s">
        <v>242</v>
      </c>
      <c r="C212" s="77">
        <v>42376</v>
      </c>
      <c r="D212" s="75" t="str">
        <f t="shared" si="14"/>
        <v>J</v>
      </c>
      <c r="E212" s="78">
        <f t="shared" si="15"/>
        <v>1</v>
      </c>
      <c r="F212" s="79">
        <v>15</v>
      </c>
      <c r="G212" s="79">
        <v>24</v>
      </c>
      <c r="H212" s="79">
        <v>31</v>
      </c>
      <c r="I212" s="79">
        <v>38</v>
      </c>
      <c r="J212" s="79">
        <v>41</v>
      </c>
      <c r="K212" s="79">
        <v>46</v>
      </c>
      <c r="L212" s="79">
        <v>32</v>
      </c>
      <c r="M212" s="79">
        <v>9</v>
      </c>
      <c r="N212" s="75" t="s">
        <v>32</v>
      </c>
      <c r="O212" s="80"/>
    </row>
    <row r="213" spans="1:15" x14ac:dyDescent="0.25">
      <c r="A213" s="75">
        <f t="shared" si="16"/>
        <v>524</v>
      </c>
      <c r="B213" s="76" t="s">
        <v>243</v>
      </c>
      <c r="C213" s="77">
        <v>42378</v>
      </c>
      <c r="D213" s="75" t="str">
        <f t="shared" si="14"/>
        <v>S</v>
      </c>
      <c r="E213" s="78">
        <f t="shared" si="15"/>
        <v>1</v>
      </c>
      <c r="F213" s="79">
        <v>4</v>
      </c>
      <c r="G213" s="79">
        <v>10</v>
      </c>
      <c r="H213" s="79">
        <v>12</v>
      </c>
      <c r="I213" s="79">
        <v>14</v>
      </c>
      <c r="J213" s="79">
        <v>17</v>
      </c>
      <c r="K213" s="79">
        <v>47</v>
      </c>
      <c r="L213" s="79">
        <v>9</v>
      </c>
      <c r="M213" s="79">
        <v>0</v>
      </c>
      <c r="N213" s="75" t="s">
        <v>32</v>
      </c>
      <c r="O213" s="80"/>
    </row>
    <row r="214" spans="1:15" x14ac:dyDescent="0.25">
      <c r="A214" s="75">
        <f t="shared" si="16"/>
        <v>525</v>
      </c>
      <c r="B214" s="76" t="s">
        <v>244</v>
      </c>
      <c r="C214" s="77">
        <v>42383</v>
      </c>
      <c r="D214" s="75" t="str">
        <f t="shared" si="14"/>
        <v>J</v>
      </c>
      <c r="E214" s="78">
        <f t="shared" si="15"/>
        <v>2</v>
      </c>
      <c r="F214" s="79">
        <v>4</v>
      </c>
      <c r="G214" s="79">
        <v>11</v>
      </c>
      <c r="H214" s="79">
        <v>19</v>
      </c>
      <c r="I214" s="79">
        <v>40</v>
      </c>
      <c r="J214" s="79">
        <v>46</v>
      </c>
      <c r="K214" s="79">
        <v>49</v>
      </c>
      <c r="L214" s="79">
        <v>45</v>
      </c>
      <c r="M214" s="79">
        <v>9</v>
      </c>
      <c r="N214" s="75" t="s">
        <v>32</v>
      </c>
      <c r="O214" s="80"/>
    </row>
    <row r="215" spans="1:15" x14ac:dyDescent="0.25">
      <c r="A215" s="75">
        <f t="shared" si="16"/>
        <v>526</v>
      </c>
      <c r="B215" s="76" t="s">
        <v>245</v>
      </c>
      <c r="C215" s="77">
        <v>42385</v>
      </c>
      <c r="D215" s="75" t="str">
        <f t="shared" si="14"/>
        <v>S</v>
      </c>
      <c r="E215" s="78">
        <f t="shared" si="15"/>
        <v>2</v>
      </c>
      <c r="F215" s="79">
        <v>12</v>
      </c>
      <c r="G215" s="79">
        <v>17</v>
      </c>
      <c r="H215" s="79">
        <v>19</v>
      </c>
      <c r="I215" s="79">
        <v>27</v>
      </c>
      <c r="J215" s="79">
        <v>32</v>
      </c>
      <c r="K215" s="79">
        <v>48</v>
      </c>
      <c r="L215" s="79">
        <v>26</v>
      </c>
      <c r="M215" s="79">
        <v>6</v>
      </c>
      <c r="N215" s="75" t="s">
        <v>32</v>
      </c>
      <c r="O215" s="80"/>
    </row>
    <row r="216" spans="1:15" x14ac:dyDescent="0.25">
      <c r="A216" s="75">
        <f t="shared" si="16"/>
        <v>527</v>
      </c>
      <c r="B216" s="76" t="s">
        <v>246</v>
      </c>
      <c r="C216" s="77">
        <v>42390</v>
      </c>
      <c r="D216" s="75" t="str">
        <f t="shared" si="14"/>
        <v>J</v>
      </c>
      <c r="E216" s="78">
        <f t="shared" si="15"/>
        <v>3</v>
      </c>
      <c r="F216" s="79">
        <v>4</v>
      </c>
      <c r="G216" s="79">
        <v>15</v>
      </c>
      <c r="H216" s="79">
        <v>17</v>
      </c>
      <c r="I216" s="79">
        <v>19</v>
      </c>
      <c r="J216" s="79">
        <v>24</v>
      </c>
      <c r="K216" s="79">
        <v>37</v>
      </c>
      <c r="L216" s="79">
        <v>21</v>
      </c>
      <c r="M216" s="79">
        <v>5</v>
      </c>
      <c r="N216" s="75" t="s">
        <v>32</v>
      </c>
      <c r="O216" s="80"/>
    </row>
    <row r="217" spans="1:15" x14ac:dyDescent="0.25">
      <c r="A217" s="75">
        <f t="shared" si="16"/>
        <v>528</v>
      </c>
      <c r="B217" s="76" t="s">
        <v>247</v>
      </c>
      <c r="C217" s="77">
        <v>42392</v>
      </c>
      <c r="D217" s="75" t="str">
        <f t="shared" si="14"/>
        <v>S</v>
      </c>
      <c r="E217" s="78">
        <f t="shared" si="15"/>
        <v>3</v>
      </c>
      <c r="F217" s="79">
        <v>6</v>
      </c>
      <c r="G217" s="79">
        <v>10</v>
      </c>
      <c r="H217" s="79">
        <v>24</v>
      </c>
      <c r="I217" s="79">
        <v>27</v>
      </c>
      <c r="J217" s="79">
        <v>32</v>
      </c>
      <c r="K217" s="79">
        <v>45</v>
      </c>
      <c r="L217" s="79">
        <v>18</v>
      </c>
      <c r="M217" s="79">
        <v>2</v>
      </c>
      <c r="N217" s="75" t="s">
        <v>32</v>
      </c>
      <c r="O217" s="80"/>
    </row>
    <row r="218" spans="1:15" x14ac:dyDescent="0.25">
      <c r="A218" s="75">
        <f t="shared" si="16"/>
        <v>529</v>
      </c>
      <c r="B218" s="76" t="s">
        <v>248</v>
      </c>
      <c r="C218" s="77">
        <v>42397</v>
      </c>
      <c r="D218" s="75" t="str">
        <f t="shared" ref="D218:D281" si="17">CHOOSE(WEEKDAY(C218),"D","L","M","X","J","V","S")</f>
        <v>J</v>
      </c>
      <c r="E218" s="78">
        <f t="shared" ref="E218:E281" si="18">WEEKNUM(C218,21)</f>
        <v>4</v>
      </c>
      <c r="F218" s="79">
        <v>6</v>
      </c>
      <c r="G218" s="79">
        <v>23</v>
      </c>
      <c r="H218" s="79">
        <v>30</v>
      </c>
      <c r="I218" s="79">
        <v>33</v>
      </c>
      <c r="J218" s="79">
        <v>37</v>
      </c>
      <c r="K218" s="79">
        <v>44</v>
      </c>
      <c r="L218" s="79">
        <v>10</v>
      </c>
      <c r="M218" s="79">
        <v>2</v>
      </c>
      <c r="N218" s="75" t="s">
        <v>32</v>
      </c>
      <c r="O218" s="80"/>
    </row>
    <row r="219" spans="1:15" x14ac:dyDescent="0.25">
      <c r="A219" s="75">
        <f t="shared" si="16"/>
        <v>530</v>
      </c>
      <c r="B219" s="76" t="s">
        <v>249</v>
      </c>
      <c r="C219" s="77">
        <v>42399</v>
      </c>
      <c r="D219" s="75" t="str">
        <f t="shared" si="17"/>
        <v>S</v>
      </c>
      <c r="E219" s="78">
        <f t="shared" si="18"/>
        <v>4</v>
      </c>
      <c r="F219" s="79">
        <v>2</v>
      </c>
      <c r="G219" s="79">
        <v>6</v>
      </c>
      <c r="H219" s="79">
        <v>11</v>
      </c>
      <c r="I219" s="79">
        <v>33</v>
      </c>
      <c r="J219" s="79">
        <v>37</v>
      </c>
      <c r="K219" s="79">
        <v>46</v>
      </c>
      <c r="L219" s="79">
        <v>49</v>
      </c>
      <c r="M219" s="79">
        <v>8</v>
      </c>
      <c r="N219" s="75" t="s">
        <v>32</v>
      </c>
      <c r="O219" s="80"/>
    </row>
    <row r="220" spans="1:15" x14ac:dyDescent="0.25">
      <c r="A220" s="75">
        <f t="shared" si="16"/>
        <v>531</v>
      </c>
      <c r="B220" s="76" t="s">
        <v>250</v>
      </c>
      <c r="C220" s="77">
        <v>42404</v>
      </c>
      <c r="D220" s="75" t="str">
        <f t="shared" si="17"/>
        <v>J</v>
      </c>
      <c r="E220" s="78">
        <f t="shared" si="18"/>
        <v>5</v>
      </c>
      <c r="F220" s="79">
        <v>3</v>
      </c>
      <c r="G220" s="79">
        <v>5</v>
      </c>
      <c r="H220" s="79">
        <v>22</v>
      </c>
      <c r="I220" s="79">
        <v>33</v>
      </c>
      <c r="J220" s="79">
        <v>39</v>
      </c>
      <c r="K220" s="79">
        <v>40</v>
      </c>
      <c r="L220" s="79">
        <v>32</v>
      </c>
      <c r="M220" s="79">
        <v>8</v>
      </c>
      <c r="N220" s="75" t="s">
        <v>32</v>
      </c>
      <c r="O220" s="80"/>
    </row>
    <row r="221" spans="1:15" x14ac:dyDescent="0.25">
      <c r="A221" s="75">
        <f t="shared" si="16"/>
        <v>532</v>
      </c>
      <c r="B221" s="76" t="s">
        <v>251</v>
      </c>
      <c r="C221" s="77">
        <v>42406</v>
      </c>
      <c r="D221" s="75" t="str">
        <f t="shared" si="17"/>
        <v>S</v>
      </c>
      <c r="E221" s="78">
        <f t="shared" si="18"/>
        <v>5</v>
      </c>
      <c r="F221" s="79">
        <v>6</v>
      </c>
      <c r="G221" s="79">
        <v>11</v>
      </c>
      <c r="H221" s="79">
        <v>20</v>
      </c>
      <c r="I221" s="79">
        <v>26</v>
      </c>
      <c r="J221" s="79">
        <v>38</v>
      </c>
      <c r="K221" s="79">
        <v>46</v>
      </c>
      <c r="L221" s="79">
        <v>21</v>
      </c>
      <c r="M221" s="79">
        <v>6</v>
      </c>
      <c r="N221" s="75" t="s">
        <v>32</v>
      </c>
      <c r="O221" s="80"/>
    </row>
    <row r="222" spans="1:15" x14ac:dyDescent="0.25">
      <c r="A222" s="75">
        <f t="shared" si="16"/>
        <v>533</v>
      </c>
      <c r="B222" s="76" t="s">
        <v>252</v>
      </c>
      <c r="C222" s="77">
        <v>42411</v>
      </c>
      <c r="D222" s="75" t="str">
        <f t="shared" si="17"/>
        <v>J</v>
      </c>
      <c r="E222" s="78">
        <f t="shared" si="18"/>
        <v>6</v>
      </c>
      <c r="F222" s="79">
        <v>2</v>
      </c>
      <c r="G222" s="79">
        <v>12</v>
      </c>
      <c r="H222" s="79">
        <v>18</v>
      </c>
      <c r="I222" s="79">
        <v>34</v>
      </c>
      <c r="J222" s="79">
        <v>37</v>
      </c>
      <c r="K222" s="79">
        <v>46</v>
      </c>
      <c r="L222" s="79">
        <v>30</v>
      </c>
      <c r="M222" s="79">
        <v>7</v>
      </c>
      <c r="N222" s="75" t="s">
        <v>32</v>
      </c>
      <c r="O222" s="80"/>
    </row>
    <row r="223" spans="1:15" x14ac:dyDescent="0.25">
      <c r="A223" s="75">
        <f t="shared" si="16"/>
        <v>534</v>
      </c>
      <c r="B223" s="76" t="s">
        <v>253</v>
      </c>
      <c r="C223" s="77">
        <v>42413</v>
      </c>
      <c r="D223" s="75" t="str">
        <f t="shared" si="17"/>
        <v>S</v>
      </c>
      <c r="E223" s="78">
        <f t="shared" si="18"/>
        <v>6</v>
      </c>
      <c r="F223" s="79">
        <v>27</v>
      </c>
      <c r="G223" s="79">
        <v>30</v>
      </c>
      <c r="H223" s="79">
        <v>34</v>
      </c>
      <c r="I223" s="79">
        <v>43</v>
      </c>
      <c r="J223" s="79">
        <v>46</v>
      </c>
      <c r="K223" s="79">
        <v>49</v>
      </c>
      <c r="L223" s="79">
        <v>14</v>
      </c>
      <c r="M223" s="79">
        <v>1</v>
      </c>
      <c r="N223" s="75" t="s">
        <v>32</v>
      </c>
      <c r="O223" s="80"/>
    </row>
    <row r="224" spans="1:15" x14ac:dyDescent="0.25">
      <c r="A224" s="75">
        <f t="shared" si="16"/>
        <v>535</v>
      </c>
      <c r="B224" s="76" t="s">
        <v>254</v>
      </c>
      <c r="C224" s="77">
        <v>42418</v>
      </c>
      <c r="D224" s="75" t="str">
        <f t="shared" si="17"/>
        <v>J</v>
      </c>
      <c r="E224" s="78">
        <f t="shared" si="18"/>
        <v>7</v>
      </c>
      <c r="F224" s="79">
        <v>3</v>
      </c>
      <c r="G224" s="79">
        <v>10</v>
      </c>
      <c r="H224" s="79">
        <v>28</v>
      </c>
      <c r="I224" s="79">
        <v>35</v>
      </c>
      <c r="J224" s="79">
        <v>47</v>
      </c>
      <c r="K224" s="79">
        <v>49</v>
      </c>
      <c r="L224" s="79">
        <v>8</v>
      </c>
      <c r="M224" s="79">
        <v>1</v>
      </c>
      <c r="N224" s="75" t="s">
        <v>32</v>
      </c>
      <c r="O224" s="80"/>
    </row>
    <row r="225" spans="1:15" x14ac:dyDescent="0.25">
      <c r="A225" s="75">
        <f t="shared" si="16"/>
        <v>536</v>
      </c>
      <c r="B225" s="76" t="s">
        <v>255</v>
      </c>
      <c r="C225" s="77">
        <v>42420</v>
      </c>
      <c r="D225" s="75" t="str">
        <f t="shared" si="17"/>
        <v>S</v>
      </c>
      <c r="E225" s="78">
        <f t="shared" si="18"/>
        <v>7</v>
      </c>
      <c r="F225" s="79">
        <v>3</v>
      </c>
      <c r="G225" s="79">
        <v>11</v>
      </c>
      <c r="H225" s="79">
        <v>17</v>
      </c>
      <c r="I225" s="79">
        <v>41</v>
      </c>
      <c r="J225" s="79">
        <v>45</v>
      </c>
      <c r="K225" s="79">
        <v>47</v>
      </c>
      <c r="L225" s="79">
        <v>10</v>
      </c>
      <c r="M225" s="79">
        <v>6</v>
      </c>
      <c r="N225" s="75" t="s">
        <v>32</v>
      </c>
      <c r="O225" s="80"/>
    </row>
    <row r="226" spans="1:15" x14ac:dyDescent="0.25">
      <c r="A226" s="75">
        <f t="shared" si="16"/>
        <v>537</v>
      </c>
      <c r="B226" s="76" t="s">
        <v>256</v>
      </c>
      <c r="C226" s="77">
        <v>42425</v>
      </c>
      <c r="D226" s="75" t="str">
        <f t="shared" si="17"/>
        <v>J</v>
      </c>
      <c r="E226" s="78">
        <f t="shared" si="18"/>
        <v>8</v>
      </c>
      <c r="F226" s="79">
        <v>11</v>
      </c>
      <c r="G226" s="79">
        <v>13</v>
      </c>
      <c r="H226" s="79">
        <v>17</v>
      </c>
      <c r="I226" s="79">
        <v>26</v>
      </c>
      <c r="J226" s="79">
        <v>34</v>
      </c>
      <c r="K226" s="79">
        <v>48</v>
      </c>
      <c r="L226" s="79">
        <v>19</v>
      </c>
      <c r="M226" s="79">
        <v>3</v>
      </c>
      <c r="N226" s="75" t="s">
        <v>32</v>
      </c>
      <c r="O226" s="80"/>
    </row>
    <row r="227" spans="1:15" x14ac:dyDescent="0.25">
      <c r="A227" s="75">
        <f t="shared" si="16"/>
        <v>538</v>
      </c>
      <c r="B227" s="76" t="s">
        <v>257</v>
      </c>
      <c r="C227" s="77">
        <v>42427</v>
      </c>
      <c r="D227" s="75" t="str">
        <f t="shared" si="17"/>
        <v>S</v>
      </c>
      <c r="E227" s="78">
        <f t="shared" si="18"/>
        <v>8</v>
      </c>
      <c r="F227" s="79">
        <v>11</v>
      </c>
      <c r="G227" s="79">
        <v>5</v>
      </c>
      <c r="H227" s="79">
        <v>35</v>
      </c>
      <c r="I227" s="79">
        <v>32</v>
      </c>
      <c r="J227" s="79">
        <v>20</v>
      </c>
      <c r="K227" s="79">
        <v>43</v>
      </c>
      <c r="L227" s="79">
        <v>26</v>
      </c>
      <c r="M227" s="79">
        <v>6</v>
      </c>
      <c r="N227" s="75" t="s">
        <v>32</v>
      </c>
      <c r="O227" s="80"/>
    </row>
    <row r="228" spans="1:15" x14ac:dyDescent="0.25">
      <c r="A228" s="75">
        <f t="shared" si="16"/>
        <v>539</v>
      </c>
      <c r="B228" s="76" t="s">
        <v>258</v>
      </c>
      <c r="C228" s="77">
        <v>42432</v>
      </c>
      <c r="D228" s="75" t="str">
        <f t="shared" si="17"/>
        <v>J</v>
      </c>
      <c r="E228" s="78">
        <f t="shared" si="18"/>
        <v>9</v>
      </c>
      <c r="F228" s="79">
        <v>2</v>
      </c>
      <c r="G228" s="79">
        <v>13</v>
      </c>
      <c r="H228" s="79">
        <v>14</v>
      </c>
      <c r="I228" s="79">
        <v>29</v>
      </c>
      <c r="J228" s="79">
        <v>43</v>
      </c>
      <c r="K228" s="79">
        <v>45</v>
      </c>
      <c r="L228" s="79">
        <v>46</v>
      </c>
      <c r="M228" s="79">
        <v>1</v>
      </c>
      <c r="N228" s="75" t="s">
        <v>32</v>
      </c>
      <c r="O228" s="80"/>
    </row>
    <row r="229" spans="1:15" x14ac:dyDescent="0.25">
      <c r="A229" s="75">
        <f t="shared" si="16"/>
        <v>540</v>
      </c>
      <c r="B229" s="76" t="s">
        <v>259</v>
      </c>
      <c r="C229" s="77">
        <v>42434</v>
      </c>
      <c r="D229" s="75" t="str">
        <f t="shared" si="17"/>
        <v>S</v>
      </c>
      <c r="E229" s="78">
        <f t="shared" si="18"/>
        <v>9</v>
      </c>
      <c r="F229" s="79">
        <v>6</v>
      </c>
      <c r="G229" s="79">
        <v>7</v>
      </c>
      <c r="H229" s="79">
        <v>11</v>
      </c>
      <c r="I229" s="79">
        <v>28</v>
      </c>
      <c r="J229" s="79">
        <v>38</v>
      </c>
      <c r="K229" s="79">
        <v>45</v>
      </c>
      <c r="L229" s="79">
        <v>33</v>
      </c>
      <c r="M229" s="79">
        <v>6</v>
      </c>
      <c r="N229" s="75" t="s">
        <v>32</v>
      </c>
      <c r="O229" s="80"/>
    </row>
    <row r="230" spans="1:15" x14ac:dyDescent="0.25">
      <c r="A230" s="75">
        <f t="shared" si="16"/>
        <v>541</v>
      </c>
      <c r="B230" s="76" t="s">
        <v>260</v>
      </c>
      <c r="C230" s="77">
        <v>42439</v>
      </c>
      <c r="D230" s="75" t="str">
        <f t="shared" si="17"/>
        <v>J</v>
      </c>
      <c r="E230" s="78">
        <f t="shared" si="18"/>
        <v>10</v>
      </c>
      <c r="F230" s="79">
        <v>3</v>
      </c>
      <c r="G230" s="79">
        <v>8</v>
      </c>
      <c r="H230" s="79">
        <v>24</v>
      </c>
      <c r="I230" s="79">
        <v>31</v>
      </c>
      <c r="J230" s="79">
        <v>32</v>
      </c>
      <c r="K230" s="79">
        <v>49</v>
      </c>
      <c r="L230" s="79">
        <v>15</v>
      </c>
      <c r="M230" s="79">
        <v>6</v>
      </c>
      <c r="N230" s="75" t="s">
        <v>32</v>
      </c>
      <c r="O230" s="80"/>
    </row>
    <row r="231" spans="1:15" x14ac:dyDescent="0.25">
      <c r="A231" s="75">
        <f t="shared" si="16"/>
        <v>542</v>
      </c>
      <c r="B231" s="76" t="s">
        <v>261</v>
      </c>
      <c r="C231" s="77">
        <v>42441</v>
      </c>
      <c r="D231" s="75" t="str">
        <f t="shared" si="17"/>
        <v>S</v>
      </c>
      <c r="E231" s="78">
        <f t="shared" si="18"/>
        <v>10</v>
      </c>
      <c r="F231" s="79">
        <v>40</v>
      </c>
      <c r="G231" s="79">
        <v>27</v>
      </c>
      <c r="H231" s="79">
        <v>12</v>
      </c>
      <c r="I231" s="79">
        <v>37</v>
      </c>
      <c r="J231" s="79">
        <v>17</v>
      </c>
      <c r="K231" s="79">
        <v>23</v>
      </c>
      <c r="L231" s="79">
        <v>29</v>
      </c>
      <c r="M231" s="79">
        <v>2</v>
      </c>
      <c r="N231" s="75" t="s">
        <v>32</v>
      </c>
      <c r="O231" s="80"/>
    </row>
    <row r="232" spans="1:15" x14ac:dyDescent="0.25">
      <c r="A232" s="75">
        <f t="shared" si="16"/>
        <v>543</v>
      </c>
      <c r="B232" s="76" t="s">
        <v>262</v>
      </c>
      <c r="C232" s="77">
        <v>42446</v>
      </c>
      <c r="D232" s="75" t="str">
        <f t="shared" si="17"/>
        <v>J</v>
      </c>
      <c r="E232" s="78">
        <f t="shared" si="18"/>
        <v>11</v>
      </c>
      <c r="F232" s="79">
        <v>8</v>
      </c>
      <c r="G232" s="79">
        <v>11</v>
      </c>
      <c r="H232" s="79">
        <v>12</v>
      </c>
      <c r="I232" s="79">
        <v>18</v>
      </c>
      <c r="J232" s="79">
        <v>36</v>
      </c>
      <c r="K232" s="79">
        <v>44</v>
      </c>
      <c r="L232" s="79">
        <v>43</v>
      </c>
      <c r="M232" s="79">
        <v>0</v>
      </c>
      <c r="N232" s="75" t="s">
        <v>32</v>
      </c>
      <c r="O232" s="80"/>
    </row>
    <row r="233" spans="1:15" x14ac:dyDescent="0.25">
      <c r="A233" s="75">
        <f t="shared" si="16"/>
        <v>544</v>
      </c>
      <c r="B233" s="76" t="s">
        <v>263</v>
      </c>
      <c r="C233" s="77">
        <v>42448</v>
      </c>
      <c r="D233" s="75" t="str">
        <f t="shared" si="17"/>
        <v>S</v>
      </c>
      <c r="E233" s="78">
        <f t="shared" si="18"/>
        <v>11</v>
      </c>
      <c r="F233" s="79">
        <v>17</v>
      </c>
      <c r="G233" s="79">
        <v>14</v>
      </c>
      <c r="H233" s="79">
        <v>9</v>
      </c>
      <c r="I233" s="79">
        <v>40</v>
      </c>
      <c r="J233" s="79">
        <v>27</v>
      </c>
      <c r="K233" s="79">
        <v>20</v>
      </c>
      <c r="L233" s="79">
        <v>46</v>
      </c>
      <c r="M233" s="79">
        <v>3</v>
      </c>
      <c r="N233" s="75" t="s">
        <v>32</v>
      </c>
      <c r="O233" s="80"/>
    </row>
    <row r="234" spans="1:15" x14ac:dyDescent="0.25">
      <c r="A234" s="75">
        <f t="shared" si="16"/>
        <v>545</v>
      </c>
      <c r="B234" s="76" t="s">
        <v>264</v>
      </c>
      <c r="C234" s="77">
        <v>42453</v>
      </c>
      <c r="D234" s="75" t="str">
        <f t="shared" si="17"/>
        <v>J</v>
      </c>
      <c r="E234" s="78">
        <f t="shared" si="18"/>
        <v>12</v>
      </c>
      <c r="F234" s="79">
        <v>1</v>
      </c>
      <c r="G234" s="79">
        <v>12</v>
      </c>
      <c r="H234" s="79">
        <v>13</v>
      </c>
      <c r="I234" s="79">
        <v>23</v>
      </c>
      <c r="J234" s="79">
        <v>40</v>
      </c>
      <c r="K234" s="79">
        <v>43</v>
      </c>
      <c r="L234" s="79">
        <v>48</v>
      </c>
      <c r="M234" s="79">
        <v>2</v>
      </c>
      <c r="N234" s="75" t="s">
        <v>32</v>
      </c>
      <c r="O234" s="80"/>
    </row>
    <row r="235" spans="1:15" x14ac:dyDescent="0.25">
      <c r="A235" s="75">
        <f t="shared" si="16"/>
        <v>546</v>
      </c>
      <c r="B235" s="76" t="s">
        <v>265</v>
      </c>
      <c r="C235" s="77">
        <v>42455</v>
      </c>
      <c r="D235" s="75" t="str">
        <f t="shared" si="17"/>
        <v>S</v>
      </c>
      <c r="E235" s="78">
        <f t="shared" si="18"/>
        <v>12</v>
      </c>
      <c r="F235" s="79">
        <v>19</v>
      </c>
      <c r="G235" s="79">
        <v>21</v>
      </c>
      <c r="H235" s="79">
        <v>28</v>
      </c>
      <c r="I235" s="79">
        <v>32</v>
      </c>
      <c r="J235" s="79">
        <v>43</v>
      </c>
      <c r="K235" s="79">
        <v>48</v>
      </c>
      <c r="L235" s="79">
        <v>9</v>
      </c>
      <c r="M235" s="79">
        <v>4</v>
      </c>
      <c r="N235" s="75" t="s">
        <v>32</v>
      </c>
      <c r="O235" s="80"/>
    </row>
    <row r="236" spans="1:15" x14ac:dyDescent="0.25">
      <c r="A236" s="75">
        <f t="shared" si="16"/>
        <v>547</v>
      </c>
      <c r="B236" s="76" t="s">
        <v>266</v>
      </c>
      <c r="C236" s="77">
        <v>42460</v>
      </c>
      <c r="D236" s="75" t="str">
        <f t="shared" si="17"/>
        <v>J</v>
      </c>
      <c r="E236" s="78">
        <f t="shared" si="18"/>
        <v>13</v>
      </c>
      <c r="F236" s="79">
        <v>1</v>
      </c>
      <c r="G236" s="79">
        <v>8</v>
      </c>
      <c r="H236" s="79">
        <v>10</v>
      </c>
      <c r="I236" s="79">
        <v>12</v>
      </c>
      <c r="J236" s="79">
        <v>26</v>
      </c>
      <c r="K236" s="79">
        <v>27</v>
      </c>
      <c r="L236" s="79">
        <v>6</v>
      </c>
      <c r="M236" s="79">
        <v>5</v>
      </c>
      <c r="N236" s="75" t="s">
        <v>32</v>
      </c>
      <c r="O236" s="80"/>
    </row>
    <row r="237" spans="1:15" x14ac:dyDescent="0.25">
      <c r="A237" s="75">
        <f t="shared" si="16"/>
        <v>548</v>
      </c>
      <c r="B237" s="76" t="s">
        <v>267</v>
      </c>
      <c r="C237" s="77">
        <v>42462</v>
      </c>
      <c r="D237" s="75" t="str">
        <f t="shared" si="17"/>
        <v>S</v>
      </c>
      <c r="E237" s="78">
        <f t="shared" si="18"/>
        <v>13</v>
      </c>
      <c r="F237" s="79">
        <v>6</v>
      </c>
      <c r="G237" s="79">
        <v>7</v>
      </c>
      <c r="H237" s="79">
        <v>15</v>
      </c>
      <c r="I237" s="79">
        <v>27</v>
      </c>
      <c r="J237" s="79">
        <v>32</v>
      </c>
      <c r="K237" s="79">
        <v>40</v>
      </c>
      <c r="L237" s="79">
        <v>43</v>
      </c>
      <c r="M237" s="79">
        <v>3</v>
      </c>
      <c r="N237" s="75" t="s">
        <v>32</v>
      </c>
      <c r="O237" s="80"/>
    </row>
    <row r="238" spans="1:15" x14ac:dyDescent="0.25">
      <c r="A238" s="75">
        <f t="shared" si="16"/>
        <v>549</v>
      </c>
      <c r="B238" s="76" t="s">
        <v>268</v>
      </c>
      <c r="C238" s="77">
        <v>42467</v>
      </c>
      <c r="D238" s="75" t="str">
        <f t="shared" si="17"/>
        <v>J</v>
      </c>
      <c r="E238" s="78">
        <f t="shared" si="18"/>
        <v>14</v>
      </c>
      <c r="F238" s="79">
        <v>1</v>
      </c>
      <c r="G238" s="79">
        <v>11</v>
      </c>
      <c r="H238" s="79">
        <v>22</v>
      </c>
      <c r="I238" s="79">
        <v>28</v>
      </c>
      <c r="J238" s="79">
        <v>38</v>
      </c>
      <c r="K238" s="79">
        <v>44</v>
      </c>
      <c r="L238" s="79">
        <v>40</v>
      </c>
      <c r="M238" s="79">
        <v>9</v>
      </c>
      <c r="N238" s="75" t="s">
        <v>32</v>
      </c>
      <c r="O238" s="80"/>
    </row>
    <row r="239" spans="1:15" x14ac:dyDescent="0.25">
      <c r="A239" s="75">
        <f t="shared" si="16"/>
        <v>550</v>
      </c>
      <c r="B239" s="76" t="s">
        <v>269</v>
      </c>
      <c r="C239" s="77">
        <v>42469</v>
      </c>
      <c r="D239" s="75" t="str">
        <f t="shared" si="17"/>
        <v>S</v>
      </c>
      <c r="E239" s="78">
        <f t="shared" si="18"/>
        <v>14</v>
      </c>
      <c r="F239" s="79">
        <v>1</v>
      </c>
      <c r="G239" s="79">
        <v>17</v>
      </c>
      <c r="H239" s="79">
        <v>25</v>
      </c>
      <c r="I239" s="79">
        <v>29</v>
      </c>
      <c r="J239" s="79">
        <v>30</v>
      </c>
      <c r="K239" s="79">
        <v>40</v>
      </c>
      <c r="L239" s="79">
        <v>2</v>
      </c>
      <c r="M239" s="79">
        <v>0</v>
      </c>
      <c r="N239" s="75" t="s">
        <v>32</v>
      </c>
      <c r="O239" s="80"/>
    </row>
    <row r="240" spans="1:15" x14ac:dyDescent="0.25">
      <c r="A240" s="75">
        <f t="shared" si="16"/>
        <v>551</v>
      </c>
      <c r="B240" s="76" t="s">
        <v>270</v>
      </c>
      <c r="C240" s="77">
        <v>42474</v>
      </c>
      <c r="D240" s="75" t="str">
        <f t="shared" si="17"/>
        <v>J</v>
      </c>
      <c r="E240" s="78">
        <f t="shared" si="18"/>
        <v>15</v>
      </c>
      <c r="F240" s="79">
        <v>2</v>
      </c>
      <c r="G240" s="79">
        <v>11</v>
      </c>
      <c r="H240" s="79">
        <v>27</v>
      </c>
      <c r="I240" s="79">
        <v>29</v>
      </c>
      <c r="J240" s="79">
        <v>31</v>
      </c>
      <c r="K240" s="79">
        <v>48</v>
      </c>
      <c r="L240" s="79">
        <v>4</v>
      </c>
      <c r="M240" s="79">
        <v>2</v>
      </c>
      <c r="N240" s="75" t="s">
        <v>32</v>
      </c>
      <c r="O240" s="80"/>
    </row>
    <row r="241" spans="1:15" x14ac:dyDescent="0.25">
      <c r="A241" s="75">
        <f t="shared" si="16"/>
        <v>552</v>
      </c>
      <c r="B241" s="76" t="s">
        <v>271</v>
      </c>
      <c r="C241" s="77">
        <v>42476</v>
      </c>
      <c r="D241" s="75" t="str">
        <f t="shared" si="17"/>
        <v>S</v>
      </c>
      <c r="E241" s="78">
        <f t="shared" si="18"/>
        <v>15</v>
      </c>
      <c r="F241" s="79">
        <v>2</v>
      </c>
      <c r="G241" s="79">
        <v>3</v>
      </c>
      <c r="H241" s="79">
        <v>12</v>
      </c>
      <c r="I241" s="79">
        <v>16</v>
      </c>
      <c r="J241" s="79">
        <v>32</v>
      </c>
      <c r="K241" s="79">
        <v>40</v>
      </c>
      <c r="L241" s="79">
        <v>23</v>
      </c>
      <c r="M241" s="79">
        <v>9</v>
      </c>
      <c r="N241" s="75" t="s">
        <v>32</v>
      </c>
      <c r="O241" s="80"/>
    </row>
    <row r="242" spans="1:15" x14ac:dyDescent="0.25">
      <c r="A242" s="75">
        <f t="shared" si="16"/>
        <v>553</v>
      </c>
      <c r="B242" s="76" t="s">
        <v>272</v>
      </c>
      <c r="C242" s="77">
        <v>42481</v>
      </c>
      <c r="D242" s="75" t="str">
        <f t="shared" si="17"/>
        <v>J</v>
      </c>
      <c r="E242" s="78">
        <f t="shared" si="18"/>
        <v>16</v>
      </c>
      <c r="F242" s="79">
        <v>1</v>
      </c>
      <c r="G242" s="79">
        <v>2</v>
      </c>
      <c r="H242" s="79">
        <v>6</v>
      </c>
      <c r="I242" s="79">
        <v>25</v>
      </c>
      <c r="J242" s="79">
        <v>31</v>
      </c>
      <c r="K242" s="79">
        <v>44</v>
      </c>
      <c r="L242" s="79">
        <v>49</v>
      </c>
      <c r="M242" s="79">
        <v>6</v>
      </c>
      <c r="N242" s="75" t="s">
        <v>32</v>
      </c>
      <c r="O242" s="80"/>
    </row>
    <row r="243" spans="1:15" x14ac:dyDescent="0.25">
      <c r="A243" s="75">
        <f t="shared" si="16"/>
        <v>554</v>
      </c>
      <c r="B243" s="76" t="s">
        <v>273</v>
      </c>
      <c r="C243" s="77">
        <v>42483</v>
      </c>
      <c r="D243" s="75" t="str">
        <f t="shared" si="17"/>
        <v>S</v>
      </c>
      <c r="E243" s="78">
        <f t="shared" si="18"/>
        <v>16</v>
      </c>
      <c r="F243" s="79">
        <v>5</v>
      </c>
      <c r="G243" s="79">
        <v>6</v>
      </c>
      <c r="H243" s="79">
        <v>8</v>
      </c>
      <c r="I243" s="79">
        <v>26</v>
      </c>
      <c r="J243" s="79">
        <v>39</v>
      </c>
      <c r="K243" s="79">
        <v>40</v>
      </c>
      <c r="L243" s="79">
        <v>2</v>
      </c>
      <c r="M243" s="79">
        <v>3</v>
      </c>
      <c r="N243" s="75" t="s">
        <v>32</v>
      </c>
      <c r="O243" s="80"/>
    </row>
    <row r="244" spans="1:15" x14ac:dyDescent="0.25">
      <c r="A244" s="75">
        <f t="shared" si="16"/>
        <v>555</v>
      </c>
      <c r="B244" s="76" t="s">
        <v>274</v>
      </c>
      <c r="C244" s="77">
        <v>42488</v>
      </c>
      <c r="D244" s="75" t="str">
        <f t="shared" si="17"/>
        <v>J</v>
      </c>
      <c r="E244" s="78">
        <f t="shared" si="18"/>
        <v>17</v>
      </c>
      <c r="F244" s="79">
        <v>3</v>
      </c>
      <c r="G244" s="79">
        <v>10</v>
      </c>
      <c r="H244" s="79">
        <v>33</v>
      </c>
      <c r="I244" s="79">
        <v>35</v>
      </c>
      <c r="J244" s="79">
        <v>43</v>
      </c>
      <c r="K244" s="79">
        <v>44</v>
      </c>
      <c r="L244" s="79">
        <v>20</v>
      </c>
      <c r="M244" s="79">
        <v>2</v>
      </c>
      <c r="N244" s="75" t="s">
        <v>32</v>
      </c>
      <c r="O244" s="80"/>
    </row>
    <row r="245" spans="1:15" x14ac:dyDescent="0.25">
      <c r="A245" s="75">
        <f t="shared" si="16"/>
        <v>556</v>
      </c>
      <c r="B245" s="76" t="s">
        <v>275</v>
      </c>
      <c r="C245" s="77">
        <v>42490</v>
      </c>
      <c r="D245" s="75" t="str">
        <f t="shared" si="17"/>
        <v>S</v>
      </c>
      <c r="E245" s="78">
        <f t="shared" si="18"/>
        <v>17</v>
      </c>
      <c r="F245" s="79">
        <v>4</v>
      </c>
      <c r="G245" s="79">
        <v>13</v>
      </c>
      <c r="H245" s="79">
        <v>31</v>
      </c>
      <c r="I245" s="79">
        <v>41</v>
      </c>
      <c r="J245" s="79">
        <v>43</v>
      </c>
      <c r="K245" s="79">
        <v>48</v>
      </c>
      <c r="L245" s="79">
        <v>34</v>
      </c>
      <c r="M245" s="79">
        <v>7</v>
      </c>
      <c r="N245" s="75" t="s">
        <v>32</v>
      </c>
      <c r="O245" s="80"/>
    </row>
    <row r="246" spans="1:15" x14ac:dyDescent="0.25">
      <c r="A246" s="75">
        <f t="shared" si="16"/>
        <v>557</v>
      </c>
      <c r="B246" s="76" t="s">
        <v>276</v>
      </c>
      <c r="C246" s="77">
        <v>42495</v>
      </c>
      <c r="D246" s="75" t="str">
        <f t="shared" si="17"/>
        <v>J</v>
      </c>
      <c r="E246" s="78">
        <f t="shared" si="18"/>
        <v>18</v>
      </c>
      <c r="F246" s="79">
        <v>8</v>
      </c>
      <c r="G246" s="79">
        <v>26</v>
      </c>
      <c r="H246" s="79">
        <v>42</v>
      </c>
      <c r="I246" s="79">
        <v>46</v>
      </c>
      <c r="J246" s="79">
        <v>48</v>
      </c>
      <c r="K246" s="79">
        <v>49</v>
      </c>
      <c r="L246" s="79">
        <v>40</v>
      </c>
      <c r="M246" s="79">
        <v>8</v>
      </c>
      <c r="N246" s="75" t="s">
        <v>32</v>
      </c>
      <c r="O246" s="80"/>
    </row>
    <row r="247" spans="1:15" x14ac:dyDescent="0.25">
      <c r="A247" s="75">
        <f t="shared" si="16"/>
        <v>558</v>
      </c>
      <c r="B247" s="76" t="s">
        <v>277</v>
      </c>
      <c r="C247" s="77">
        <v>42497</v>
      </c>
      <c r="D247" s="75" t="str">
        <f t="shared" si="17"/>
        <v>S</v>
      </c>
      <c r="E247" s="78">
        <f t="shared" si="18"/>
        <v>18</v>
      </c>
      <c r="F247" s="79">
        <v>4</v>
      </c>
      <c r="G247" s="79">
        <v>5</v>
      </c>
      <c r="H247" s="79">
        <v>16</v>
      </c>
      <c r="I247" s="79">
        <v>18</v>
      </c>
      <c r="J247" s="79">
        <v>21</v>
      </c>
      <c r="K247" s="79">
        <v>36</v>
      </c>
      <c r="L247" s="79">
        <v>23</v>
      </c>
      <c r="M247" s="79">
        <v>9</v>
      </c>
      <c r="N247" s="75" t="s">
        <v>32</v>
      </c>
      <c r="O247" s="80"/>
    </row>
    <row r="248" spans="1:15" x14ac:dyDescent="0.25">
      <c r="A248" s="75">
        <f t="shared" si="16"/>
        <v>559</v>
      </c>
      <c r="B248" s="76" t="s">
        <v>278</v>
      </c>
      <c r="C248" s="77">
        <v>42502</v>
      </c>
      <c r="D248" s="75" t="str">
        <f t="shared" si="17"/>
        <v>J</v>
      </c>
      <c r="E248" s="78">
        <f t="shared" si="18"/>
        <v>19</v>
      </c>
      <c r="F248" s="79">
        <v>18</v>
      </c>
      <c r="G248" s="79">
        <v>22</v>
      </c>
      <c r="H248" s="79">
        <v>23</v>
      </c>
      <c r="I248" s="79">
        <v>25</v>
      </c>
      <c r="J248" s="79">
        <v>42</v>
      </c>
      <c r="K248" s="79">
        <v>44</v>
      </c>
      <c r="L248" s="79">
        <v>7</v>
      </c>
      <c r="M248" s="79">
        <v>2</v>
      </c>
      <c r="N248" s="75" t="s">
        <v>32</v>
      </c>
      <c r="O248" s="80"/>
    </row>
    <row r="249" spans="1:15" x14ac:dyDescent="0.25">
      <c r="A249" s="75">
        <f t="shared" si="16"/>
        <v>560</v>
      </c>
      <c r="B249" s="76" t="s">
        <v>279</v>
      </c>
      <c r="C249" s="77">
        <v>42504</v>
      </c>
      <c r="D249" s="75" t="str">
        <f t="shared" si="17"/>
        <v>S</v>
      </c>
      <c r="E249" s="78">
        <f t="shared" si="18"/>
        <v>19</v>
      </c>
      <c r="F249" s="79">
        <v>5</v>
      </c>
      <c r="G249" s="79">
        <v>10</v>
      </c>
      <c r="H249" s="79">
        <v>12</v>
      </c>
      <c r="I249" s="79">
        <v>22</v>
      </c>
      <c r="J249" s="79">
        <v>34</v>
      </c>
      <c r="K249" s="79">
        <v>35</v>
      </c>
      <c r="L249" s="79">
        <v>18</v>
      </c>
      <c r="M249" s="79">
        <v>9</v>
      </c>
      <c r="N249" s="75" t="s">
        <v>32</v>
      </c>
      <c r="O249" s="80"/>
    </row>
    <row r="250" spans="1:15" x14ac:dyDescent="0.25">
      <c r="A250" s="75">
        <f t="shared" si="16"/>
        <v>561</v>
      </c>
      <c r="B250" s="76" t="s">
        <v>280</v>
      </c>
      <c r="C250" s="77">
        <v>42509</v>
      </c>
      <c r="D250" s="75" t="str">
        <f t="shared" si="17"/>
        <v>J</v>
      </c>
      <c r="E250" s="78">
        <f t="shared" si="18"/>
        <v>20</v>
      </c>
      <c r="F250" s="79">
        <v>1</v>
      </c>
      <c r="G250" s="79">
        <v>30</v>
      </c>
      <c r="H250" s="79">
        <v>40</v>
      </c>
      <c r="I250" s="79">
        <v>43</v>
      </c>
      <c r="J250" s="79">
        <v>45</v>
      </c>
      <c r="K250" s="79">
        <v>48</v>
      </c>
      <c r="L250" s="79">
        <v>2</v>
      </c>
      <c r="M250" s="79">
        <v>3</v>
      </c>
      <c r="N250" s="75" t="s">
        <v>32</v>
      </c>
      <c r="O250" s="80"/>
    </row>
    <row r="251" spans="1:15" x14ac:dyDescent="0.25">
      <c r="A251" s="75">
        <f t="shared" si="16"/>
        <v>562</v>
      </c>
      <c r="B251" s="76" t="s">
        <v>281</v>
      </c>
      <c r="C251" s="77">
        <v>42511</v>
      </c>
      <c r="D251" s="75" t="str">
        <f t="shared" si="17"/>
        <v>S</v>
      </c>
      <c r="E251" s="78">
        <f t="shared" si="18"/>
        <v>20</v>
      </c>
      <c r="F251" s="79">
        <v>7</v>
      </c>
      <c r="G251" s="79">
        <v>10</v>
      </c>
      <c r="H251" s="79">
        <v>13</v>
      </c>
      <c r="I251" s="79">
        <v>15</v>
      </c>
      <c r="J251" s="79">
        <v>35</v>
      </c>
      <c r="K251" s="79">
        <v>38</v>
      </c>
      <c r="L251" s="79">
        <v>39</v>
      </c>
      <c r="M251" s="79">
        <v>4</v>
      </c>
      <c r="N251" s="75" t="s">
        <v>32</v>
      </c>
      <c r="O251" s="80"/>
    </row>
    <row r="252" spans="1:15" x14ac:dyDescent="0.25">
      <c r="A252" s="75">
        <f t="shared" si="16"/>
        <v>563</v>
      </c>
      <c r="B252" s="76" t="s">
        <v>282</v>
      </c>
      <c r="C252" s="77">
        <v>42516</v>
      </c>
      <c r="D252" s="75" t="str">
        <f t="shared" si="17"/>
        <v>J</v>
      </c>
      <c r="E252" s="78">
        <f t="shared" si="18"/>
        <v>21</v>
      </c>
      <c r="F252" s="79">
        <v>3</v>
      </c>
      <c r="G252" s="79">
        <v>11</v>
      </c>
      <c r="H252" s="79">
        <v>13</v>
      </c>
      <c r="I252" s="79">
        <v>23</v>
      </c>
      <c r="J252" s="79">
        <v>32</v>
      </c>
      <c r="K252" s="79">
        <v>47</v>
      </c>
      <c r="L252" s="79">
        <v>19</v>
      </c>
      <c r="M252" s="79">
        <v>0</v>
      </c>
      <c r="N252" s="75" t="s">
        <v>32</v>
      </c>
      <c r="O252" s="80"/>
    </row>
    <row r="253" spans="1:15" x14ac:dyDescent="0.25">
      <c r="A253" s="75">
        <f t="shared" si="16"/>
        <v>564</v>
      </c>
      <c r="B253" s="76" t="s">
        <v>283</v>
      </c>
      <c r="C253" s="77">
        <v>42518</v>
      </c>
      <c r="D253" s="75" t="str">
        <f t="shared" si="17"/>
        <v>S</v>
      </c>
      <c r="E253" s="78">
        <f t="shared" si="18"/>
        <v>21</v>
      </c>
      <c r="F253" s="79">
        <v>20</v>
      </c>
      <c r="G253" s="79">
        <v>28</v>
      </c>
      <c r="H253" s="79">
        <v>30</v>
      </c>
      <c r="I253" s="79">
        <v>36</v>
      </c>
      <c r="J253" s="79">
        <v>41</v>
      </c>
      <c r="K253" s="79">
        <v>46</v>
      </c>
      <c r="L253" s="79">
        <v>2</v>
      </c>
      <c r="M253" s="79">
        <v>1</v>
      </c>
      <c r="N253" s="75" t="s">
        <v>32</v>
      </c>
      <c r="O253" s="80"/>
    </row>
    <row r="254" spans="1:15" x14ac:dyDescent="0.25">
      <c r="A254" s="75">
        <f t="shared" si="16"/>
        <v>565</v>
      </c>
      <c r="B254" s="76" t="s">
        <v>284</v>
      </c>
      <c r="C254" s="77">
        <v>42523</v>
      </c>
      <c r="D254" s="75" t="str">
        <f t="shared" si="17"/>
        <v>J</v>
      </c>
      <c r="E254" s="78">
        <f t="shared" si="18"/>
        <v>22</v>
      </c>
      <c r="F254" s="79">
        <v>27</v>
      </c>
      <c r="G254" s="79">
        <v>35</v>
      </c>
      <c r="H254" s="79">
        <v>38</v>
      </c>
      <c r="I254" s="79">
        <v>45</v>
      </c>
      <c r="J254" s="79">
        <v>46</v>
      </c>
      <c r="K254" s="79">
        <v>47</v>
      </c>
      <c r="L254" s="79">
        <v>23</v>
      </c>
      <c r="M254" s="79">
        <v>6</v>
      </c>
      <c r="N254" s="75" t="s">
        <v>32</v>
      </c>
      <c r="O254" s="80"/>
    </row>
    <row r="255" spans="1:15" x14ac:dyDescent="0.25">
      <c r="A255" s="75">
        <f t="shared" si="16"/>
        <v>566</v>
      </c>
      <c r="B255" s="76" t="s">
        <v>285</v>
      </c>
      <c r="C255" s="77">
        <v>42525</v>
      </c>
      <c r="D255" s="75" t="str">
        <f t="shared" si="17"/>
        <v>S</v>
      </c>
      <c r="E255" s="78">
        <f t="shared" si="18"/>
        <v>22</v>
      </c>
      <c r="F255" s="79">
        <v>1</v>
      </c>
      <c r="G255" s="79">
        <v>11</v>
      </c>
      <c r="H255" s="79">
        <v>14</v>
      </c>
      <c r="I255" s="79">
        <v>16</v>
      </c>
      <c r="J255" s="79">
        <v>20</v>
      </c>
      <c r="K255" s="79">
        <v>41</v>
      </c>
      <c r="L255" s="79">
        <v>10</v>
      </c>
      <c r="M255" s="79">
        <v>1</v>
      </c>
      <c r="N255" s="75" t="s">
        <v>32</v>
      </c>
      <c r="O255" s="80"/>
    </row>
    <row r="256" spans="1:15" x14ac:dyDescent="0.25">
      <c r="A256" s="75">
        <f t="shared" si="16"/>
        <v>567</v>
      </c>
      <c r="B256" s="76" t="s">
        <v>286</v>
      </c>
      <c r="C256" s="77">
        <v>42530</v>
      </c>
      <c r="D256" s="75" t="str">
        <f t="shared" si="17"/>
        <v>J</v>
      </c>
      <c r="E256" s="78">
        <f t="shared" si="18"/>
        <v>23</v>
      </c>
      <c r="F256" s="79">
        <v>2</v>
      </c>
      <c r="G256" s="79">
        <v>9</v>
      </c>
      <c r="H256" s="79">
        <v>10</v>
      </c>
      <c r="I256" s="79">
        <v>14</v>
      </c>
      <c r="J256" s="79">
        <v>25</v>
      </c>
      <c r="K256" s="79">
        <v>41</v>
      </c>
      <c r="L256" s="79">
        <v>3</v>
      </c>
      <c r="M256" s="79">
        <v>4</v>
      </c>
      <c r="N256" s="75" t="s">
        <v>32</v>
      </c>
      <c r="O256" s="80"/>
    </row>
    <row r="257" spans="1:15" x14ac:dyDescent="0.25">
      <c r="A257" s="75">
        <f t="shared" si="16"/>
        <v>568</v>
      </c>
      <c r="B257" s="76" t="s">
        <v>287</v>
      </c>
      <c r="C257" s="77">
        <v>42532</v>
      </c>
      <c r="D257" s="75" t="str">
        <f t="shared" si="17"/>
        <v>S</v>
      </c>
      <c r="E257" s="78">
        <f t="shared" si="18"/>
        <v>23</v>
      </c>
      <c r="F257" s="79">
        <v>17</v>
      </c>
      <c r="G257" s="79">
        <v>26</v>
      </c>
      <c r="H257" s="79">
        <v>36</v>
      </c>
      <c r="I257" s="79">
        <v>37</v>
      </c>
      <c r="J257" s="79">
        <v>38</v>
      </c>
      <c r="K257" s="79">
        <v>46</v>
      </c>
      <c r="L257" s="79">
        <v>20</v>
      </c>
      <c r="M257" s="79">
        <v>3</v>
      </c>
      <c r="N257" s="75" t="s">
        <v>32</v>
      </c>
      <c r="O257" s="80"/>
    </row>
    <row r="258" spans="1:15" x14ac:dyDescent="0.25">
      <c r="A258" s="75">
        <f t="shared" si="16"/>
        <v>569</v>
      </c>
      <c r="B258" s="76" t="s">
        <v>288</v>
      </c>
      <c r="C258" s="77">
        <v>42537</v>
      </c>
      <c r="D258" s="75" t="str">
        <f t="shared" si="17"/>
        <v>J</v>
      </c>
      <c r="E258" s="78">
        <f t="shared" si="18"/>
        <v>24</v>
      </c>
      <c r="F258" s="79">
        <v>8</v>
      </c>
      <c r="G258" s="79">
        <v>9</v>
      </c>
      <c r="H258" s="79">
        <v>15</v>
      </c>
      <c r="I258" s="79">
        <v>19</v>
      </c>
      <c r="J258" s="79">
        <v>21</v>
      </c>
      <c r="K258" s="79">
        <v>49</v>
      </c>
      <c r="L258" s="79">
        <v>44</v>
      </c>
      <c r="M258" s="79">
        <v>5</v>
      </c>
      <c r="N258" s="75" t="s">
        <v>32</v>
      </c>
      <c r="O258" s="80"/>
    </row>
    <row r="259" spans="1:15" x14ac:dyDescent="0.25">
      <c r="A259" s="75">
        <f t="shared" si="16"/>
        <v>570</v>
      </c>
      <c r="B259" s="76" t="s">
        <v>289</v>
      </c>
      <c r="C259" s="77">
        <v>42539</v>
      </c>
      <c r="D259" s="75" t="str">
        <f t="shared" si="17"/>
        <v>S</v>
      </c>
      <c r="E259" s="78">
        <f t="shared" si="18"/>
        <v>24</v>
      </c>
      <c r="F259" s="79">
        <v>2</v>
      </c>
      <c r="G259" s="79">
        <v>10</v>
      </c>
      <c r="H259" s="79">
        <v>14</v>
      </c>
      <c r="I259" s="79">
        <v>16</v>
      </c>
      <c r="J259" s="79">
        <v>27</v>
      </c>
      <c r="K259" s="79">
        <v>44</v>
      </c>
      <c r="L259" s="79">
        <v>24</v>
      </c>
      <c r="M259" s="79">
        <v>8</v>
      </c>
      <c r="N259" s="75" t="s">
        <v>32</v>
      </c>
      <c r="O259" s="80"/>
    </row>
    <row r="260" spans="1:15" x14ac:dyDescent="0.25">
      <c r="A260" s="75">
        <f t="shared" ref="A260:A323" si="19">+A259+1</f>
        <v>571</v>
      </c>
      <c r="B260" s="76" t="s">
        <v>290</v>
      </c>
      <c r="C260" s="77">
        <v>42544</v>
      </c>
      <c r="D260" s="75" t="str">
        <f t="shared" si="17"/>
        <v>J</v>
      </c>
      <c r="E260" s="78">
        <f t="shared" si="18"/>
        <v>25</v>
      </c>
      <c r="F260" s="79">
        <v>9</v>
      </c>
      <c r="G260" s="79">
        <v>16</v>
      </c>
      <c r="H260" s="79">
        <v>20</v>
      </c>
      <c r="I260" s="79">
        <v>21</v>
      </c>
      <c r="J260" s="79">
        <v>33</v>
      </c>
      <c r="K260" s="79">
        <v>41</v>
      </c>
      <c r="L260" s="79">
        <v>26</v>
      </c>
      <c r="M260" s="79">
        <v>7</v>
      </c>
      <c r="N260" s="75" t="s">
        <v>32</v>
      </c>
      <c r="O260" s="80"/>
    </row>
    <row r="261" spans="1:15" x14ac:dyDescent="0.25">
      <c r="A261" s="75">
        <f t="shared" si="19"/>
        <v>572</v>
      </c>
      <c r="B261" s="76" t="s">
        <v>291</v>
      </c>
      <c r="C261" s="77">
        <v>42546</v>
      </c>
      <c r="D261" s="75" t="str">
        <f t="shared" si="17"/>
        <v>S</v>
      </c>
      <c r="E261" s="78">
        <f t="shared" si="18"/>
        <v>25</v>
      </c>
      <c r="F261" s="79">
        <v>6</v>
      </c>
      <c r="G261" s="79">
        <v>19</v>
      </c>
      <c r="H261" s="79">
        <v>21</v>
      </c>
      <c r="I261" s="79">
        <v>22</v>
      </c>
      <c r="J261" s="79">
        <v>34</v>
      </c>
      <c r="K261" s="79">
        <v>37</v>
      </c>
      <c r="L261" s="79">
        <v>16</v>
      </c>
      <c r="M261" s="79">
        <v>3</v>
      </c>
      <c r="N261" s="75" t="s">
        <v>32</v>
      </c>
      <c r="O261" s="80"/>
    </row>
    <row r="262" spans="1:15" x14ac:dyDescent="0.25">
      <c r="A262" s="75">
        <f t="shared" si="19"/>
        <v>573</v>
      </c>
      <c r="B262" s="76" t="s">
        <v>292</v>
      </c>
      <c r="C262" s="77">
        <v>42551</v>
      </c>
      <c r="D262" s="75" t="str">
        <f t="shared" si="17"/>
        <v>J</v>
      </c>
      <c r="E262" s="78">
        <f t="shared" si="18"/>
        <v>26</v>
      </c>
      <c r="F262" s="79">
        <v>1</v>
      </c>
      <c r="G262" s="79">
        <v>6</v>
      </c>
      <c r="H262" s="79">
        <v>30</v>
      </c>
      <c r="I262" s="79">
        <v>31</v>
      </c>
      <c r="J262" s="79">
        <v>41</v>
      </c>
      <c r="K262" s="79">
        <v>43</v>
      </c>
      <c r="L262" s="79">
        <v>33</v>
      </c>
      <c r="M262" s="79">
        <v>3</v>
      </c>
      <c r="N262" s="75" t="s">
        <v>32</v>
      </c>
      <c r="O262" s="80"/>
    </row>
    <row r="263" spans="1:15" x14ac:dyDescent="0.25">
      <c r="A263" s="75">
        <f t="shared" si="19"/>
        <v>574</v>
      </c>
      <c r="B263" s="76" t="s">
        <v>293</v>
      </c>
      <c r="C263" s="77">
        <v>42553</v>
      </c>
      <c r="D263" s="75" t="str">
        <f t="shared" si="17"/>
        <v>S</v>
      </c>
      <c r="E263" s="78">
        <f t="shared" si="18"/>
        <v>26</v>
      </c>
      <c r="F263" s="79">
        <v>4</v>
      </c>
      <c r="G263" s="79">
        <v>14</v>
      </c>
      <c r="H263" s="79">
        <v>15</v>
      </c>
      <c r="I263" s="79">
        <v>16</v>
      </c>
      <c r="J263" s="79">
        <v>18</v>
      </c>
      <c r="K263" s="79">
        <v>40</v>
      </c>
      <c r="L263" s="79">
        <v>30</v>
      </c>
      <c r="M263" s="79">
        <v>7</v>
      </c>
      <c r="N263" s="75" t="s">
        <v>32</v>
      </c>
      <c r="O263" s="80"/>
    </row>
    <row r="264" spans="1:15" x14ac:dyDescent="0.25">
      <c r="A264" s="75">
        <f t="shared" si="19"/>
        <v>575</v>
      </c>
      <c r="B264" s="76" t="s">
        <v>294</v>
      </c>
      <c r="C264" s="77">
        <v>42558</v>
      </c>
      <c r="D264" s="75" t="str">
        <f t="shared" si="17"/>
        <v>J</v>
      </c>
      <c r="E264" s="78">
        <f t="shared" si="18"/>
        <v>27</v>
      </c>
      <c r="F264" s="79">
        <v>20</v>
      </c>
      <c r="G264" s="79">
        <v>7</v>
      </c>
      <c r="H264" s="79">
        <v>23</v>
      </c>
      <c r="I264" s="79">
        <v>34</v>
      </c>
      <c r="J264" s="79">
        <v>29</v>
      </c>
      <c r="K264" s="79">
        <v>15</v>
      </c>
      <c r="L264" s="79">
        <v>4</v>
      </c>
      <c r="M264" s="79">
        <v>8</v>
      </c>
      <c r="N264" s="75" t="s">
        <v>32</v>
      </c>
      <c r="O264" s="80"/>
    </row>
    <row r="265" spans="1:15" x14ac:dyDescent="0.25">
      <c r="A265" s="75">
        <f t="shared" si="19"/>
        <v>576</v>
      </c>
      <c r="B265" s="76" t="s">
        <v>295</v>
      </c>
      <c r="C265" s="77">
        <v>42560</v>
      </c>
      <c r="D265" s="75" t="str">
        <f t="shared" si="17"/>
        <v>S</v>
      </c>
      <c r="E265" s="78">
        <f t="shared" si="18"/>
        <v>27</v>
      </c>
      <c r="F265" s="79">
        <v>4</v>
      </c>
      <c r="G265" s="79">
        <v>5</v>
      </c>
      <c r="H265" s="79">
        <v>37</v>
      </c>
      <c r="I265" s="79">
        <v>40</v>
      </c>
      <c r="J265" s="79">
        <v>41</v>
      </c>
      <c r="K265" s="79">
        <v>45</v>
      </c>
      <c r="L265" s="79">
        <v>13</v>
      </c>
      <c r="M265" s="79">
        <v>6</v>
      </c>
      <c r="N265" s="75" t="s">
        <v>32</v>
      </c>
      <c r="O265" s="80"/>
    </row>
    <row r="266" spans="1:15" x14ac:dyDescent="0.25">
      <c r="A266" s="75">
        <f t="shared" si="19"/>
        <v>577</v>
      </c>
      <c r="B266" s="76" t="s">
        <v>296</v>
      </c>
      <c r="C266" s="77">
        <v>42565</v>
      </c>
      <c r="D266" s="75" t="str">
        <f t="shared" si="17"/>
        <v>J</v>
      </c>
      <c r="E266" s="78">
        <f t="shared" si="18"/>
        <v>28</v>
      </c>
      <c r="F266" s="79">
        <v>10</v>
      </c>
      <c r="G266" s="79">
        <v>41</v>
      </c>
      <c r="H266" s="79">
        <v>17</v>
      </c>
      <c r="I266" s="79">
        <v>36</v>
      </c>
      <c r="J266" s="79">
        <v>26</v>
      </c>
      <c r="K266" s="79">
        <v>3</v>
      </c>
      <c r="L266" s="79">
        <v>11</v>
      </c>
      <c r="M266" s="79">
        <v>8</v>
      </c>
      <c r="N266" s="75" t="s">
        <v>32</v>
      </c>
      <c r="O266" s="80"/>
    </row>
    <row r="267" spans="1:15" x14ac:dyDescent="0.25">
      <c r="A267" s="75">
        <f t="shared" si="19"/>
        <v>578</v>
      </c>
      <c r="B267" s="76" t="s">
        <v>297</v>
      </c>
      <c r="C267" s="77">
        <v>42567</v>
      </c>
      <c r="D267" s="75" t="str">
        <f t="shared" si="17"/>
        <v>S</v>
      </c>
      <c r="E267" s="78">
        <f t="shared" si="18"/>
        <v>28</v>
      </c>
      <c r="F267" s="79">
        <v>12</v>
      </c>
      <c r="G267" s="79">
        <v>16</v>
      </c>
      <c r="H267" s="79">
        <v>28</v>
      </c>
      <c r="I267" s="79">
        <v>32</v>
      </c>
      <c r="J267" s="79">
        <v>43</v>
      </c>
      <c r="K267" s="79">
        <v>45</v>
      </c>
      <c r="L267" s="79">
        <v>19</v>
      </c>
      <c r="M267" s="79">
        <v>2</v>
      </c>
      <c r="N267" s="75" t="s">
        <v>32</v>
      </c>
      <c r="O267" s="80"/>
    </row>
    <row r="268" spans="1:15" x14ac:dyDescent="0.25">
      <c r="A268" s="75">
        <f t="shared" si="19"/>
        <v>579</v>
      </c>
      <c r="B268" s="76" t="s">
        <v>298</v>
      </c>
      <c r="C268" s="77">
        <v>42572</v>
      </c>
      <c r="D268" s="75" t="str">
        <f t="shared" si="17"/>
        <v>J</v>
      </c>
      <c r="E268" s="78">
        <f t="shared" si="18"/>
        <v>29</v>
      </c>
      <c r="F268" s="79">
        <v>22</v>
      </c>
      <c r="G268" s="79">
        <v>36</v>
      </c>
      <c r="H268" s="79">
        <v>47</v>
      </c>
      <c r="I268" s="79">
        <v>42</v>
      </c>
      <c r="J268" s="79">
        <v>5</v>
      </c>
      <c r="K268" s="79">
        <v>4</v>
      </c>
      <c r="L268" s="79">
        <v>6</v>
      </c>
      <c r="M268" s="79">
        <v>4</v>
      </c>
      <c r="N268" s="75" t="s">
        <v>32</v>
      </c>
      <c r="O268" s="80"/>
    </row>
    <row r="269" spans="1:15" x14ac:dyDescent="0.25">
      <c r="A269" s="75">
        <f t="shared" si="19"/>
        <v>580</v>
      </c>
      <c r="B269" s="76" t="s">
        <v>299</v>
      </c>
      <c r="C269" s="77">
        <v>42574</v>
      </c>
      <c r="D269" s="75" t="str">
        <f t="shared" si="17"/>
        <v>S</v>
      </c>
      <c r="E269" s="78">
        <f t="shared" si="18"/>
        <v>29</v>
      </c>
      <c r="F269" s="79">
        <v>6</v>
      </c>
      <c r="G269" s="79">
        <v>11</v>
      </c>
      <c r="H269" s="79">
        <v>12</v>
      </c>
      <c r="I269" s="79">
        <v>25</v>
      </c>
      <c r="J269" s="79">
        <v>36</v>
      </c>
      <c r="K269" s="79">
        <v>46</v>
      </c>
      <c r="L269" s="79">
        <v>20</v>
      </c>
      <c r="M269" s="79">
        <v>2</v>
      </c>
      <c r="N269" s="75" t="s">
        <v>32</v>
      </c>
      <c r="O269" s="80"/>
    </row>
    <row r="270" spans="1:15" x14ac:dyDescent="0.25">
      <c r="A270" s="75">
        <f t="shared" si="19"/>
        <v>581</v>
      </c>
      <c r="B270" s="76" t="s">
        <v>300</v>
      </c>
      <c r="C270" s="77">
        <v>42579</v>
      </c>
      <c r="D270" s="75" t="str">
        <f t="shared" si="17"/>
        <v>J</v>
      </c>
      <c r="E270" s="78">
        <f t="shared" si="18"/>
        <v>30</v>
      </c>
      <c r="F270" s="79">
        <v>2</v>
      </c>
      <c r="G270" s="79">
        <v>20</v>
      </c>
      <c r="H270" s="79">
        <v>10</v>
      </c>
      <c r="I270" s="79">
        <v>40</v>
      </c>
      <c r="J270" s="79">
        <v>6</v>
      </c>
      <c r="K270" s="79">
        <v>38</v>
      </c>
      <c r="L270" s="79">
        <v>45</v>
      </c>
      <c r="M270" s="79">
        <v>3</v>
      </c>
      <c r="N270" s="75" t="s">
        <v>32</v>
      </c>
      <c r="O270" s="80"/>
    </row>
    <row r="271" spans="1:15" x14ac:dyDescent="0.25">
      <c r="A271" s="75">
        <f t="shared" si="19"/>
        <v>582</v>
      </c>
      <c r="B271" s="76" t="s">
        <v>301</v>
      </c>
      <c r="C271" s="77">
        <v>42581</v>
      </c>
      <c r="D271" s="75" t="str">
        <f t="shared" si="17"/>
        <v>S</v>
      </c>
      <c r="E271" s="78">
        <f t="shared" si="18"/>
        <v>30</v>
      </c>
      <c r="F271" s="79">
        <v>34</v>
      </c>
      <c r="G271" s="79">
        <v>28</v>
      </c>
      <c r="H271" s="79">
        <v>30</v>
      </c>
      <c r="I271" s="79">
        <v>11</v>
      </c>
      <c r="J271" s="79">
        <v>32</v>
      </c>
      <c r="K271" s="79">
        <v>24</v>
      </c>
      <c r="L271" s="79">
        <v>25</v>
      </c>
      <c r="M271" s="79">
        <v>5</v>
      </c>
      <c r="N271" s="75" t="s">
        <v>32</v>
      </c>
      <c r="O271" s="80"/>
    </row>
    <row r="272" spans="1:15" x14ac:dyDescent="0.25">
      <c r="A272" s="75">
        <f t="shared" si="19"/>
        <v>583</v>
      </c>
      <c r="B272" s="76" t="s">
        <v>302</v>
      </c>
      <c r="C272" s="81">
        <v>42586</v>
      </c>
      <c r="D272" s="75" t="str">
        <f t="shared" si="17"/>
        <v>J</v>
      </c>
      <c r="E272" s="78">
        <f t="shared" si="18"/>
        <v>31</v>
      </c>
      <c r="F272" s="79">
        <v>5</v>
      </c>
      <c r="G272" s="79">
        <v>8</v>
      </c>
      <c r="H272" s="79">
        <v>12</v>
      </c>
      <c r="I272" s="79">
        <v>14</v>
      </c>
      <c r="J272" s="79">
        <v>21</v>
      </c>
      <c r="K272" s="79">
        <v>28</v>
      </c>
      <c r="L272" s="79">
        <v>27</v>
      </c>
      <c r="M272" s="79">
        <v>6</v>
      </c>
      <c r="N272" s="75" t="s">
        <v>32</v>
      </c>
      <c r="O272" s="80"/>
    </row>
    <row r="273" spans="1:15" x14ac:dyDescent="0.25">
      <c r="A273" s="75">
        <f t="shared" si="19"/>
        <v>584</v>
      </c>
      <c r="B273" s="76" t="s">
        <v>303</v>
      </c>
      <c r="C273" s="77">
        <v>42588</v>
      </c>
      <c r="D273" s="75" t="str">
        <f t="shared" si="17"/>
        <v>S</v>
      </c>
      <c r="E273" s="78">
        <f t="shared" si="18"/>
        <v>31</v>
      </c>
      <c r="F273" s="79">
        <v>12</v>
      </c>
      <c r="G273" s="79">
        <v>17</v>
      </c>
      <c r="H273" s="79">
        <v>30</v>
      </c>
      <c r="I273" s="79">
        <v>39</v>
      </c>
      <c r="J273" s="79">
        <v>43</v>
      </c>
      <c r="K273" s="79">
        <v>47</v>
      </c>
      <c r="L273" s="79">
        <v>32</v>
      </c>
      <c r="M273" s="79">
        <v>2</v>
      </c>
      <c r="N273" s="75" t="s">
        <v>32</v>
      </c>
      <c r="O273" s="80"/>
    </row>
    <row r="274" spans="1:15" x14ac:dyDescent="0.25">
      <c r="A274" s="75">
        <f t="shared" si="19"/>
        <v>585</v>
      </c>
      <c r="B274" s="76" t="s">
        <v>304</v>
      </c>
      <c r="C274" s="77">
        <v>42593</v>
      </c>
      <c r="D274" s="75" t="str">
        <f t="shared" si="17"/>
        <v>J</v>
      </c>
      <c r="E274" s="78">
        <f t="shared" si="18"/>
        <v>32</v>
      </c>
      <c r="F274" s="75">
        <v>11</v>
      </c>
      <c r="G274" s="75">
        <v>13</v>
      </c>
      <c r="H274" s="75">
        <v>20</v>
      </c>
      <c r="I274" s="75">
        <v>31</v>
      </c>
      <c r="J274" s="75">
        <v>34</v>
      </c>
      <c r="K274" s="75">
        <v>40</v>
      </c>
      <c r="L274" s="75">
        <v>24</v>
      </c>
      <c r="M274" s="75">
        <v>8</v>
      </c>
      <c r="N274" s="75" t="s">
        <v>32</v>
      </c>
      <c r="O274" s="80"/>
    </row>
    <row r="275" spans="1:15" x14ac:dyDescent="0.25">
      <c r="A275" s="75">
        <f t="shared" si="19"/>
        <v>586</v>
      </c>
      <c r="B275" s="76" t="s">
        <v>305</v>
      </c>
      <c r="C275" s="77">
        <v>42595</v>
      </c>
      <c r="D275" s="75" t="str">
        <f t="shared" si="17"/>
        <v>S</v>
      </c>
      <c r="E275" s="78">
        <f t="shared" si="18"/>
        <v>32</v>
      </c>
      <c r="F275" s="75">
        <v>40</v>
      </c>
      <c r="G275" s="75">
        <v>24</v>
      </c>
      <c r="H275" s="75">
        <v>33</v>
      </c>
      <c r="I275" s="75">
        <v>45</v>
      </c>
      <c r="J275" s="75">
        <v>10</v>
      </c>
      <c r="K275" s="75">
        <v>13</v>
      </c>
      <c r="L275" s="75">
        <v>32</v>
      </c>
      <c r="M275" s="75">
        <v>3</v>
      </c>
      <c r="N275" s="75" t="s">
        <v>32</v>
      </c>
      <c r="O275" s="80"/>
    </row>
    <row r="276" spans="1:15" x14ac:dyDescent="0.25">
      <c r="A276" s="75">
        <f t="shared" si="19"/>
        <v>587</v>
      </c>
      <c r="B276" s="76" t="s">
        <v>306</v>
      </c>
      <c r="C276" s="77">
        <v>42600</v>
      </c>
      <c r="D276" s="75" t="str">
        <f t="shared" si="17"/>
        <v>J</v>
      </c>
      <c r="E276" s="78">
        <f t="shared" si="18"/>
        <v>33</v>
      </c>
      <c r="F276" s="75">
        <v>33</v>
      </c>
      <c r="G276" s="75">
        <v>39</v>
      </c>
      <c r="H276" s="75">
        <v>37</v>
      </c>
      <c r="I276" s="75">
        <v>9</v>
      </c>
      <c r="J276" s="75">
        <v>14</v>
      </c>
      <c r="K276" s="75">
        <v>22</v>
      </c>
      <c r="L276" s="75">
        <v>46</v>
      </c>
      <c r="M276" s="75">
        <v>3</v>
      </c>
      <c r="N276" s="75" t="s">
        <v>32</v>
      </c>
      <c r="O276" s="80"/>
    </row>
    <row r="277" spans="1:15" x14ac:dyDescent="0.25">
      <c r="A277" s="75">
        <f t="shared" si="19"/>
        <v>588</v>
      </c>
      <c r="B277" s="76" t="s">
        <v>307</v>
      </c>
      <c r="C277" s="77">
        <v>42602</v>
      </c>
      <c r="D277" s="75" t="str">
        <f t="shared" si="17"/>
        <v>S</v>
      </c>
      <c r="E277" s="78">
        <f t="shared" si="18"/>
        <v>33</v>
      </c>
      <c r="F277" s="75">
        <v>26</v>
      </c>
      <c r="G277" s="75">
        <v>34</v>
      </c>
      <c r="H277" s="75">
        <v>17</v>
      </c>
      <c r="I277" s="75">
        <v>2</v>
      </c>
      <c r="J277" s="75">
        <v>11</v>
      </c>
      <c r="K277" s="75">
        <v>40</v>
      </c>
      <c r="L277" s="75">
        <v>22</v>
      </c>
      <c r="M277" s="75">
        <v>0</v>
      </c>
      <c r="N277" s="75" t="s">
        <v>32</v>
      </c>
      <c r="O277" s="80"/>
    </row>
    <row r="278" spans="1:15" x14ac:dyDescent="0.25">
      <c r="A278" s="75">
        <f t="shared" si="19"/>
        <v>589</v>
      </c>
      <c r="B278" s="76" t="s">
        <v>308</v>
      </c>
      <c r="C278" s="77">
        <v>42607</v>
      </c>
      <c r="D278" s="75" t="str">
        <f t="shared" si="17"/>
        <v>J</v>
      </c>
      <c r="E278" s="78">
        <f t="shared" si="18"/>
        <v>34</v>
      </c>
      <c r="F278" s="75">
        <v>26</v>
      </c>
      <c r="G278" s="75">
        <v>7</v>
      </c>
      <c r="H278" s="75">
        <v>35</v>
      </c>
      <c r="I278" s="75">
        <v>10</v>
      </c>
      <c r="J278" s="75">
        <v>40</v>
      </c>
      <c r="K278" s="75">
        <v>16</v>
      </c>
      <c r="L278" s="75">
        <v>49</v>
      </c>
      <c r="M278" s="75">
        <v>8</v>
      </c>
      <c r="N278" s="75" t="s">
        <v>32</v>
      </c>
      <c r="O278" s="80"/>
    </row>
    <row r="279" spans="1:15" x14ac:dyDescent="0.25">
      <c r="A279" s="75">
        <f t="shared" si="19"/>
        <v>590</v>
      </c>
      <c r="B279" s="76" t="s">
        <v>309</v>
      </c>
      <c r="C279" s="77">
        <v>42609</v>
      </c>
      <c r="D279" s="75" t="str">
        <f t="shared" si="17"/>
        <v>S</v>
      </c>
      <c r="E279" s="78">
        <f t="shared" si="18"/>
        <v>34</v>
      </c>
      <c r="F279" s="75">
        <v>6</v>
      </c>
      <c r="G279" s="75">
        <v>9</v>
      </c>
      <c r="H279" s="75">
        <v>14</v>
      </c>
      <c r="I279" s="75">
        <v>32</v>
      </c>
      <c r="J279" s="75">
        <v>36</v>
      </c>
      <c r="K279" s="75">
        <v>45</v>
      </c>
      <c r="L279" s="75">
        <v>10</v>
      </c>
      <c r="M279" s="75">
        <v>4</v>
      </c>
      <c r="N279" s="75" t="s">
        <v>32</v>
      </c>
      <c r="O279" s="80"/>
    </row>
    <row r="280" spans="1:15" x14ac:dyDescent="0.25">
      <c r="A280" s="75">
        <f t="shared" si="19"/>
        <v>591</v>
      </c>
      <c r="B280" s="76" t="s">
        <v>310</v>
      </c>
      <c r="C280" s="81">
        <v>42614</v>
      </c>
      <c r="D280" s="78" t="str">
        <f t="shared" si="17"/>
        <v>J</v>
      </c>
      <c r="E280" s="78">
        <f t="shared" si="18"/>
        <v>35</v>
      </c>
      <c r="F280" s="75">
        <v>17</v>
      </c>
      <c r="G280" s="75">
        <v>19</v>
      </c>
      <c r="H280" s="75">
        <v>21</v>
      </c>
      <c r="I280" s="75">
        <v>31</v>
      </c>
      <c r="J280" s="75">
        <v>35</v>
      </c>
      <c r="K280" s="75">
        <v>48</v>
      </c>
      <c r="L280" s="75">
        <v>4</v>
      </c>
      <c r="M280" s="75">
        <v>7</v>
      </c>
      <c r="N280" s="75" t="s">
        <v>32</v>
      </c>
      <c r="O280" s="80"/>
    </row>
    <row r="281" spans="1:15" x14ac:dyDescent="0.25">
      <c r="A281" s="75">
        <f t="shared" si="19"/>
        <v>592</v>
      </c>
      <c r="B281" s="76" t="s">
        <v>311</v>
      </c>
      <c r="C281" s="81">
        <v>42616</v>
      </c>
      <c r="D281" s="78" t="str">
        <f t="shared" si="17"/>
        <v>S</v>
      </c>
      <c r="E281" s="78">
        <f t="shared" si="18"/>
        <v>35</v>
      </c>
      <c r="F281" s="75">
        <v>4</v>
      </c>
      <c r="G281" s="75">
        <v>14</v>
      </c>
      <c r="H281" s="75">
        <v>30</v>
      </c>
      <c r="I281" s="75">
        <v>31</v>
      </c>
      <c r="J281" s="75">
        <v>34</v>
      </c>
      <c r="K281" s="75">
        <v>44</v>
      </c>
      <c r="L281" s="75">
        <v>20</v>
      </c>
      <c r="M281" s="75">
        <v>5</v>
      </c>
      <c r="N281" s="75" t="s">
        <v>32</v>
      </c>
      <c r="O281" s="80"/>
    </row>
    <row r="282" spans="1:15" x14ac:dyDescent="0.25">
      <c r="A282" s="75">
        <f t="shared" si="19"/>
        <v>593</v>
      </c>
      <c r="B282" s="76" t="s">
        <v>312</v>
      </c>
      <c r="C282" s="81">
        <v>42621</v>
      </c>
      <c r="D282" s="78" t="str">
        <f t="shared" ref="D282:D345" si="20">CHOOSE(WEEKDAY(C282),"D","L","M","X","J","V","S")</f>
        <v>J</v>
      </c>
      <c r="E282" s="78">
        <f t="shared" ref="E282:E345" si="21">WEEKNUM(C282,21)</f>
        <v>36</v>
      </c>
      <c r="F282" s="75">
        <v>4</v>
      </c>
      <c r="G282" s="75">
        <v>5</v>
      </c>
      <c r="H282" s="75">
        <v>7</v>
      </c>
      <c r="I282" s="75">
        <v>29</v>
      </c>
      <c r="J282" s="75">
        <v>42</v>
      </c>
      <c r="K282" s="75">
        <v>46</v>
      </c>
      <c r="L282" s="75">
        <v>43</v>
      </c>
      <c r="M282" s="75">
        <v>7</v>
      </c>
      <c r="N282" s="75" t="s">
        <v>32</v>
      </c>
      <c r="O282" s="80"/>
    </row>
    <row r="283" spans="1:15" x14ac:dyDescent="0.25">
      <c r="A283" s="75">
        <f t="shared" si="19"/>
        <v>594</v>
      </c>
      <c r="B283" s="76" t="s">
        <v>313</v>
      </c>
      <c r="C283" s="81">
        <v>42623</v>
      </c>
      <c r="D283" s="78" t="str">
        <f t="shared" si="20"/>
        <v>S</v>
      </c>
      <c r="E283" s="78">
        <f t="shared" si="21"/>
        <v>36</v>
      </c>
      <c r="F283" s="75">
        <v>24</v>
      </c>
      <c r="G283" s="75">
        <v>44</v>
      </c>
      <c r="H283" s="75">
        <v>38</v>
      </c>
      <c r="I283" s="75">
        <v>34</v>
      </c>
      <c r="J283" s="75">
        <v>39</v>
      </c>
      <c r="K283" s="75">
        <v>28</v>
      </c>
      <c r="L283" s="75">
        <v>6</v>
      </c>
      <c r="M283" s="75">
        <v>2</v>
      </c>
      <c r="N283" s="75" t="s">
        <v>32</v>
      </c>
      <c r="O283" s="80"/>
    </row>
    <row r="284" spans="1:15" x14ac:dyDescent="0.25">
      <c r="A284" s="75">
        <f t="shared" si="19"/>
        <v>595</v>
      </c>
      <c r="B284" s="76" t="s">
        <v>314</v>
      </c>
      <c r="C284" s="81">
        <v>42628</v>
      </c>
      <c r="D284" s="78" t="str">
        <f t="shared" si="20"/>
        <v>J</v>
      </c>
      <c r="E284" s="78">
        <f t="shared" si="21"/>
        <v>37</v>
      </c>
      <c r="F284" s="75">
        <v>40</v>
      </c>
      <c r="G284" s="75">
        <v>14</v>
      </c>
      <c r="H284" s="75">
        <v>24</v>
      </c>
      <c r="I284" s="75">
        <v>7</v>
      </c>
      <c r="J284" s="75">
        <v>35</v>
      </c>
      <c r="K284" s="75">
        <v>34</v>
      </c>
      <c r="L284" s="75">
        <v>25</v>
      </c>
      <c r="M284" s="75">
        <v>3</v>
      </c>
      <c r="N284" s="75" t="s">
        <v>32</v>
      </c>
      <c r="O284" s="80"/>
    </row>
    <row r="285" spans="1:15" x14ac:dyDescent="0.25">
      <c r="A285" s="75">
        <f t="shared" si="19"/>
        <v>596</v>
      </c>
      <c r="B285" s="76" t="s">
        <v>315</v>
      </c>
      <c r="C285" s="81">
        <v>42630</v>
      </c>
      <c r="D285" s="78" t="str">
        <f t="shared" si="20"/>
        <v>S</v>
      </c>
      <c r="E285" s="78">
        <f t="shared" si="21"/>
        <v>37</v>
      </c>
      <c r="F285" s="75">
        <v>20</v>
      </c>
      <c r="G285" s="75">
        <v>14</v>
      </c>
      <c r="H285" s="75">
        <v>32</v>
      </c>
      <c r="I285" s="75">
        <v>22</v>
      </c>
      <c r="J285" s="75">
        <v>8</v>
      </c>
      <c r="K285" s="75">
        <v>28</v>
      </c>
      <c r="L285" s="75">
        <v>45</v>
      </c>
      <c r="M285" s="75">
        <v>2</v>
      </c>
      <c r="N285" s="75" t="s">
        <v>32</v>
      </c>
      <c r="O285" s="80"/>
    </row>
    <row r="286" spans="1:15" x14ac:dyDescent="0.25">
      <c r="A286" s="75">
        <f t="shared" si="19"/>
        <v>597</v>
      </c>
      <c r="B286" s="76" t="s">
        <v>316</v>
      </c>
      <c r="C286" s="81">
        <v>42635</v>
      </c>
      <c r="D286" s="78" t="str">
        <f t="shared" si="20"/>
        <v>J</v>
      </c>
      <c r="E286" s="78">
        <f t="shared" si="21"/>
        <v>38</v>
      </c>
      <c r="F286" s="75">
        <v>49</v>
      </c>
      <c r="G286" s="75">
        <v>42</v>
      </c>
      <c r="H286" s="75">
        <v>9</v>
      </c>
      <c r="I286" s="75">
        <v>43</v>
      </c>
      <c r="J286" s="75">
        <v>15</v>
      </c>
      <c r="K286" s="75">
        <v>18</v>
      </c>
      <c r="L286" s="75">
        <v>41</v>
      </c>
      <c r="M286" s="75">
        <v>6</v>
      </c>
      <c r="N286" s="75" t="s">
        <v>32</v>
      </c>
      <c r="O286" s="80"/>
    </row>
    <row r="287" spans="1:15" x14ac:dyDescent="0.25">
      <c r="A287" s="75">
        <f t="shared" si="19"/>
        <v>598</v>
      </c>
      <c r="B287" s="76" t="s">
        <v>317</v>
      </c>
      <c r="C287" s="81">
        <v>42637</v>
      </c>
      <c r="D287" s="78" t="str">
        <f t="shared" si="20"/>
        <v>S</v>
      </c>
      <c r="E287" s="78">
        <f t="shared" si="21"/>
        <v>38</v>
      </c>
      <c r="F287" s="75">
        <v>45</v>
      </c>
      <c r="G287" s="75">
        <v>42</v>
      </c>
      <c r="H287" s="75">
        <v>4</v>
      </c>
      <c r="I287" s="75">
        <v>9</v>
      </c>
      <c r="J287" s="75">
        <v>48</v>
      </c>
      <c r="K287" s="75">
        <v>21</v>
      </c>
      <c r="L287" s="75">
        <v>27</v>
      </c>
      <c r="M287" s="75">
        <v>8</v>
      </c>
      <c r="N287" s="75" t="s">
        <v>32</v>
      </c>
      <c r="O287" s="80"/>
    </row>
    <row r="288" spans="1:15" x14ac:dyDescent="0.25">
      <c r="A288" s="75">
        <f t="shared" si="19"/>
        <v>599</v>
      </c>
      <c r="B288" s="76" t="s">
        <v>318</v>
      </c>
      <c r="C288" s="81">
        <v>42642</v>
      </c>
      <c r="D288" s="78" t="str">
        <f t="shared" si="20"/>
        <v>J</v>
      </c>
      <c r="E288" s="78">
        <f t="shared" si="21"/>
        <v>39</v>
      </c>
      <c r="F288" s="75">
        <v>42</v>
      </c>
      <c r="G288" s="75">
        <v>14</v>
      </c>
      <c r="H288" s="75">
        <v>8</v>
      </c>
      <c r="I288" s="75">
        <v>28</v>
      </c>
      <c r="J288" s="75">
        <v>40</v>
      </c>
      <c r="K288" s="75">
        <v>39</v>
      </c>
      <c r="L288" s="75">
        <v>49</v>
      </c>
      <c r="M288" s="75">
        <v>2</v>
      </c>
      <c r="N288" s="75" t="s">
        <v>32</v>
      </c>
      <c r="O288" s="80"/>
    </row>
    <row r="289" spans="1:15" x14ac:dyDescent="0.25">
      <c r="A289" s="75">
        <f t="shared" si="19"/>
        <v>600</v>
      </c>
      <c r="B289" s="76" t="s">
        <v>319</v>
      </c>
      <c r="C289" s="81">
        <v>42644</v>
      </c>
      <c r="D289" s="78" t="str">
        <f t="shared" si="20"/>
        <v>S</v>
      </c>
      <c r="E289" s="78">
        <f t="shared" si="21"/>
        <v>39</v>
      </c>
      <c r="F289" s="75">
        <v>16</v>
      </c>
      <c r="G289" s="75">
        <v>42</v>
      </c>
      <c r="H289" s="75">
        <v>20</v>
      </c>
      <c r="I289" s="75">
        <v>2</v>
      </c>
      <c r="J289" s="75">
        <v>35</v>
      </c>
      <c r="K289" s="75">
        <v>7</v>
      </c>
      <c r="L289" s="75">
        <v>10</v>
      </c>
      <c r="M289" s="75">
        <v>6</v>
      </c>
      <c r="N289" s="75" t="s">
        <v>32</v>
      </c>
      <c r="O289" s="80"/>
    </row>
    <row r="290" spans="1:15" x14ac:dyDescent="0.25">
      <c r="A290" s="75">
        <f t="shared" si="19"/>
        <v>601</v>
      </c>
      <c r="B290" s="76" t="s">
        <v>320</v>
      </c>
      <c r="C290" s="81">
        <v>42649</v>
      </c>
      <c r="D290" s="78" t="str">
        <f t="shared" si="20"/>
        <v>J</v>
      </c>
      <c r="E290" s="78">
        <f t="shared" si="21"/>
        <v>40</v>
      </c>
      <c r="F290" s="75">
        <v>30</v>
      </c>
      <c r="G290" s="75">
        <v>41</v>
      </c>
      <c r="H290" s="75">
        <v>26</v>
      </c>
      <c r="I290" s="75">
        <v>19</v>
      </c>
      <c r="J290" s="75">
        <v>3</v>
      </c>
      <c r="K290" s="75">
        <v>23</v>
      </c>
      <c r="L290" s="75">
        <v>13</v>
      </c>
      <c r="M290" s="75">
        <v>4</v>
      </c>
      <c r="N290" s="75" t="s">
        <v>32</v>
      </c>
      <c r="O290" s="80"/>
    </row>
    <row r="291" spans="1:15" x14ac:dyDescent="0.25">
      <c r="A291" s="75">
        <f t="shared" si="19"/>
        <v>602</v>
      </c>
      <c r="B291" s="76" t="s">
        <v>321</v>
      </c>
      <c r="C291" s="81">
        <v>42651</v>
      </c>
      <c r="D291" s="78" t="str">
        <f t="shared" si="20"/>
        <v>S</v>
      </c>
      <c r="E291" s="78">
        <f t="shared" si="21"/>
        <v>40</v>
      </c>
      <c r="F291" s="75">
        <v>4</v>
      </c>
      <c r="G291" s="75">
        <v>9</v>
      </c>
      <c r="H291" s="75">
        <v>20</v>
      </c>
      <c r="I291" s="75">
        <v>29</v>
      </c>
      <c r="J291" s="75">
        <v>41</v>
      </c>
      <c r="K291" s="75">
        <v>49</v>
      </c>
      <c r="L291" s="75">
        <v>24</v>
      </c>
      <c r="M291" s="75">
        <v>2</v>
      </c>
      <c r="N291" s="75" t="s">
        <v>32</v>
      </c>
      <c r="O291" s="80"/>
    </row>
    <row r="292" spans="1:15" x14ac:dyDescent="0.25">
      <c r="A292" s="75">
        <f t="shared" si="19"/>
        <v>603</v>
      </c>
      <c r="B292" s="76" t="s">
        <v>322</v>
      </c>
      <c r="C292" s="81">
        <v>42656</v>
      </c>
      <c r="D292" s="78" t="str">
        <f t="shared" si="20"/>
        <v>J</v>
      </c>
      <c r="E292" s="78">
        <f t="shared" si="21"/>
        <v>41</v>
      </c>
      <c r="F292" s="75">
        <v>18</v>
      </c>
      <c r="G292" s="75">
        <v>1</v>
      </c>
      <c r="H292" s="75">
        <v>36</v>
      </c>
      <c r="I292" s="75">
        <v>21</v>
      </c>
      <c r="J292" s="75">
        <v>32</v>
      </c>
      <c r="K292" s="75">
        <v>5</v>
      </c>
      <c r="L292" s="75">
        <v>45</v>
      </c>
      <c r="M292" s="75">
        <v>8</v>
      </c>
      <c r="N292" s="75" t="s">
        <v>32</v>
      </c>
      <c r="O292" s="80"/>
    </row>
    <row r="293" spans="1:15" x14ac:dyDescent="0.25">
      <c r="A293" s="75">
        <f t="shared" si="19"/>
        <v>604</v>
      </c>
      <c r="B293" s="76" t="s">
        <v>323</v>
      </c>
      <c r="C293" s="81">
        <v>42658</v>
      </c>
      <c r="D293" s="78" t="str">
        <f t="shared" si="20"/>
        <v>S</v>
      </c>
      <c r="E293" s="78">
        <f t="shared" si="21"/>
        <v>41</v>
      </c>
      <c r="F293" s="75">
        <v>49</v>
      </c>
      <c r="G293" s="75">
        <v>27</v>
      </c>
      <c r="H293" s="75">
        <v>43</v>
      </c>
      <c r="I293" s="75">
        <v>1</v>
      </c>
      <c r="J293" s="75">
        <v>22</v>
      </c>
      <c r="K293" s="75">
        <v>42</v>
      </c>
      <c r="L293" s="75">
        <v>8</v>
      </c>
      <c r="M293" s="75">
        <v>2</v>
      </c>
      <c r="N293" s="75" t="s">
        <v>32</v>
      </c>
      <c r="O293" s="80"/>
    </row>
    <row r="294" spans="1:15" x14ac:dyDescent="0.25">
      <c r="A294" s="75">
        <f t="shared" si="19"/>
        <v>605</v>
      </c>
      <c r="B294" s="76" t="s">
        <v>324</v>
      </c>
      <c r="C294" s="81">
        <v>42663</v>
      </c>
      <c r="D294" s="78" t="str">
        <f t="shared" si="20"/>
        <v>J</v>
      </c>
      <c r="E294" s="78">
        <f t="shared" si="21"/>
        <v>42</v>
      </c>
      <c r="F294" s="75">
        <v>21</v>
      </c>
      <c r="G294" s="75">
        <v>18</v>
      </c>
      <c r="H294" s="75">
        <v>5</v>
      </c>
      <c r="I294" s="75">
        <v>7</v>
      </c>
      <c r="J294" s="75">
        <v>20</v>
      </c>
      <c r="K294" s="75">
        <v>15</v>
      </c>
      <c r="L294" s="75">
        <v>17</v>
      </c>
      <c r="M294" s="75">
        <v>8</v>
      </c>
      <c r="N294" s="75" t="s">
        <v>32</v>
      </c>
      <c r="O294" s="80"/>
    </row>
    <row r="295" spans="1:15" x14ac:dyDescent="0.25">
      <c r="A295" s="75">
        <f t="shared" si="19"/>
        <v>606</v>
      </c>
      <c r="B295" s="76" t="s">
        <v>325</v>
      </c>
      <c r="C295" s="81">
        <v>42665</v>
      </c>
      <c r="D295" s="78" t="str">
        <f t="shared" si="20"/>
        <v>S</v>
      </c>
      <c r="E295" s="78">
        <f t="shared" si="21"/>
        <v>42</v>
      </c>
      <c r="F295" s="75">
        <v>31</v>
      </c>
      <c r="G295" s="75">
        <v>13</v>
      </c>
      <c r="H295" s="75">
        <v>15</v>
      </c>
      <c r="I295" s="75">
        <v>43</v>
      </c>
      <c r="J295" s="75">
        <v>12</v>
      </c>
      <c r="K295" s="75">
        <v>32</v>
      </c>
      <c r="L295" s="75">
        <v>6</v>
      </c>
      <c r="M295" s="75">
        <v>8</v>
      </c>
      <c r="N295" s="75" t="s">
        <v>32</v>
      </c>
      <c r="O295" s="80"/>
    </row>
    <row r="296" spans="1:15" x14ac:dyDescent="0.25">
      <c r="A296" s="75">
        <f t="shared" si="19"/>
        <v>607</v>
      </c>
      <c r="B296" s="76" t="s">
        <v>326</v>
      </c>
      <c r="C296" s="81">
        <v>42670</v>
      </c>
      <c r="D296" s="78" t="str">
        <f t="shared" si="20"/>
        <v>J</v>
      </c>
      <c r="E296" s="78">
        <f t="shared" si="21"/>
        <v>43</v>
      </c>
      <c r="F296" s="75">
        <v>4</v>
      </c>
      <c r="G296" s="75">
        <v>23</v>
      </c>
      <c r="H296" s="75">
        <v>2</v>
      </c>
      <c r="I296" s="75">
        <v>22</v>
      </c>
      <c r="J296" s="75">
        <v>35</v>
      </c>
      <c r="K296" s="75">
        <v>32</v>
      </c>
      <c r="L296" s="75">
        <v>21</v>
      </c>
      <c r="M296" s="75">
        <v>8</v>
      </c>
      <c r="N296" s="75" t="s">
        <v>32</v>
      </c>
      <c r="O296" s="80"/>
    </row>
    <row r="297" spans="1:15" x14ac:dyDescent="0.25">
      <c r="A297" s="75">
        <f t="shared" si="19"/>
        <v>608</v>
      </c>
      <c r="B297" s="76" t="s">
        <v>327</v>
      </c>
      <c r="C297" s="81">
        <v>42672</v>
      </c>
      <c r="D297" s="78" t="str">
        <f t="shared" si="20"/>
        <v>S</v>
      </c>
      <c r="E297" s="78">
        <f t="shared" si="21"/>
        <v>43</v>
      </c>
      <c r="F297" s="75">
        <v>38</v>
      </c>
      <c r="G297" s="75">
        <v>26</v>
      </c>
      <c r="H297" s="75">
        <v>4</v>
      </c>
      <c r="I297" s="75">
        <v>16</v>
      </c>
      <c r="J297" s="75">
        <v>14</v>
      </c>
      <c r="K297" s="75">
        <v>47</v>
      </c>
      <c r="L297" s="75">
        <v>22</v>
      </c>
      <c r="M297" s="75">
        <v>8</v>
      </c>
      <c r="N297" s="75" t="s">
        <v>32</v>
      </c>
      <c r="O297" s="80"/>
    </row>
    <row r="298" spans="1:15" x14ac:dyDescent="0.25">
      <c r="A298" s="75">
        <f t="shared" si="19"/>
        <v>609</v>
      </c>
      <c r="B298" s="76" t="s">
        <v>328</v>
      </c>
      <c r="C298" s="81">
        <v>42677</v>
      </c>
      <c r="D298" s="78" t="str">
        <f t="shared" si="20"/>
        <v>J</v>
      </c>
      <c r="E298" s="78">
        <f t="shared" si="21"/>
        <v>44</v>
      </c>
      <c r="F298" s="75">
        <v>30</v>
      </c>
      <c r="G298" s="75">
        <v>29</v>
      </c>
      <c r="H298" s="75">
        <v>46</v>
      </c>
      <c r="I298" s="75">
        <v>21</v>
      </c>
      <c r="J298" s="75">
        <v>12</v>
      </c>
      <c r="K298" s="75">
        <v>44</v>
      </c>
      <c r="L298" s="75">
        <v>45</v>
      </c>
      <c r="M298" s="75">
        <v>2</v>
      </c>
      <c r="N298" s="75" t="s">
        <v>32</v>
      </c>
      <c r="O298" s="80"/>
    </row>
    <row r="299" spans="1:15" x14ac:dyDescent="0.25">
      <c r="A299" s="75">
        <f t="shared" si="19"/>
        <v>610</v>
      </c>
      <c r="B299" s="76" t="s">
        <v>329</v>
      </c>
      <c r="C299" s="81">
        <v>42679</v>
      </c>
      <c r="D299" s="78" t="str">
        <f t="shared" si="20"/>
        <v>S</v>
      </c>
      <c r="E299" s="78">
        <f t="shared" si="21"/>
        <v>44</v>
      </c>
      <c r="F299" s="75">
        <v>14</v>
      </c>
      <c r="G299" s="75">
        <v>7</v>
      </c>
      <c r="H299" s="75">
        <v>49</v>
      </c>
      <c r="I299" s="75">
        <v>4</v>
      </c>
      <c r="J299" s="75">
        <v>30</v>
      </c>
      <c r="K299" s="75">
        <v>46</v>
      </c>
      <c r="L299" s="75">
        <v>29</v>
      </c>
      <c r="M299" s="75">
        <v>8</v>
      </c>
      <c r="N299" s="75" t="s">
        <v>32</v>
      </c>
      <c r="O299" s="80"/>
    </row>
    <row r="300" spans="1:15" x14ac:dyDescent="0.25">
      <c r="A300" s="75">
        <f t="shared" si="19"/>
        <v>611</v>
      </c>
      <c r="B300" s="76" t="s">
        <v>330</v>
      </c>
      <c r="C300" s="81">
        <v>42684</v>
      </c>
      <c r="D300" s="78" t="str">
        <f t="shared" si="20"/>
        <v>J</v>
      </c>
      <c r="E300" s="78">
        <f t="shared" si="21"/>
        <v>45</v>
      </c>
      <c r="F300" s="75">
        <v>48</v>
      </c>
      <c r="G300" s="75">
        <v>22</v>
      </c>
      <c r="H300" s="75">
        <v>28</v>
      </c>
      <c r="I300" s="75">
        <v>2</v>
      </c>
      <c r="J300" s="75">
        <v>8</v>
      </c>
      <c r="K300" s="75">
        <v>15</v>
      </c>
      <c r="L300" s="75">
        <v>29</v>
      </c>
      <c r="M300" s="75">
        <v>6</v>
      </c>
      <c r="N300" s="75" t="s">
        <v>32</v>
      </c>
      <c r="O300" s="80"/>
    </row>
    <row r="301" spans="1:15" x14ac:dyDescent="0.25">
      <c r="A301" s="75">
        <f t="shared" si="19"/>
        <v>612</v>
      </c>
      <c r="B301" s="76" t="s">
        <v>331</v>
      </c>
      <c r="C301" s="81">
        <v>42686</v>
      </c>
      <c r="D301" s="78" t="str">
        <f t="shared" si="20"/>
        <v>S</v>
      </c>
      <c r="E301" s="78">
        <f t="shared" si="21"/>
        <v>45</v>
      </c>
      <c r="F301" s="75">
        <v>5</v>
      </c>
      <c r="G301" s="75">
        <v>22</v>
      </c>
      <c r="H301" s="75">
        <v>26</v>
      </c>
      <c r="I301" s="75">
        <v>33</v>
      </c>
      <c r="J301" s="75">
        <v>47</v>
      </c>
      <c r="K301" s="75">
        <v>48</v>
      </c>
      <c r="L301" s="75">
        <v>4</v>
      </c>
      <c r="M301" s="75">
        <v>0</v>
      </c>
      <c r="N301" s="75" t="s">
        <v>32</v>
      </c>
      <c r="O301" s="80"/>
    </row>
    <row r="302" spans="1:15" x14ac:dyDescent="0.25">
      <c r="A302" s="75">
        <f t="shared" si="19"/>
        <v>613</v>
      </c>
      <c r="B302" s="76" t="s">
        <v>332</v>
      </c>
      <c r="C302" s="81">
        <v>42691</v>
      </c>
      <c r="D302" s="78" t="str">
        <f t="shared" si="20"/>
        <v>J</v>
      </c>
      <c r="E302" s="78">
        <f t="shared" si="21"/>
        <v>46</v>
      </c>
      <c r="F302" s="75">
        <v>2</v>
      </c>
      <c r="G302" s="75">
        <v>9</v>
      </c>
      <c r="H302" s="75">
        <v>16</v>
      </c>
      <c r="I302" s="75">
        <v>21</v>
      </c>
      <c r="J302" s="75">
        <v>30</v>
      </c>
      <c r="K302" s="75">
        <v>31</v>
      </c>
      <c r="L302" s="75">
        <v>34</v>
      </c>
      <c r="M302" s="75">
        <v>1</v>
      </c>
      <c r="N302" s="75" t="s">
        <v>32</v>
      </c>
      <c r="O302" s="80"/>
    </row>
    <row r="303" spans="1:15" x14ac:dyDescent="0.25">
      <c r="A303" s="75">
        <f t="shared" si="19"/>
        <v>614</v>
      </c>
      <c r="B303" s="76" t="s">
        <v>333</v>
      </c>
      <c r="C303" s="81">
        <v>42693</v>
      </c>
      <c r="D303" s="78" t="str">
        <f t="shared" si="20"/>
        <v>S</v>
      </c>
      <c r="E303" s="78">
        <f t="shared" si="21"/>
        <v>46</v>
      </c>
      <c r="F303" s="75">
        <v>48</v>
      </c>
      <c r="G303" s="75">
        <v>39</v>
      </c>
      <c r="H303" s="75">
        <v>15</v>
      </c>
      <c r="I303" s="75">
        <v>46</v>
      </c>
      <c r="J303" s="75">
        <v>6</v>
      </c>
      <c r="K303" s="75">
        <v>14</v>
      </c>
      <c r="L303" s="75">
        <v>41</v>
      </c>
      <c r="M303" s="75">
        <v>0</v>
      </c>
      <c r="N303" s="75" t="s">
        <v>32</v>
      </c>
      <c r="O303" s="80"/>
    </row>
    <row r="304" spans="1:15" x14ac:dyDescent="0.25">
      <c r="A304" s="75">
        <f t="shared" si="19"/>
        <v>615</v>
      </c>
      <c r="B304" s="76" t="s">
        <v>334</v>
      </c>
      <c r="C304" s="81">
        <v>42698</v>
      </c>
      <c r="D304" s="78" t="str">
        <f t="shared" si="20"/>
        <v>J</v>
      </c>
      <c r="E304" s="78">
        <f t="shared" si="21"/>
        <v>47</v>
      </c>
      <c r="F304" s="75">
        <v>1</v>
      </c>
      <c r="G304" s="75">
        <v>6</v>
      </c>
      <c r="H304" s="75">
        <v>10</v>
      </c>
      <c r="I304" s="75">
        <v>14</v>
      </c>
      <c r="J304" s="75">
        <v>34</v>
      </c>
      <c r="K304" s="75">
        <v>46</v>
      </c>
      <c r="L304" s="75">
        <v>24</v>
      </c>
      <c r="M304" s="75">
        <v>4</v>
      </c>
      <c r="N304" s="75" t="s">
        <v>32</v>
      </c>
      <c r="O304" s="80"/>
    </row>
    <row r="305" spans="1:15" x14ac:dyDescent="0.25">
      <c r="A305" s="75">
        <f t="shared" si="19"/>
        <v>616</v>
      </c>
      <c r="B305" s="76" t="s">
        <v>335</v>
      </c>
      <c r="C305" s="81">
        <v>42700</v>
      </c>
      <c r="D305" s="78" t="str">
        <f t="shared" si="20"/>
        <v>S</v>
      </c>
      <c r="E305" s="78">
        <f t="shared" si="21"/>
        <v>47</v>
      </c>
      <c r="F305" s="75">
        <v>15</v>
      </c>
      <c r="G305" s="75">
        <v>28</v>
      </c>
      <c r="H305" s="75">
        <v>19</v>
      </c>
      <c r="I305" s="75">
        <v>20</v>
      </c>
      <c r="J305" s="75">
        <v>3</v>
      </c>
      <c r="K305" s="75">
        <v>14</v>
      </c>
      <c r="L305" s="75">
        <v>47</v>
      </c>
      <c r="M305" s="75">
        <v>4</v>
      </c>
      <c r="N305" s="75" t="s">
        <v>32</v>
      </c>
      <c r="O305" s="80"/>
    </row>
    <row r="306" spans="1:15" x14ac:dyDescent="0.25">
      <c r="A306" s="75">
        <f t="shared" si="19"/>
        <v>617</v>
      </c>
      <c r="B306" s="76" t="s">
        <v>335</v>
      </c>
      <c r="C306" s="81">
        <v>42705</v>
      </c>
      <c r="D306" s="78" t="str">
        <f t="shared" si="20"/>
        <v>J</v>
      </c>
      <c r="E306" s="78">
        <f t="shared" si="21"/>
        <v>48</v>
      </c>
      <c r="F306" s="75">
        <v>22</v>
      </c>
      <c r="G306" s="75">
        <v>30</v>
      </c>
      <c r="H306" s="75">
        <v>33</v>
      </c>
      <c r="I306" s="75">
        <v>40</v>
      </c>
      <c r="J306" s="75">
        <v>42</v>
      </c>
      <c r="K306" s="75">
        <v>45</v>
      </c>
      <c r="L306" s="75">
        <v>31</v>
      </c>
      <c r="M306" s="75">
        <v>7</v>
      </c>
      <c r="N306" s="75" t="s">
        <v>32</v>
      </c>
      <c r="O306" s="80"/>
    </row>
    <row r="307" spans="1:15" x14ac:dyDescent="0.25">
      <c r="A307" s="75">
        <f t="shared" si="19"/>
        <v>618</v>
      </c>
      <c r="B307" s="76" t="s">
        <v>335</v>
      </c>
      <c r="C307" s="81">
        <v>42707</v>
      </c>
      <c r="D307" s="78" t="str">
        <f t="shared" si="20"/>
        <v>S</v>
      </c>
      <c r="E307" s="78">
        <f t="shared" si="21"/>
        <v>48</v>
      </c>
      <c r="F307" s="75">
        <v>3</v>
      </c>
      <c r="G307" s="75">
        <v>5</v>
      </c>
      <c r="H307" s="75">
        <v>8</v>
      </c>
      <c r="I307" s="75">
        <v>13</v>
      </c>
      <c r="J307" s="75">
        <v>21</v>
      </c>
      <c r="K307" s="75">
        <v>43</v>
      </c>
      <c r="L307" s="75">
        <v>46</v>
      </c>
      <c r="M307" s="75">
        <v>8</v>
      </c>
      <c r="N307" s="75" t="s">
        <v>32</v>
      </c>
      <c r="O307" s="80"/>
    </row>
    <row r="308" spans="1:15" x14ac:dyDescent="0.25">
      <c r="A308" s="75">
        <f t="shared" si="19"/>
        <v>619</v>
      </c>
      <c r="B308" s="76" t="s">
        <v>336</v>
      </c>
      <c r="C308" s="81">
        <v>42712</v>
      </c>
      <c r="D308" s="78" t="str">
        <f t="shared" si="20"/>
        <v>J</v>
      </c>
      <c r="E308" s="78">
        <f t="shared" si="21"/>
        <v>49</v>
      </c>
      <c r="F308" s="75">
        <v>44</v>
      </c>
      <c r="G308" s="75">
        <v>21</v>
      </c>
      <c r="H308" s="75">
        <v>7</v>
      </c>
      <c r="I308" s="75">
        <v>12</v>
      </c>
      <c r="J308" s="75">
        <v>46</v>
      </c>
      <c r="K308" s="75">
        <v>13</v>
      </c>
      <c r="L308" s="75">
        <v>1</v>
      </c>
      <c r="M308" s="75">
        <v>4</v>
      </c>
      <c r="N308" s="75" t="s">
        <v>32</v>
      </c>
      <c r="O308" s="80"/>
    </row>
    <row r="309" spans="1:15" x14ac:dyDescent="0.25">
      <c r="A309" s="75">
        <f t="shared" si="19"/>
        <v>620</v>
      </c>
      <c r="B309" s="76" t="s">
        <v>337</v>
      </c>
      <c r="C309" s="81">
        <v>42714</v>
      </c>
      <c r="D309" s="78" t="str">
        <f t="shared" si="20"/>
        <v>S</v>
      </c>
      <c r="E309" s="78">
        <f t="shared" si="21"/>
        <v>49</v>
      </c>
      <c r="F309" s="75">
        <v>37</v>
      </c>
      <c r="G309" s="75">
        <v>47</v>
      </c>
      <c r="H309" s="75">
        <v>9</v>
      </c>
      <c r="I309" s="75">
        <v>15</v>
      </c>
      <c r="J309" s="75">
        <v>49</v>
      </c>
      <c r="K309" s="75">
        <v>25</v>
      </c>
      <c r="L309" s="75">
        <v>40</v>
      </c>
      <c r="M309" s="75">
        <v>6</v>
      </c>
      <c r="N309" s="75" t="s">
        <v>32</v>
      </c>
      <c r="O309" s="80"/>
    </row>
    <row r="310" spans="1:15" x14ac:dyDescent="0.25">
      <c r="A310" s="75">
        <f t="shared" si="19"/>
        <v>621</v>
      </c>
      <c r="B310" s="76" t="s">
        <v>338</v>
      </c>
      <c r="C310" s="81">
        <v>42719</v>
      </c>
      <c r="D310" s="78" t="str">
        <f t="shared" si="20"/>
        <v>J</v>
      </c>
      <c r="E310" s="78">
        <f t="shared" si="21"/>
        <v>50</v>
      </c>
      <c r="F310" s="75">
        <v>38</v>
      </c>
      <c r="G310" s="75">
        <v>31</v>
      </c>
      <c r="H310" s="75">
        <v>16</v>
      </c>
      <c r="I310" s="75">
        <v>21</v>
      </c>
      <c r="J310" s="75">
        <v>17</v>
      </c>
      <c r="K310" s="75">
        <v>26</v>
      </c>
      <c r="L310" s="75">
        <v>3</v>
      </c>
      <c r="M310" s="75">
        <v>3</v>
      </c>
      <c r="N310" s="75" t="s">
        <v>32</v>
      </c>
      <c r="O310" s="80"/>
    </row>
    <row r="311" spans="1:15" x14ac:dyDescent="0.25">
      <c r="A311" s="75">
        <f t="shared" si="19"/>
        <v>622</v>
      </c>
      <c r="B311" s="76" t="s">
        <v>339</v>
      </c>
      <c r="C311" s="81">
        <v>42721</v>
      </c>
      <c r="D311" s="78" t="str">
        <f t="shared" si="20"/>
        <v>S</v>
      </c>
      <c r="E311" s="78">
        <f t="shared" si="21"/>
        <v>50</v>
      </c>
      <c r="F311" s="75">
        <v>35</v>
      </c>
      <c r="G311" s="75">
        <v>31</v>
      </c>
      <c r="H311" s="75">
        <v>45</v>
      </c>
      <c r="I311" s="75">
        <v>34</v>
      </c>
      <c r="J311" s="75">
        <v>11</v>
      </c>
      <c r="K311" s="75">
        <v>18</v>
      </c>
      <c r="L311" s="75">
        <v>32</v>
      </c>
      <c r="M311" s="75">
        <v>4</v>
      </c>
      <c r="N311" s="75" t="s">
        <v>32</v>
      </c>
      <c r="O311" s="80"/>
    </row>
    <row r="312" spans="1:15" x14ac:dyDescent="0.25">
      <c r="A312" s="75">
        <f t="shared" si="19"/>
        <v>623</v>
      </c>
      <c r="B312" s="76" t="s">
        <v>340</v>
      </c>
      <c r="C312" s="81">
        <v>42726</v>
      </c>
      <c r="D312" s="78" t="str">
        <f t="shared" si="20"/>
        <v>J</v>
      </c>
      <c r="E312" s="78">
        <f t="shared" si="21"/>
        <v>51</v>
      </c>
      <c r="F312" s="75">
        <v>17</v>
      </c>
      <c r="G312" s="75">
        <v>49</v>
      </c>
      <c r="H312" s="75">
        <v>39</v>
      </c>
      <c r="I312" s="75">
        <v>31</v>
      </c>
      <c r="J312" s="75">
        <v>28</v>
      </c>
      <c r="K312" s="75">
        <v>47</v>
      </c>
      <c r="L312" s="75">
        <v>4</v>
      </c>
      <c r="M312" s="75">
        <v>9</v>
      </c>
      <c r="N312" s="75" t="s">
        <v>32</v>
      </c>
      <c r="O312" s="80"/>
    </row>
    <row r="313" spans="1:15" x14ac:dyDescent="0.25">
      <c r="A313" s="75">
        <f t="shared" si="19"/>
        <v>624</v>
      </c>
      <c r="B313" s="76" t="s">
        <v>341</v>
      </c>
      <c r="C313" s="81">
        <v>42728</v>
      </c>
      <c r="D313" s="78" t="str">
        <f t="shared" si="20"/>
        <v>S</v>
      </c>
      <c r="E313" s="78">
        <f t="shared" si="21"/>
        <v>51</v>
      </c>
      <c r="F313" s="75">
        <v>36</v>
      </c>
      <c r="G313" s="75">
        <v>26</v>
      </c>
      <c r="H313" s="75">
        <v>40</v>
      </c>
      <c r="I313" s="75">
        <v>29</v>
      </c>
      <c r="J313" s="75">
        <v>34</v>
      </c>
      <c r="K313" s="75">
        <v>31</v>
      </c>
      <c r="L313" s="75">
        <v>49</v>
      </c>
      <c r="M313" s="75">
        <v>9</v>
      </c>
      <c r="N313" s="75" t="s">
        <v>32</v>
      </c>
      <c r="O313" s="80"/>
    </row>
    <row r="314" spans="1:15" x14ac:dyDescent="0.25">
      <c r="A314" s="75">
        <f t="shared" si="19"/>
        <v>625</v>
      </c>
      <c r="B314" s="76" t="s">
        <v>342</v>
      </c>
      <c r="C314" s="81">
        <v>42733</v>
      </c>
      <c r="D314" s="78" t="str">
        <f t="shared" si="20"/>
        <v>J</v>
      </c>
      <c r="E314" s="78">
        <f t="shared" si="21"/>
        <v>52</v>
      </c>
      <c r="F314" s="75">
        <v>7</v>
      </c>
      <c r="G314" s="75">
        <v>19</v>
      </c>
      <c r="H314" s="75">
        <v>28</v>
      </c>
      <c r="I314" s="75">
        <v>33</v>
      </c>
      <c r="J314" s="75">
        <v>38</v>
      </c>
      <c r="K314" s="75">
        <v>45</v>
      </c>
      <c r="L314" s="75">
        <v>10</v>
      </c>
      <c r="M314" s="75">
        <v>1</v>
      </c>
      <c r="N314" s="75" t="s">
        <v>32</v>
      </c>
      <c r="O314" s="80"/>
    </row>
    <row r="315" spans="1:15" x14ac:dyDescent="0.25">
      <c r="A315" s="75">
        <f t="shared" si="19"/>
        <v>626</v>
      </c>
      <c r="B315" s="76" t="s">
        <v>343</v>
      </c>
      <c r="C315" s="81">
        <v>42735</v>
      </c>
      <c r="D315" s="78" t="str">
        <f t="shared" si="20"/>
        <v>S</v>
      </c>
      <c r="E315" s="78">
        <f t="shared" si="21"/>
        <v>52</v>
      </c>
      <c r="F315" s="75">
        <v>14</v>
      </c>
      <c r="G315" s="75">
        <v>36</v>
      </c>
      <c r="H315" s="75">
        <v>29</v>
      </c>
      <c r="I315" s="75">
        <v>2</v>
      </c>
      <c r="J315" s="75">
        <v>3</v>
      </c>
      <c r="K315" s="75">
        <v>40</v>
      </c>
      <c r="L315" s="75">
        <v>46</v>
      </c>
      <c r="M315" s="75">
        <v>2</v>
      </c>
      <c r="N315" s="75" t="s">
        <v>32</v>
      </c>
      <c r="O315" s="80"/>
    </row>
    <row r="316" spans="1:15" x14ac:dyDescent="0.25">
      <c r="A316" s="75">
        <f t="shared" si="19"/>
        <v>627</v>
      </c>
      <c r="B316" s="76" t="s">
        <v>344</v>
      </c>
      <c r="C316" s="81">
        <v>42740</v>
      </c>
      <c r="D316" s="78" t="str">
        <f t="shared" si="20"/>
        <v>J</v>
      </c>
      <c r="E316" s="78">
        <f t="shared" si="21"/>
        <v>1</v>
      </c>
      <c r="F316" s="75">
        <v>23</v>
      </c>
      <c r="G316" s="75">
        <v>3</v>
      </c>
      <c r="H316" s="75">
        <v>49</v>
      </c>
      <c r="I316" s="75">
        <v>12</v>
      </c>
      <c r="J316" s="75">
        <v>9</v>
      </c>
      <c r="K316" s="75">
        <v>27</v>
      </c>
      <c r="L316" s="75">
        <v>36</v>
      </c>
      <c r="M316" s="75">
        <v>3</v>
      </c>
      <c r="N316" s="75" t="s">
        <v>32</v>
      </c>
      <c r="O316" s="80"/>
    </row>
    <row r="317" spans="1:15" x14ac:dyDescent="0.25">
      <c r="A317" s="75">
        <f t="shared" si="19"/>
        <v>628</v>
      </c>
      <c r="B317" s="76" t="s">
        <v>345</v>
      </c>
      <c r="C317" s="81">
        <v>42742</v>
      </c>
      <c r="D317" s="78" t="str">
        <f t="shared" si="20"/>
        <v>S</v>
      </c>
      <c r="E317" s="78">
        <f t="shared" si="21"/>
        <v>1</v>
      </c>
      <c r="F317" s="75">
        <v>12</v>
      </c>
      <c r="G317" s="75">
        <v>28</v>
      </c>
      <c r="H317" s="75">
        <v>32</v>
      </c>
      <c r="I317" s="75">
        <v>33</v>
      </c>
      <c r="J317" s="75">
        <v>36</v>
      </c>
      <c r="K317" s="75">
        <v>49</v>
      </c>
      <c r="L317" s="75">
        <v>23</v>
      </c>
      <c r="M317" s="75">
        <v>5</v>
      </c>
      <c r="N317" s="75" t="s">
        <v>32</v>
      </c>
      <c r="O317" s="80"/>
    </row>
    <row r="318" spans="1:15" x14ac:dyDescent="0.25">
      <c r="A318" s="75">
        <f t="shared" si="19"/>
        <v>629</v>
      </c>
      <c r="B318" s="76" t="s">
        <v>346</v>
      </c>
      <c r="C318" s="81">
        <v>42747</v>
      </c>
      <c r="D318" s="78" t="str">
        <f t="shared" si="20"/>
        <v>J</v>
      </c>
      <c r="E318" s="78">
        <f t="shared" si="21"/>
        <v>2</v>
      </c>
      <c r="F318" s="75">
        <v>6</v>
      </c>
      <c r="G318" s="75">
        <v>10</v>
      </c>
      <c r="H318" s="75">
        <v>32</v>
      </c>
      <c r="I318" s="75">
        <v>34</v>
      </c>
      <c r="J318" s="75">
        <v>36</v>
      </c>
      <c r="K318" s="75">
        <v>48</v>
      </c>
      <c r="L318" s="75">
        <v>15</v>
      </c>
      <c r="M318" s="75">
        <v>5</v>
      </c>
      <c r="N318" s="75" t="s">
        <v>32</v>
      </c>
      <c r="O318" s="80"/>
    </row>
    <row r="319" spans="1:15" x14ac:dyDescent="0.25">
      <c r="A319" s="75">
        <f t="shared" si="19"/>
        <v>630</v>
      </c>
      <c r="B319" s="76" t="s">
        <v>347</v>
      </c>
      <c r="C319" s="81">
        <v>42749</v>
      </c>
      <c r="D319" s="78" t="str">
        <f t="shared" si="20"/>
        <v>S</v>
      </c>
      <c r="E319" s="78">
        <f t="shared" si="21"/>
        <v>2</v>
      </c>
      <c r="F319" s="75">
        <v>2</v>
      </c>
      <c r="G319" s="75">
        <v>10</v>
      </c>
      <c r="H319" s="75">
        <v>6</v>
      </c>
      <c r="I319" s="75">
        <v>43</v>
      </c>
      <c r="J319" s="75">
        <v>3</v>
      </c>
      <c r="K319" s="75">
        <v>25</v>
      </c>
      <c r="L319" s="75">
        <v>42</v>
      </c>
      <c r="M319" s="75">
        <v>7</v>
      </c>
      <c r="N319" s="75" t="s">
        <v>32</v>
      </c>
      <c r="O319" s="80"/>
    </row>
    <row r="320" spans="1:15" x14ac:dyDescent="0.25">
      <c r="A320" s="75">
        <f t="shared" si="19"/>
        <v>631</v>
      </c>
      <c r="B320" s="76" t="s">
        <v>348</v>
      </c>
      <c r="C320" s="81">
        <v>42754</v>
      </c>
      <c r="D320" s="78" t="str">
        <f t="shared" si="20"/>
        <v>J</v>
      </c>
      <c r="E320" s="78">
        <f t="shared" si="21"/>
        <v>3</v>
      </c>
      <c r="F320" s="75">
        <v>1</v>
      </c>
      <c r="G320" s="75">
        <v>6</v>
      </c>
      <c r="H320" s="75">
        <v>23</v>
      </c>
      <c r="I320" s="75">
        <v>32</v>
      </c>
      <c r="J320" s="75">
        <v>39</v>
      </c>
      <c r="K320" s="75">
        <v>48</v>
      </c>
      <c r="L320" s="75">
        <v>46</v>
      </c>
      <c r="M320" s="75">
        <v>4</v>
      </c>
      <c r="N320" s="75" t="s">
        <v>32</v>
      </c>
      <c r="O320" s="80"/>
    </row>
    <row r="321" spans="1:15" x14ac:dyDescent="0.25">
      <c r="A321" s="75">
        <f t="shared" si="19"/>
        <v>632</v>
      </c>
      <c r="B321" s="76" t="s">
        <v>349</v>
      </c>
      <c r="C321" s="81">
        <v>42756</v>
      </c>
      <c r="D321" s="78" t="str">
        <f t="shared" si="20"/>
        <v>S</v>
      </c>
      <c r="E321" s="78">
        <f t="shared" si="21"/>
        <v>3</v>
      </c>
      <c r="F321" s="75">
        <v>4</v>
      </c>
      <c r="G321" s="75">
        <v>9</v>
      </c>
      <c r="H321" s="75">
        <v>15</v>
      </c>
      <c r="I321" s="75">
        <v>29</v>
      </c>
      <c r="J321" s="75">
        <v>37</v>
      </c>
      <c r="K321" s="75">
        <v>45</v>
      </c>
      <c r="L321" s="75">
        <v>1</v>
      </c>
      <c r="M321" s="75">
        <v>2</v>
      </c>
      <c r="N321" s="75" t="s">
        <v>32</v>
      </c>
      <c r="O321" s="80"/>
    </row>
    <row r="322" spans="1:15" x14ac:dyDescent="0.25">
      <c r="A322" s="75">
        <f t="shared" si="19"/>
        <v>633</v>
      </c>
      <c r="B322" s="76" t="s">
        <v>350</v>
      </c>
      <c r="C322" s="81">
        <v>42761</v>
      </c>
      <c r="D322" s="78" t="str">
        <f t="shared" si="20"/>
        <v>J</v>
      </c>
      <c r="E322" s="78">
        <f t="shared" si="21"/>
        <v>4</v>
      </c>
      <c r="F322" s="75">
        <v>13</v>
      </c>
      <c r="G322" s="75">
        <v>15</v>
      </c>
      <c r="H322" s="75">
        <v>20</v>
      </c>
      <c r="I322" s="75">
        <v>24</v>
      </c>
      <c r="J322" s="75">
        <v>32</v>
      </c>
      <c r="K322" s="75">
        <v>38</v>
      </c>
      <c r="L322" s="75">
        <v>1</v>
      </c>
      <c r="M322" s="75">
        <v>5</v>
      </c>
      <c r="N322" s="75" t="s">
        <v>32</v>
      </c>
      <c r="O322" s="80"/>
    </row>
    <row r="323" spans="1:15" x14ac:dyDescent="0.25">
      <c r="A323" s="75">
        <f t="shared" si="19"/>
        <v>634</v>
      </c>
      <c r="B323" s="76" t="s">
        <v>351</v>
      </c>
      <c r="C323" s="81">
        <v>42763</v>
      </c>
      <c r="D323" s="78" t="str">
        <f t="shared" si="20"/>
        <v>S</v>
      </c>
      <c r="E323" s="78">
        <f t="shared" si="21"/>
        <v>4</v>
      </c>
      <c r="F323" s="75">
        <v>10</v>
      </c>
      <c r="G323" s="75">
        <v>24</v>
      </c>
      <c r="H323" s="75">
        <v>47</v>
      </c>
      <c r="I323" s="75">
        <v>35</v>
      </c>
      <c r="J323" s="75">
        <v>8</v>
      </c>
      <c r="K323" s="75">
        <v>22</v>
      </c>
      <c r="L323" s="75">
        <v>14</v>
      </c>
      <c r="M323" s="75">
        <v>3</v>
      </c>
      <c r="N323" s="75" t="s">
        <v>32</v>
      </c>
      <c r="O323" s="80"/>
    </row>
    <row r="324" spans="1:15" x14ac:dyDescent="0.25">
      <c r="A324" s="75">
        <f t="shared" ref="A324:A387" si="22">+A323+1</f>
        <v>635</v>
      </c>
      <c r="B324" s="76" t="s">
        <v>352</v>
      </c>
      <c r="C324" s="81">
        <v>42768</v>
      </c>
      <c r="D324" s="78" t="str">
        <f t="shared" si="20"/>
        <v>J</v>
      </c>
      <c r="E324" s="78">
        <f t="shared" si="21"/>
        <v>5</v>
      </c>
      <c r="F324" s="75">
        <v>4</v>
      </c>
      <c r="G324" s="75">
        <v>5</v>
      </c>
      <c r="H324" s="75">
        <v>17</v>
      </c>
      <c r="I324" s="75">
        <v>24</v>
      </c>
      <c r="J324" s="75">
        <v>27</v>
      </c>
      <c r="K324" s="75">
        <v>28</v>
      </c>
      <c r="L324" s="75">
        <v>45</v>
      </c>
      <c r="M324" s="75">
        <v>3</v>
      </c>
      <c r="N324" s="75" t="s">
        <v>32</v>
      </c>
      <c r="O324" s="80"/>
    </row>
    <row r="325" spans="1:15" x14ac:dyDescent="0.25">
      <c r="A325" s="75">
        <f t="shared" si="22"/>
        <v>636</v>
      </c>
      <c r="B325" s="76" t="s">
        <v>353</v>
      </c>
      <c r="C325" s="81">
        <v>42770</v>
      </c>
      <c r="D325" s="78" t="str">
        <f t="shared" si="20"/>
        <v>S</v>
      </c>
      <c r="E325" s="78">
        <f t="shared" si="21"/>
        <v>5</v>
      </c>
      <c r="F325" s="75">
        <v>8</v>
      </c>
      <c r="G325" s="75">
        <v>16</v>
      </c>
      <c r="H325" s="75">
        <v>31</v>
      </c>
      <c r="I325" s="75">
        <v>32</v>
      </c>
      <c r="J325" s="75">
        <v>39</v>
      </c>
      <c r="K325" s="75">
        <v>42</v>
      </c>
      <c r="L325" s="75">
        <v>18</v>
      </c>
      <c r="M325" s="75">
        <v>5</v>
      </c>
      <c r="N325" s="75" t="s">
        <v>32</v>
      </c>
      <c r="O325" s="80"/>
    </row>
    <row r="326" spans="1:15" x14ac:dyDescent="0.25">
      <c r="A326" s="75">
        <f t="shared" si="22"/>
        <v>637</v>
      </c>
      <c r="B326" s="76" t="s">
        <v>354</v>
      </c>
      <c r="C326" s="81">
        <v>42775</v>
      </c>
      <c r="D326" s="78" t="str">
        <f t="shared" si="20"/>
        <v>J</v>
      </c>
      <c r="E326" s="78">
        <f t="shared" si="21"/>
        <v>6</v>
      </c>
      <c r="F326" s="75">
        <v>5</v>
      </c>
      <c r="G326" s="75">
        <v>18</v>
      </c>
      <c r="H326" s="75">
        <v>30</v>
      </c>
      <c r="I326" s="75">
        <v>33</v>
      </c>
      <c r="J326" s="75">
        <v>37</v>
      </c>
      <c r="K326" s="75">
        <v>45</v>
      </c>
      <c r="L326" s="75">
        <v>8</v>
      </c>
      <c r="M326" s="75">
        <v>7</v>
      </c>
      <c r="N326" s="75" t="s">
        <v>32</v>
      </c>
      <c r="O326" s="80"/>
    </row>
    <row r="327" spans="1:15" x14ac:dyDescent="0.25">
      <c r="A327" s="75">
        <f t="shared" si="22"/>
        <v>638</v>
      </c>
      <c r="B327" s="76" t="s">
        <v>355</v>
      </c>
      <c r="C327" s="81">
        <v>42777</v>
      </c>
      <c r="D327" s="78" t="str">
        <f t="shared" si="20"/>
        <v>S</v>
      </c>
      <c r="E327" s="78">
        <f t="shared" si="21"/>
        <v>6</v>
      </c>
      <c r="F327" s="75">
        <v>4</v>
      </c>
      <c r="G327" s="75">
        <v>22</v>
      </c>
      <c r="H327" s="75">
        <v>36</v>
      </c>
      <c r="I327" s="75">
        <v>40</v>
      </c>
      <c r="J327" s="75">
        <v>43</v>
      </c>
      <c r="K327" s="75">
        <v>47</v>
      </c>
      <c r="L327" s="75">
        <v>5</v>
      </c>
      <c r="M327" s="75">
        <v>4</v>
      </c>
      <c r="N327" s="75" t="s">
        <v>32</v>
      </c>
      <c r="O327" s="80"/>
    </row>
    <row r="328" spans="1:15" x14ac:dyDescent="0.25">
      <c r="A328" s="75">
        <f t="shared" si="22"/>
        <v>639</v>
      </c>
      <c r="B328" s="76" t="s">
        <v>356</v>
      </c>
      <c r="C328" s="81">
        <v>42782</v>
      </c>
      <c r="D328" s="78" t="str">
        <f t="shared" si="20"/>
        <v>J</v>
      </c>
      <c r="E328" s="78">
        <f t="shared" si="21"/>
        <v>7</v>
      </c>
      <c r="F328" s="75">
        <v>3</v>
      </c>
      <c r="G328" s="75">
        <v>16</v>
      </c>
      <c r="H328" s="75">
        <v>25</v>
      </c>
      <c r="I328" s="75">
        <v>29</v>
      </c>
      <c r="J328" s="75">
        <v>35</v>
      </c>
      <c r="K328" s="75">
        <v>40</v>
      </c>
      <c r="L328" s="75">
        <v>5</v>
      </c>
      <c r="M328" s="75">
        <v>7</v>
      </c>
      <c r="N328" s="75" t="s">
        <v>32</v>
      </c>
      <c r="O328" s="80"/>
    </row>
    <row r="329" spans="1:15" x14ac:dyDescent="0.25">
      <c r="A329" s="75">
        <f t="shared" si="22"/>
        <v>640</v>
      </c>
      <c r="B329" s="76" t="s">
        <v>357</v>
      </c>
      <c r="C329" s="81">
        <v>42784</v>
      </c>
      <c r="D329" s="78" t="str">
        <f t="shared" si="20"/>
        <v>S</v>
      </c>
      <c r="E329" s="78">
        <f t="shared" si="21"/>
        <v>7</v>
      </c>
      <c r="F329" s="75">
        <v>5</v>
      </c>
      <c r="G329" s="75">
        <v>21</v>
      </c>
      <c r="H329" s="75">
        <v>15</v>
      </c>
      <c r="I329" s="75">
        <v>19</v>
      </c>
      <c r="J329" s="75">
        <v>39</v>
      </c>
      <c r="K329" s="75">
        <v>29</v>
      </c>
      <c r="L329" s="75">
        <v>43</v>
      </c>
      <c r="M329" s="75">
        <v>1</v>
      </c>
      <c r="N329" s="75" t="s">
        <v>32</v>
      </c>
      <c r="O329" s="80"/>
    </row>
    <row r="330" spans="1:15" x14ac:dyDescent="0.25">
      <c r="A330" s="75">
        <f t="shared" si="22"/>
        <v>641</v>
      </c>
      <c r="B330" s="76" t="s">
        <v>358</v>
      </c>
      <c r="C330" s="81">
        <v>42789</v>
      </c>
      <c r="D330" s="78" t="str">
        <f t="shared" si="20"/>
        <v>J</v>
      </c>
      <c r="E330" s="78">
        <f t="shared" si="21"/>
        <v>8</v>
      </c>
      <c r="F330" s="75">
        <v>11</v>
      </c>
      <c r="G330" s="75">
        <v>12</v>
      </c>
      <c r="H330" s="75">
        <v>17</v>
      </c>
      <c r="I330" s="75">
        <v>27</v>
      </c>
      <c r="J330" s="75">
        <v>42</v>
      </c>
      <c r="K330" s="75">
        <v>48</v>
      </c>
      <c r="L330" s="75">
        <v>5</v>
      </c>
      <c r="M330" s="75">
        <v>0</v>
      </c>
      <c r="N330" s="75" t="s">
        <v>32</v>
      </c>
      <c r="O330" s="80"/>
    </row>
    <row r="331" spans="1:15" x14ac:dyDescent="0.25">
      <c r="A331" s="75">
        <f t="shared" si="22"/>
        <v>642</v>
      </c>
      <c r="B331" s="76" t="s">
        <v>359</v>
      </c>
      <c r="C331" s="81">
        <v>42791</v>
      </c>
      <c r="D331" s="78" t="str">
        <f t="shared" si="20"/>
        <v>S</v>
      </c>
      <c r="E331" s="78">
        <f t="shared" si="21"/>
        <v>8</v>
      </c>
      <c r="F331" s="75">
        <v>2</v>
      </c>
      <c r="G331" s="75">
        <v>9</v>
      </c>
      <c r="H331" s="75">
        <v>13</v>
      </c>
      <c r="I331" s="75">
        <v>27</v>
      </c>
      <c r="J331" s="75">
        <v>36</v>
      </c>
      <c r="K331" s="75">
        <v>48</v>
      </c>
      <c r="L331" s="75">
        <v>28</v>
      </c>
      <c r="M331" s="75">
        <v>9</v>
      </c>
      <c r="N331" s="75" t="s">
        <v>32</v>
      </c>
      <c r="O331" s="80"/>
    </row>
    <row r="332" spans="1:15" x14ac:dyDescent="0.25">
      <c r="A332" s="75">
        <f t="shared" si="22"/>
        <v>643</v>
      </c>
      <c r="B332" s="76" t="s">
        <v>360</v>
      </c>
      <c r="C332" s="81">
        <v>42796</v>
      </c>
      <c r="D332" s="78" t="str">
        <f t="shared" si="20"/>
        <v>J</v>
      </c>
      <c r="E332" s="78">
        <f t="shared" si="21"/>
        <v>9</v>
      </c>
      <c r="F332" s="75">
        <v>22</v>
      </c>
      <c r="G332" s="75">
        <v>25</v>
      </c>
      <c r="H332" s="75">
        <v>29</v>
      </c>
      <c r="I332" s="75">
        <v>41</v>
      </c>
      <c r="J332" s="75">
        <v>42</v>
      </c>
      <c r="K332" s="75">
        <v>43</v>
      </c>
      <c r="L332" s="75">
        <v>34</v>
      </c>
      <c r="M332" s="75">
        <v>5</v>
      </c>
      <c r="N332" s="75" t="s">
        <v>32</v>
      </c>
      <c r="O332" s="80"/>
    </row>
    <row r="333" spans="1:15" x14ac:dyDescent="0.25">
      <c r="A333" s="75">
        <f t="shared" si="22"/>
        <v>644</v>
      </c>
      <c r="B333" s="76" t="s">
        <v>361</v>
      </c>
      <c r="C333" s="81">
        <v>42798</v>
      </c>
      <c r="D333" s="78" t="str">
        <f t="shared" si="20"/>
        <v>S</v>
      </c>
      <c r="E333" s="78">
        <f t="shared" si="21"/>
        <v>9</v>
      </c>
      <c r="F333" s="75">
        <v>8</v>
      </c>
      <c r="G333" s="75">
        <v>17</v>
      </c>
      <c r="H333" s="75">
        <v>25</v>
      </c>
      <c r="I333" s="75">
        <v>26</v>
      </c>
      <c r="J333" s="75">
        <v>38</v>
      </c>
      <c r="K333" s="75">
        <v>48</v>
      </c>
      <c r="L333" s="75">
        <v>4</v>
      </c>
      <c r="M333" s="75">
        <v>2</v>
      </c>
      <c r="N333" s="75" t="s">
        <v>32</v>
      </c>
      <c r="O333" s="80"/>
    </row>
    <row r="334" spans="1:15" x14ac:dyDescent="0.25">
      <c r="A334" s="75">
        <f t="shared" si="22"/>
        <v>645</v>
      </c>
      <c r="B334" s="76" t="s">
        <v>362</v>
      </c>
      <c r="C334" s="81">
        <v>42803</v>
      </c>
      <c r="D334" s="78" t="str">
        <f t="shared" si="20"/>
        <v>J</v>
      </c>
      <c r="E334" s="78">
        <f t="shared" si="21"/>
        <v>10</v>
      </c>
      <c r="F334" s="75">
        <v>3</v>
      </c>
      <c r="G334" s="75">
        <v>4</v>
      </c>
      <c r="H334" s="75">
        <v>24</v>
      </c>
      <c r="I334" s="75">
        <v>30</v>
      </c>
      <c r="J334" s="75">
        <v>36</v>
      </c>
      <c r="K334" s="75">
        <v>44</v>
      </c>
      <c r="L334" s="75">
        <v>21</v>
      </c>
      <c r="M334" s="75">
        <v>8</v>
      </c>
      <c r="N334" s="75" t="s">
        <v>32</v>
      </c>
      <c r="O334" s="80"/>
    </row>
    <row r="335" spans="1:15" x14ac:dyDescent="0.25">
      <c r="A335" s="75">
        <f t="shared" si="22"/>
        <v>646</v>
      </c>
      <c r="B335" s="76" t="s">
        <v>363</v>
      </c>
      <c r="C335" s="81">
        <v>42805</v>
      </c>
      <c r="D335" s="78" t="str">
        <f t="shared" si="20"/>
        <v>S</v>
      </c>
      <c r="E335" s="78">
        <f t="shared" si="21"/>
        <v>10</v>
      </c>
      <c r="F335" s="75">
        <v>1</v>
      </c>
      <c r="G335" s="75">
        <v>22</v>
      </c>
      <c r="H335" s="75">
        <v>28</v>
      </c>
      <c r="I335" s="75">
        <v>37</v>
      </c>
      <c r="J335" s="75">
        <v>39</v>
      </c>
      <c r="K335" s="75">
        <v>43</v>
      </c>
      <c r="L335" s="75">
        <v>44</v>
      </c>
      <c r="M335" s="75">
        <v>0</v>
      </c>
      <c r="N335" s="75" t="s">
        <v>32</v>
      </c>
      <c r="O335" s="80"/>
    </row>
    <row r="336" spans="1:15" x14ac:dyDescent="0.25">
      <c r="A336" s="75">
        <f t="shared" si="22"/>
        <v>647</v>
      </c>
      <c r="B336" s="76" t="s">
        <v>364</v>
      </c>
      <c r="C336" s="81">
        <v>42810</v>
      </c>
      <c r="D336" s="78" t="str">
        <f t="shared" si="20"/>
        <v>J</v>
      </c>
      <c r="E336" s="78">
        <f t="shared" si="21"/>
        <v>11</v>
      </c>
      <c r="F336" s="75">
        <v>4</v>
      </c>
      <c r="G336" s="75">
        <v>38</v>
      </c>
      <c r="H336" s="75">
        <v>39</v>
      </c>
      <c r="I336" s="75">
        <v>41</v>
      </c>
      <c r="J336" s="75">
        <v>45</v>
      </c>
      <c r="K336" s="75">
        <v>49</v>
      </c>
      <c r="L336" s="75">
        <v>47</v>
      </c>
      <c r="M336" s="75">
        <v>0</v>
      </c>
      <c r="N336" s="75" t="s">
        <v>32</v>
      </c>
      <c r="O336" s="80"/>
    </row>
    <row r="337" spans="1:15" x14ac:dyDescent="0.25">
      <c r="A337" s="75">
        <f t="shared" si="22"/>
        <v>648</v>
      </c>
      <c r="B337" s="76" t="s">
        <v>365</v>
      </c>
      <c r="C337" s="81">
        <v>42812</v>
      </c>
      <c r="D337" s="78" t="str">
        <f t="shared" si="20"/>
        <v>S</v>
      </c>
      <c r="E337" s="78">
        <f t="shared" si="21"/>
        <v>11</v>
      </c>
      <c r="F337" s="75">
        <v>3</v>
      </c>
      <c r="G337" s="75">
        <v>5</v>
      </c>
      <c r="H337" s="75">
        <v>14</v>
      </c>
      <c r="I337" s="75">
        <v>21</v>
      </c>
      <c r="J337" s="75">
        <v>28</v>
      </c>
      <c r="K337" s="75">
        <v>43</v>
      </c>
      <c r="L337" s="75">
        <v>23</v>
      </c>
      <c r="M337" s="75">
        <v>6</v>
      </c>
      <c r="N337" s="75" t="s">
        <v>32</v>
      </c>
      <c r="O337" s="80"/>
    </row>
    <row r="338" spans="1:15" x14ac:dyDescent="0.25">
      <c r="A338" s="75">
        <f t="shared" si="22"/>
        <v>649</v>
      </c>
      <c r="B338" s="76" t="s">
        <v>366</v>
      </c>
      <c r="C338" s="81">
        <v>42817</v>
      </c>
      <c r="D338" s="78" t="str">
        <f t="shared" si="20"/>
        <v>J</v>
      </c>
      <c r="E338" s="78">
        <f t="shared" si="21"/>
        <v>12</v>
      </c>
      <c r="F338" s="75">
        <v>16</v>
      </c>
      <c r="G338" s="75">
        <v>25</v>
      </c>
      <c r="H338" s="75">
        <v>29</v>
      </c>
      <c r="I338" s="75">
        <v>35</v>
      </c>
      <c r="J338" s="75">
        <v>39</v>
      </c>
      <c r="K338" s="75">
        <v>49</v>
      </c>
      <c r="L338" s="75">
        <v>17</v>
      </c>
      <c r="M338" s="75">
        <v>5</v>
      </c>
      <c r="N338" s="75" t="s">
        <v>32</v>
      </c>
      <c r="O338" s="80"/>
    </row>
    <row r="339" spans="1:15" x14ac:dyDescent="0.25">
      <c r="A339" s="75">
        <f t="shared" si="22"/>
        <v>650</v>
      </c>
      <c r="B339" s="76" t="s">
        <v>367</v>
      </c>
      <c r="C339" s="81">
        <v>42819</v>
      </c>
      <c r="D339" s="78" t="str">
        <f t="shared" si="20"/>
        <v>S</v>
      </c>
      <c r="E339" s="78">
        <f t="shared" si="21"/>
        <v>12</v>
      </c>
      <c r="F339" s="75">
        <v>7</v>
      </c>
      <c r="G339" s="75">
        <v>11</v>
      </c>
      <c r="H339" s="75">
        <v>36</v>
      </c>
      <c r="I339" s="75">
        <v>37</v>
      </c>
      <c r="J339" s="75">
        <v>40</v>
      </c>
      <c r="K339" s="75">
        <v>35</v>
      </c>
      <c r="L339" s="75">
        <v>8</v>
      </c>
      <c r="M339" s="75">
        <v>7</v>
      </c>
      <c r="N339" s="75" t="s">
        <v>32</v>
      </c>
      <c r="O339" s="80"/>
    </row>
    <row r="340" spans="1:15" x14ac:dyDescent="0.25">
      <c r="A340" s="75">
        <f t="shared" si="22"/>
        <v>651</v>
      </c>
      <c r="B340" s="76" t="s">
        <v>368</v>
      </c>
      <c r="C340" s="81">
        <v>42824</v>
      </c>
      <c r="D340" s="78" t="str">
        <f t="shared" si="20"/>
        <v>J</v>
      </c>
      <c r="E340" s="78">
        <f t="shared" si="21"/>
        <v>13</v>
      </c>
      <c r="F340" s="75">
        <v>13</v>
      </c>
      <c r="G340" s="75">
        <v>20</v>
      </c>
      <c r="H340" s="75">
        <v>33</v>
      </c>
      <c r="I340" s="75">
        <v>35</v>
      </c>
      <c r="J340" s="75">
        <v>42</v>
      </c>
      <c r="K340" s="75">
        <v>48</v>
      </c>
      <c r="L340" s="75">
        <v>10</v>
      </c>
      <c r="M340" s="75">
        <v>0</v>
      </c>
      <c r="N340" s="75" t="s">
        <v>32</v>
      </c>
      <c r="O340" s="80"/>
    </row>
    <row r="341" spans="1:15" x14ac:dyDescent="0.25">
      <c r="A341" s="75">
        <f t="shared" si="22"/>
        <v>652</v>
      </c>
      <c r="B341" s="76" t="s">
        <v>369</v>
      </c>
      <c r="C341" s="81">
        <v>42826</v>
      </c>
      <c r="D341" s="78" t="str">
        <f t="shared" si="20"/>
        <v>S</v>
      </c>
      <c r="E341" s="78">
        <f t="shared" si="21"/>
        <v>13</v>
      </c>
      <c r="F341" s="75">
        <v>18</v>
      </c>
      <c r="G341" s="75">
        <v>8</v>
      </c>
      <c r="H341" s="75">
        <v>22</v>
      </c>
      <c r="I341" s="75">
        <v>26</v>
      </c>
      <c r="J341" s="75">
        <v>6</v>
      </c>
      <c r="K341" s="75">
        <v>36</v>
      </c>
      <c r="L341" s="75">
        <v>13</v>
      </c>
      <c r="M341" s="75">
        <v>9</v>
      </c>
      <c r="N341" s="75" t="s">
        <v>32</v>
      </c>
      <c r="O341" s="80"/>
    </row>
    <row r="342" spans="1:15" x14ac:dyDescent="0.25">
      <c r="A342" s="75">
        <f t="shared" si="22"/>
        <v>653</v>
      </c>
      <c r="B342" s="76" t="s">
        <v>370</v>
      </c>
      <c r="C342" s="81">
        <v>42831</v>
      </c>
      <c r="D342" s="78" t="str">
        <f t="shared" si="20"/>
        <v>J</v>
      </c>
      <c r="E342" s="78">
        <f t="shared" si="21"/>
        <v>14</v>
      </c>
      <c r="F342" s="75">
        <v>25</v>
      </c>
      <c r="G342" s="75">
        <v>29</v>
      </c>
      <c r="H342" s="75">
        <v>7</v>
      </c>
      <c r="I342" s="75">
        <v>16</v>
      </c>
      <c r="J342" s="75">
        <v>28</v>
      </c>
      <c r="K342" s="75">
        <v>15</v>
      </c>
      <c r="L342" s="75">
        <v>4</v>
      </c>
      <c r="M342" s="75">
        <v>7</v>
      </c>
      <c r="N342" s="75" t="s">
        <v>32</v>
      </c>
      <c r="O342" s="80"/>
    </row>
    <row r="343" spans="1:15" x14ac:dyDescent="0.25">
      <c r="A343" s="75">
        <f t="shared" si="22"/>
        <v>654</v>
      </c>
      <c r="B343" s="76" t="s">
        <v>371</v>
      </c>
      <c r="C343" s="81">
        <v>42833</v>
      </c>
      <c r="D343" s="78" t="str">
        <f t="shared" si="20"/>
        <v>S</v>
      </c>
      <c r="E343" s="78">
        <f t="shared" si="21"/>
        <v>14</v>
      </c>
      <c r="F343" s="75">
        <v>48</v>
      </c>
      <c r="G343" s="75">
        <v>40</v>
      </c>
      <c r="H343" s="75">
        <v>47</v>
      </c>
      <c r="I343" s="75">
        <v>44</v>
      </c>
      <c r="J343" s="75">
        <v>19</v>
      </c>
      <c r="K343" s="75">
        <v>3</v>
      </c>
      <c r="L343" s="75">
        <v>24</v>
      </c>
      <c r="M343" s="75">
        <v>1</v>
      </c>
      <c r="N343" s="75" t="s">
        <v>32</v>
      </c>
      <c r="O343" s="80"/>
    </row>
    <row r="344" spans="1:15" x14ac:dyDescent="0.25">
      <c r="A344" s="75">
        <f t="shared" si="22"/>
        <v>655</v>
      </c>
      <c r="B344" s="76" t="s">
        <v>372</v>
      </c>
      <c r="C344" s="81">
        <v>42838</v>
      </c>
      <c r="D344" s="78" t="str">
        <f t="shared" si="20"/>
        <v>J</v>
      </c>
      <c r="E344" s="78">
        <f t="shared" si="21"/>
        <v>15</v>
      </c>
      <c r="F344" s="75">
        <v>20</v>
      </c>
      <c r="G344" s="75">
        <v>14</v>
      </c>
      <c r="H344" s="75">
        <v>41</v>
      </c>
      <c r="I344" s="75">
        <v>24</v>
      </c>
      <c r="J344" s="75">
        <v>47</v>
      </c>
      <c r="K344" s="75">
        <v>2</v>
      </c>
      <c r="L344" s="75">
        <v>36</v>
      </c>
      <c r="M344" s="75">
        <v>3</v>
      </c>
      <c r="N344" s="75" t="s">
        <v>32</v>
      </c>
      <c r="O344" s="80"/>
    </row>
    <row r="345" spans="1:15" x14ac:dyDescent="0.25">
      <c r="A345" s="75">
        <f t="shared" si="22"/>
        <v>656</v>
      </c>
      <c r="B345" s="76" t="s">
        <v>373</v>
      </c>
      <c r="C345" s="81">
        <v>42840</v>
      </c>
      <c r="D345" s="78" t="str">
        <f t="shared" si="20"/>
        <v>S</v>
      </c>
      <c r="E345" s="78">
        <f t="shared" si="21"/>
        <v>15</v>
      </c>
      <c r="F345" s="75">
        <v>6</v>
      </c>
      <c r="G345" s="75">
        <v>24</v>
      </c>
      <c r="H345" s="75">
        <v>35</v>
      </c>
      <c r="I345" s="75">
        <v>30</v>
      </c>
      <c r="J345" s="75">
        <v>14</v>
      </c>
      <c r="K345" s="75">
        <v>48</v>
      </c>
      <c r="L345" s="75">
        <v>4</v>
      </c>
      <c r="M345" s="75">
        <v>0</v>
      </c>
      <c r="N345" s="75" t="s">
        <v>32</v>
      </c>
      <c r="O345" s="80"/>
    </row>
    <row r="346" spans="1:15" x14ac:dyDescent="0.25">
      <c r="A346" s="75">
        <f t="shared" si="22"/>
        <v>657</v>
      </c>
      <c r="B346" s="76" t="s">
        <v>374</v>
      </c>
      <c r="C346" s="81">
        <v>42845</v>
      </c>
      <c r="D346" s="78" t="str">
        <f t="shared" ref="D346:D409" si="23">CHOOSE(WEEKDAY(C346),"D","L","M","X","J","V","S")</f>
        <v>J</v>
      </c>
      <c r="E346" s="78">
        <f t="shared" ref="E346:E409" si="24">WEEKNUM(C346,21)</f>
        <v>16</v>
      </c>
      <c r="F346" s="75">
        <v>28</v>
      </c>
      <c r="G346" s="75">
        <v>21</v>
      </c>
      <c r="H346" s="75">
        <v>11</v>
      </c>
      <c r="I346" s="75">
        <v>16</v>
      </c>
      <c r="J346" s="75">
        <v>46</v>
      </c>
      <c r="K346" s="75">
        <v>22</v>
      </c>
      <c r="L346" s="75">
        <v>25</v>
      </c>
      <c r="M346" s="75">
        <v>6</v>
      </c>
      <c r="N346" s="75" t="s">
        <v>32</v>
      </c>
      <c r="O346" s="80"/>
    </row>
    <row r="347" spans="1:15" x14ac:dyDescent="0.25">
      <c r="A347" s="75">
        <f t="shared" si="22"/>
        <v>658</v>
      </c>
      <c r="B347" s="76" t="s">
        <v>375</v>
      </c>
      <c r="C347" s="81">
        <v>42847</v>
      </c>
      <c r="D347" s="78" t="str">
        <f t="shared" si="23"/>
        <v>S</v>
      </c>
      <c r="E347" s="78">
        <f t="shared" si="24"/>
        <v>16</v>
      </c>
      <c r="F347" s="75">
        <v>1</v>
      </c>
      <c r="G347" s="75">
        <v>11</v>
      </c>
      <c r="H347" s="75">
        <v>16</v>
      </c>
      <c r="I347" s="75">
        <v>26</v>
      </c>
      <c r="J347" s="75">
        <v>45</v>
      </c>
      <c r="K347" s="75">
        <v>47</v>
      </c>
      <c r="L347" s="75">
        <v>41</v>
      </c>
      <c r="M347" s="75">
        <v>4</v>
      </c>
      <c r="N347" s="75" t="s">
        <v>32</v>
      </c>
      <c r="O347" s="80"/>
    </row>
    <row r="348" spans="1:15" x14ac:dyDescent="0.25">
      <c r="A348" s="75">
        <f t="shared" si="22"/>
        <v>659</v>
      </c>
      <c r="B348" s="76" t="s">
        <v>376</v>
      </c>
      <c r="C348" s="81">
        <v>42852</v>
      </c>
      <c r="D348" s="78" t="str">
        <f t="shared" si="23"/>
        <v>J</v>
      </c>
      <c r="E348" s="78">
        <f t="shared" si="24"/>
        <v>17</v>
      </c>
      <c r="F348" s="75">
        <v>10</v>
      </c>
      <c r="G348" s="75">
        <v>11</v>
      </c>
      <c r="H348" s="75">
        <v>26</v>
      </c>
      <c r="I348" s="75">
        <v>32</v>
      </c>
      <c r="J348" s="75">
        <v>33</v>
      </c>
      <c r="K348" s="75">
        <v>44</v>
      </c>
      <c r="L348" s="75">
        <v>28</v>
      </c>
      <c r="M348" s="75">
        <v>4</v>
      </c>
      <c r="N348" s="75" t="s">
        <v>32</v>
      </c>
      <c r="O348" s="80"/>
    </row>
    <row r="349" spans="1:15" x14ac:dyDescent="0.25">
      <c r="A349" s="75">
        <f t="shared" si="22"/>
        <v>660</v>
      </c>
      <c r="B349" s="76" t="s">
        <v>377</v>
      </c>
      <c r="C349" s="81">
        <v>42854</v>
      </c>
      <c r="D349" s="78" t="str">
        <f t="shared" si="23"/>
        <v>S</v>
      </c>
      <c r="E349" s="78">
        <f t="shared" si="24"/>
        <v>17</v>
      </c>
      <c r="F349" s="75">
        <v>3</v>
      </c>
      <c r="G349" s="75">
        <v>46</v>
      </c>
      <c r="H349" s="75">
        <v>24</v>
      </c>
      <c r="I349" s="75">
        <v>35</v>
      </c>
      <c r="J349" s="75">
        <v>12</v>
      </c>
      <c r="K349" s="75">
        <v>22</v>
      </c>
      <c r="L349" s="75">
        <v>26</v>
      </c>
      <c r="M349" s="75">
        <v>2</v>
      </c>
      <c r="N349" s="75" t="s">
        <v>32</v>
      </c>
      <c r="O349" s="80"/>
    </row>
    <row r="350" spans="1:15" x14ac:dyDescent="0.25">
      <c r="A350" s="75">
        <f t="shared" si="22"/>
        <v>661</v>
      </c>
      <c r="B350" s="76" t="s">
        <v>378</v>
      </c>
      <c r="C350" s="81">
        <v>42859</v>
      </c>
      <c r="D350" s="78" t="str">
        <f t="shared" si="23"/>
        <v>J</v>
      </c>
      <c r="E350" s="78">
        <f t="shared" si="24"/>
        <v>18</v>
      </c>
      <c r="F350" s="75">
        <v>17</v>
      </c>
      <c r="G350" s="75">
        <v>11</v>
      </c>
      <c r="H350" s="75">
        <v>9</v>
      </c>
      <c r="I350" s="75">
        <v>23</v>
      </c>
      <c r="J350" s="75">
        <v>28</v>
      </c>
      <c r="K350" s="75">
        <v>36</v>
      </c>
      <c r="L350" s="75">
        <v>20</v>
      </c>
      <c r="M350" s="75">
        <v>0</v>
      </c>
      <c r="N350" s="75" t="s">
        <v>32</v>
      </c>
      <c r="O350" s="80"/>
    </row>
    <row r="351" spans="1:15" x14ac:dyDescent="0.25">
      <c r="A351" s="75">
        <f t="shared" si="22"/>
        <v>662</v>
      </c>
      <c r="B351" s="76" t="s">
        <v>379</v>
      </c>
      <c r="C351" s="81">
        <v>42861</v>
      </c>
      <c r="D351" s="78" t="str">
        <f t="shared" si="23"/>
        <v>S</v>
      </c>
      <c r="E351" s="78">
        <f t="shared" si="24"/>
        <v>18</v>
      </c>
      <c r="F351" s="75">
        <v>27</v>
      </c>
      <c r="G351" s="75">
        <v>22</v>
      </c>
      <c r="H351" s="75">
        <v>34</v>
      </c>
      <c r="I351" s="75">
        <v>26</v>
      </c>
      <c r="J351" s="75">
        <v>31</v>
      </c>
      <c r="K351" s="75">
        <v>1</v>
      </c>
      <c r="L351" s="75">
        <v>28</v>
      </c>
      <c r="M351" s="75">
        <v>3</v>
      </c>
      <c r="N351" s="75" t="s">
        <v>32</v>
      </c>
      <c r="O351" s="80"/>
    </row>
    <row r="352" spans="1:15" x14ac:dyDescent="0.25">
      <c r="A352" s="75">
        <f t="shared" si="22"/>
        <v>663</v>
      </c>
      <c r="B352" s="76" t="s">
        <v>380</v>
      </c>
      <c r="C352" s="81">
        <v>42866</v>
      </c>
      <c r="D352" s="78" t="str">
        <f t="shared" si="23"/>
        <v>J</v>
      </c>
      <c r="E352" s="78">
        <f t="shared" si="24"/>
        <v>19</v>
      </c>
      <c r="F352" s="75">
        <v>19</v>
      </c>
      <c r="G352" s="75">
        <v>28</v>
      </c>
      <c r="H352" s="75">
        <v>20</v>
      </c>
      <c r="I352" s="75">
        <v>39</v>
      </c>
      <c r="J352" s="75">
        <v>6</v>
      </c>
      <c r="K352" s="75">
        <v>31</v>
      </c>
      <c r="L352" s="75">
        <v>35</v>
      </c>
      <c r="M352" s="75">
        <v>9</v>
      </c>
      <c r="N352" s="75" t="s">
        <v>32</v>
      </c>
      <c r="O352" s="80"/>
    </row>
    <row r="353" spans="1:15" x14ac:dyDescent="0.25">
      <c r="A353" s="75">
        <f t="shared" si="22"/>
        <v>664</v>
      </c>
      <c r="B353" s="76" t="s">
        <v>381</v>
      </c>
      <c r="C353" s="81">
        <v>42868</v>
      </c>
      <c r="D353" s="78" t="str">
        <f t="shared" si="23"/>
        <v>S</v>
      </c>
      <c r="E353" s="78">
        <f t="shared" si="24"/>
        <v>19</v>
      </c>
      <c r="F353" s="75">
        <v>9</v>
      </c>
      <c r="G353" s="75">
        <v>28</v>
      </c>
      <c r="H353" s="75">
        <v>29</v>
      </c>
      <c r="I353" s="75">
        <v>3</v>
      </c>
      <c r="J353" s="75">
        <v>41</v>
      </c>
      <c r="K353" s="75">
        <v>42</v>
      </c>
      <c r="L353" s="75">
        <v>6</v>
      </c>
      <c r="M353" s="75">
        <v>5</v>
      </c>
      <c r="N353" s="75" t="s">
        <v>32</v>
      </c>
      <c r="O353" s="80"/>
    </row>
    <row r="354" spans="1:15" x14ac:dyDescent="0.25">
      <c r="A354" s="75">
        <f t="shared" si="22"/>
        <v>665</v>
      </c>
      <c r="B354" s="76" t="s">
        <v>382</v>
      </c>
      <c r="C354" s="81">
        <v>42873</v>
      </c>
      <c r="D354" s="78" t="str">
        <f t="shared" si="23"/>
        <v>J</v>
      </c>
      <c r="E354" s="78">
        <f t="shared" si="24"/>
        <v>20</v>
      </c>
      <c r="F354" s="75">
        <v>27</v>
      </c>
      <c r="G354" s="75">
        <v>19</v>
      </c>
      <c r="H354" s="75">
        <v>8</v>
      </c>
      <c r="I354" s="75">
        <v>15</v>
      </c>
      <c r="J354" s="75">
        <v>47</v>
      </c>
      <c r="K354" s="75">
        <v>16</v>
      </c>
      <c r="L354" s="75">
        <v>10</v>
      </c>
      <c r="M354" s="75">
        <v>5</v>
      </c>
      <c r="N354" s="75" t="s">
        <v>32</v>
      </c>
      <c r="O354" s="80"/>
    </row>
    <row r="355" spans="1:15" x14ac:dyDescent="0.25">
      <c r="A355" s="75">
        <f t="shared" si="22"/>
        <v>666</v>
      </c>
      <c r="B355" s="76" t="s">
        <v>383</v>
      </c>
      <c r="C355" s="81">
        <v>42875</v>
      </c>
      <c r="D355" s="78" t="str">
        <f t="shared" si="23"/>
        <v>S</v>
      </c>
      <c r="E355" s="78">
        <f t="shared" si="24"/>
        <v>20</v>
      </c>
      <c r="F355" s="75">
        <v>24</v>
      </c>
      <c r="G355" s="75">
        <v>25</v>
      </c>
      <c r="H355" s="75">
        <v>36</v>
      </c>
      <c r="I355" s="75">
        <v>32</v>
      </c>
      <c r="J355" s="75">
        <v>10</v>
      </c>
      <c r="K355" s="75">
        <v>31</v>
      </c>
      <c r="L355" s="75">
        <v>48</v>
      </c>
      <c r="M355" s="75">
        <v>9</v>
      </c>
      <c r="N355" s="75" t="s">
        <v>32</v>
      </c>
      <c r="O355" s="80"/>
    </row>
    <row r="356" spans="1:15" x14ac:dyDescent="0.25">
      <c r="A356" s="75">
        <f t="shared" si="22"/>
        <v>667</v>
      </c>
      <c r="B356" s="76" t="s">
        <v>384</v>
      </c>
      <c r="C356" s="81">
        <v>42880</v>
      </c>
      <c r="D356" s="78" t="str">
        <f t="shared" si="23"/>
        <v>J</v>
      </c>
      <c r="E356" s="78">
        <f t="shared" si="24"/>
        <v>21</v>
      </c>
      <c r="F356" s="75">
        <v>42</v>
      </c>
      <c r="G356" s="75">
        <v>21</v>
      </c>
      <c r="H356" s="75">
        <v>32</v>
      </c>
      <c r="I356" s="75">
        <v>18</v>
      </c>
      <c r="J356" s="75">
        <v>28</v>
      </c>
      <c r="K356" s="75">
        <v>34</v>
      </c>
      <c r="L356" s="75">
        <v>7</v>
      </c>
      <c r="M356" s="75">
        <v>4</v>
      </c>
      <c r="N356" s="75" t="s">
        <v>32</v>
      </c>
      <c r="O356" s="80"/>
    </row>
    <row r="357" spans="1:15" x14ac:dyDescent="0.25">
      <c r="A357" s="75">
        <f t="shared" si="22"/>
        <v>668</v>
      </c>
      <c r="B357" s="76" t="s">
        <v>385</v>
      </c>
      <c r="C357" s="81">
        <v>42882</v>
      </c>
      <c r="D357" s="78" t="str">
        <f t="shared" si="23"/>
        <v>S</v>
      </c>
      <c r="E357" s="78">
        <f t="shared" si="24"/>
        <v>21</v>
      </c>
      <c r="F357" s="75">
        <v>18</v>
      </c>
      <c r="G357" s="75">
        <v>25</v>
      </c>
      <c r="H357" s="75">
        <v>26</v>
      </c>
      <c r="I357" s="75">
        <v>29</v>
      </c>
      <c r="J357" s="75">
        <v>30</v>
      </c>
      <c r="K357" s="75">
        <v>39</v>
      </c>
      <c r="L357" s="75">
        <v>44</v>
      </c>
      <c r="M357" s="75">
        <v>5</v>
      </c>
      <c r="N357" s="75" t="s">
        <v>32</v>
      </c>
      <c r="O357" s="80"/>
    </row>
    <row r="358" spans="1:15" x14ac:dyDescent="0.25">
      <c r="A358" s="75">
        <f t="shared" si="22"/>
        <v>669</v>
      </c>
      <c r="B358" s="76" t="s">
        <v>386</v>
      </c>
      <c r="C358" s="81">
        <v>42887</v>
      </c>
      <c r="D358" s="78" t="str">
        <f t="shared" si="23"/>
        <v>J</v>
      </c>
      <c r="E358" s="78">
        <f t="shared" si="24"/>
        <v>22</v>
      </c>
      <c r="F358" s="75">
        <v>10</v>
      </c>
      <c r="G358" s="75">
        <v>29</v>
      </c>
      <c r="H358" s="75">
        <v>37</v>
      </c>
      <c r="I358" s="75">
        <v>26</v>
      </c>
      <c r="J358" s="75">
        <v>7</v>
      </c>
      <c r="K358" s="75">
        <v>33</v>
      </c>
      <c r="L358" s="75">
        <v>6</v>
      </c>
      <c r="M358" s="75">
        <v>9</v>
      </c>
      <c r="N358" s="75" t="s">
        <v>32</v>
      </c>
      <c r="O358" s="80"/>
    </row>
    <row r="359" spans="1:15" x14ac:dyDescent="0.25">
      <c r="A359" s="75">
        <f t="shared" si="22"/>
        <v>670</v>
      </c>
      <c r="B359" s="76" t="s">
        <v>387</v>
      </c>
      <c r="C359" s="81">
        <v>42889</v>
      </c>
      <c r="D359" s="78" t="str">
        <f t="shared" si="23"/>
        <v>S</v>
      </c>
      <c r="E359" s="78">
        <f t="shared" si="24"/>
        <v>22</v>
      </c>
      <c r="F359" s="75">
        <v>9</v>
      </c>
      <c r="G359" s="75">
        <v>13</v>
      </c>
      <c r="H359" s="75">
        <v>12</v>
      </c>
      <c r="I359" s="75">
        <v>22</v>
      </c>
      <c r="J359" s="75">
        <v>23</v>
      </c>
      <c r="K359" s="75">
        <v>43</v>
      </c>
      <c r="L359" s="75">
        <v>40</v>
      </c>
      <c r="M359" s="75">
        <v>9</v>
      </c>
      <c r="N359" s="75" t="s">
        <v>32</v>
      </c>
      <c r="O359" s="80"/>
    </row>
    <row r="360" spans="1:15" x14ac:dyDescent="0.25">
      <c r="A360" s="75">
        <f t="shared" si="22"/>
        <v>671</v>
      </c>
      <c r="B360" s="76" t="s">
        <v>388</v>
      </c>
      <c r="C360" s="81">
        <v>42894</v>
      </c>
      <c r="D360" s="78" t="str">
        <f t="shared" si="23"/>
        <v>J</v>
      </c>
      <c r="E360" s="78">
        <f t="shared" si="24"/>
        <v>23</v>
      </c>
      <c r="F360" s="75">
        <v>34</v>
      </c>
      <c r="G360" s="75">
        <v>19</v>
      </c>
      <c r="H360" s="75">
        <v>20</v>
      </c>
      <c r="I360" s="75">
        <v>25</v>
      </c>
      <c r="J360" s="75">
        <v>32</v>
      </c>
      <c r="K360" s="75">
        <v>33</v>
      </c>
      <c r="L360" s="75">
        <v>24</v>
      </c>
      <c r="M360" s="75">
        <v>4</v>
      </c>
      <c r="N360" s="75" t="s">
        <v>32</v>
      </c>
      <c r="O360" s="80"/>
    </row>
    <row r="361" spans="1:15" x14ac:dyDescent="0.25">
      <c r="A361" s="75">
        <f t="shared" si="22"/>
        <v>672</v>
      </c>
      <c r="B361" s="76" t="s">
        <v>389</v>
      </c>
      <c r="C361" s="81">
        <v>42896</v>
      </c>
      <c r="D361" s="78" t="str">
        <f t="shared" si="23"/>
        <v>S</v>
      </c>
      <c r="E361" s="78">
        <f t="shared" si="24"/>
        <v>23</v>
      </c>
      <c r="F361" s="75">
        <v>19</v>
      </c>
      <c r="G361" s="75">
        <v>29</v>
      </c>
      <c r="H361" s="75">
        <v>22</v>
      </c>
      <c r="I361" s="75">
        <v>35</v>
      </c>
      <c r="J361" s="75">
        <v>45</v>
      </c>
      <c r="K361" s="75">
        <v>18</v>
      </c>
      <c r="L361" s="75">
        <v>4</v>
      </c>
      <c r="M361" s="75">
        <v>8</v>
      </c>
      <c r="N361" s="75" t="s">
        <v>32</v>
      </c>
      <c r="O361" s="80"/>
    </row>
    <row r="362" spans="1:15" x14ac:dyDescent="0.25">
      <c r="A362" s="75">
        <f t="shared" si="22"/>
        <v>673</v>
      </c>
      <c r="B362" s="76" t="s">
        <v>390</v>
      </c>
      <c r="C362" s="81">
        <v>42901</v>
      </c>
      <c r="D362" s="78" t="str">
        <f t="shared" si="23"/>
        <v>J</v>
      </c>
      <c r="E362" s="78">
        <f t="shared" si="24"/>
        <v>24</v>
      </c>
      <c r="F362" s="75">
        <v>20</v>
      </c>
      <c r="G362" s="75">
        <v>7</v>
      </c>
      <c r="H362" s="75">
        <v>11</v>
      </c>
      <c r="I362" s="75">
        <v>30</v>
      </c>
      <c r="J362" s="75">
        <v>3</v>
      </c>
      <c r="K362" s="75">
        <v>22</v>
      </c>
      <c r="L362" s="75">
        <v>41</v>
      </c>
      <c r="M362" s="75">
        <v>9</v>
      </c>
      <c r="N362" s="75" t="s">
        <v>32</v>
      </c>
      <c r="O362" s="80"/>
    </row>
    <row r="363" spans="1:15" x14ac:dyDescent="0.25">
      <c r="A363" s="75">
        <f t="shared" si="22"/>
        <v>674</v>
      </c>
      <c r="B363" s="76" t="s">
        <v>391</v>
      </c>
      <c r="C363" s="81">
        <v>42903</v>
      </c>
      <c r="D363" s="78" t="str">
        <f t="shared" si="23"/>
        <v>S</v>
      </c>
      <c r="E363" s="78">
        <f t="shared" si="24"/>
        <v>24</v>
      </c>
      <c r="F363" s="75">
        <v>3</v>
      </c>
      <c r="G363" s="75">
        <v>21</v>
      </c>
      <c r="H363" s="75">
        <v>43</v>
      </c>
      <c r="I363" s="75">
        <v>16</v>
      </c>
      <c r="J363" s="75">
        <v>13</v>
      </c>
      <c r="K363" s="75">
        <v>28</v>
      </c>
      <c r="L363" s="75">
        <v>24</v>
      </c>
      <c r="M363" s="75">
        <v>2</v>
      </c>
      <c r="N363" s="75" t="s">
        <v>32</v>
      </c>
      <c r="O363" s="80"/>
    </row>
    <row r="364" spans="1:15" x14ac:dyDescent="0.25">
      <c r="A364" s="75">
        <f t="shared" si="22"/>
        <v>675</v>
      </c>
      <c r="B364" s="76" t="s">
        <v>392</v>
      </c>
      <c r="C364" s="81">
        <v>42908</v>
      </c>
      <c r="D364" s="78" t="str">
        <f t="shared" si="23"/>
        <v>J</v>
      </c>
      <c r="E364" s="78">
        <f t="shared" si="24"/>
        <v>25</v>
      </c>
      <c r="F364" s="75">
        <v>37</v>
      </c>
      <c r="G364" s="75">
        <v>15</v>
      </c>
      <c r="H364" s="75">
        <v>30</v>
      </c>
      <c r="I364" s="75">
        <v>38</v>
      </c>
      <c r="J364" s="75">
        <v>3</v>
      </c>
      <c r="K364" s="75">
        <v>41</v>
      </c>
      <c r="L364" s="75">
        <v>8</v>
      </c>
      <c r="M364" s="75">
        <v>0</v>
      </c>
      <c r="N364" s="75" t="s">
        <v>32</v>
      </c>
      <c r="O364" s="80"/>
    </row>
    <row r="365" spans="1:15" x14ac:dyDescent="0.25">
      <c r="A365" s="75">
        <f t="shared" si="22"/>
        <v>676</v>
      </c>
      <c r="B365" s="76" t="s">
        <v>393</v>
      </c>
      <c r="C365" s="81">
        <v>42910</v>
      </c>
      <c r="D365" s="78" t="str">
        <f t="shared" si="23"/>
        <v>S</v>
      </c>
      <c r="E365" s="78">
        <f t="shared" si="24"/>
        <v>25</v>
      </c>
      <c r="F365" s="75">
        <v>14</v>
      </c>
      <c r="G365" s="75">
        <v>30</v>
      </c>
      <c r="H365" s="75">
        <v>40</v>
      </c>
      <c r="I365" s="75">
        <v>21</v>
      </c>
      <c r="J365" s="75">
        <v>11</v>
      </c>
      <c r="K365" s="75">
        <v>39</v>
      </c>
      <c r="L365" s="75">
        <v>29</v>
      </c>
      <c r="M365" s="75">
        <v>7</v>
      </c>
      <c r="N365" s="75" t="s">
        <v>32</v>
      </c>
      <c r="O365" s="80"/>
    </row>
    <row r="366" spans="1:15" x14ac:dyDescent="0.25">
      <c r="A366" s="75">
        <f t="shared" si="22"/>
        <v>677</v>
      </c>
      <c r="B366" s="76" t="s">
        <v>394</v>
      </c>
      <c r="C366" s="81">
        <v>42915</v>
      </c>
      <c r="D366" s="78" t="str">
        <f t="shared" si="23"/>
        <v>J</v>
      </c>
      <c r="E366" s="78">
        <f t="shared" si="24"/>
        <v>26</v>
      </c>
      <c r="F366" s="75">
        <v>49</v>
      </c>
      <c r="G366" s="75">
        <v>35</v>
      </c>
      <c r="H366" s="75">
        <v>20</v>
      </c>
      <c r="I366" s="75">
        <v>40</v>
      </c>
      <c r="J366" s="75">
        <v>1</v>
      </c>
      <c r="K366" s="75">
        <v>11</v>
      </c>
      <c r="L366" s="75">
        <v>16</v>
      </c>
      <c r="M366" s="75">
        <v>0</v>
      </c>
      <c r="N366" s="75" t="s">
        <v>32</v>
      </c>
      <c r="O366" s="80"/>
    </row>
    <row r="367" spans="1:15" x14ac:dyDescent="0.25">
      <c r="A367" s="75">
        <f t="shared" si="22"/>
        <v>678</v>
      </c>
      <c r="B367" s="76" t="s">
        <v>395</v>
      </c>
      <c r="C367" s="81">
        <v>42917</v>
      </c>
      <c r="D367" s="78" t="str">
        <f t="shared" si="23"/>
        <v>S</v>
      </c>
      <c r="E367" s="78">
        <f t="shared" si="24"/>
        <v>26</v>
      </c>
      <c r="F367" s="75">
        <v>26</v>
      </c>
      <c r="G367" s="75">
        <v>22</v>
      </c>
      <c r="H367" s="75">
        <v>30</v>
      </c>
      <c r="I367" s="75">
        <v>27</v>
      </c>
      <c r="J367" s="75">
        <v>31</v>
      </c>
      <c r="K367" s="75">
        <v>12</v>
      </c>
      <c r="L367" s="75">
        <v>29</v>
      </c>
      <c r="M367" s="75">
        <v>2</v>
      </c>
      <c r="N367" s="75" t="s">
        <v>32</v>
      </c>
      <c r="O367" s="80"/>
    </row>
    <row r="368" spans="1:15" x14ac:dyDescent="0.25">
      <c r="A368" s="75">
        <f t="shared" si="22"/>
        <v>679</v>
      </c>
      <c r="B368" s="76" t="s">
        <v>396</v>
      </c>
      <c r="C368" s="81">
        <v>42922</v>
      </c>
      <c r="D368" s="78" t="str">
        <f t="shared" si="23"/>
        <v>J</v>
      </c>
      <c r="E368" s="78">
        <f t="shared" si="24"/>
        <v>27</v>
      </c>
      <c r="F368" s="75">
        <v>29</v>
      </c>
      <c r="G368" s="75">
        <v>20</v>
      </c>
      <c r="H368" s="75">
        <v>3</v>
      </c>
      <c r="I368" s="75">
        <v>9</v>
      </c>
      <c r="J368" s="75">
        <v>49</v>
      </c>
      <c r="K368" s="75">
        <v>5</v>
      </c>
      <c r="L368" s="75">
        <v>46</v>
      </c>
      <c r="M368" s="75">
        <v>1</v>
      </c>
      <c r="N368" s="75" t="s">
        <v>32</v>
      </c>
      <c r="O368" s="80"/>
    </row>
    <row r="369" spans="1:15" x14ac:dyDescent="0.25">
      <c r="A369" s="75">
        <f t="shared" si="22"/>
        <v>680</v>
      </c>
      <c r="B369" s="76" t="s">
        <v>397</v>
      </c>
      <c r="C369" s="81">
        <v>42924</v>
      </c>
      <c r="D369" s="78" t="str">
        <f t="shared" si="23"/>
        <v>S</v>
      </c>
      <c r="E369" s="78">
        <f t="shared" si="24"/>
        <v>27</v>
      </c>
      <c r="F369" s="75">
        <v>3</v>
      </c>
      <c r="G369" s="75">
        <v>16</v>
      </c>
      <c r="H369" s="75">
        <v>21</v>
      </c>
      <c r="I369" s="75">
        <v>25</v>
      </c>
      <c r="J369" s="75">
        <v>26</v>
      </c>
      <c r="K369" s="75">
        <v>39</v>
      </c>
      <c r="L369" s="75">
        <v>48</v>
      </c>
      <c r="M369" s="75">
        <v>3</v>
      </c>
      <c r="N369" s="75" t="s">
        <v>32</v>
      </c>
      <c r="O369" s="80"/>
    </row>
    <row r="370" spans="1:15" x14ac:dyDescent="0.25">
      <c r="A370" s="75">
        <f t="shared" si="22"/>
        <v>681</v>
      </c>
      <c r="B370" s="76" t="s">
        <v>398</v>
      </c>
      <c r="C370" s="81">
        <v>42929</v>
      </c>
      <c r="D370" s="78" t="str">
        <f t="shared" si="23"/>
        <v>J</v>
      </c>
      <c r="E370" s="78">
        <f t="shared" si="24"/>
        <v>28</v>
      </c>
      <c r="F370" s="75">
        <v>40</v>
      </c>
      <c r="G370" s="75">
        <v>27</v>
      </c>
      <c r="H370" s="75">
        <v>6</v>
      </c>
      <c r="I370" s="75">
        <v>8</v>
      </c>
      <c r="J370" s="75">
        <v>12</v>
      </c>
      <c r="K370" s="75">
        <v>1</v>
      </c>
      <c r="L370" s="75">
        <v>42</v>
      </c>
      <c r="M370" s="75">
        <v>7</v>
      </c>
      <c r="N370" s="75" t="s">
        <v>32</v>
      </c>
      <c r="O370" s="80"/>
    </row>
    <row r="371" spans="1:15" x14ac:dyDescent="0.25">
      <c r="A371" s="75">
        <f t="shared" si="22"/>
        <v>682</v>
      </c>
      <c r="B371" s="76" t="s">
        <v>399</v>
      </c>
      <c r="C371" s="81">
        <v>42931</v>
      </c>
      <c r="D371" s="78" t="str">
        <f t="shared" si="23"/>
        <v>S</v>
      </c>
      <c r="E371" s="78">
        <f t="shared" si="24"/>
        <v>28</v>
      </c>
      <c r="F371" s="75">
        <v>23</v>
      </c>
      <c r="G371" s="75">
        <v>46</v>
      </c>
      <c r="H371" s="75">
        <v>42</v>
      </c>
      <c r="I371" s="75">
        <v>47</v>
      </c>
      <c r="J371" s="75">
        <v>32</v>
      </c>
      <c r="K371" s="75">
        <v>11</v>
      </c>
      <c r="L371" s="75">
        <v>8</v>
      </c>
      <c r="M371" s="75">
        <v>1</v>
      </c>
      <c r="N371" s="75" t="s">
        <v>32</v>
      </c>
      <c r="O371" s="80"/>
    </row>
    <row r="372" spans="1:15" x14ac:dyDescent="0.25">
      <c r="A372" s="75">
        <f t="shared" si="22"/>
        <v>683</v>
      </c>
      <c r="B372" s="82" t="s">
        <v>400</v>
      </c>
      <c r="C372" s="81">
        <v>42936</v>
      </c>
      <c r="D372" s="78" t="str">
        <f t="shared" si="23"/>
        <v>J</v>
      </c>
      <c r="E372" s="78">
        <f t="shared" si="24"/>
        <v>29</v>
      </c>
      <c r="F372" s="75">
        <v>5</v>
      </c>
      <c r="G372" s="75">
        <v>46</v>
      </c>
      <c r="H372" s="75">
        <v>43</v>
      </c>
      <c r="I372" s="75">
        <v>35</v>
      </c>
      <c r="J372" s="75">
        <v>3</v>
      </c>
      <c r="K372" s="75">
        <v>22</v>
      </c>
      <c r="L372" s="75">
        <v>41</v>
      </c>
      <c r="M372" s="75">
        <v>5</v>
      </c>
      <c r="N372" s="75" t="s">
        <v>32</v>
      </c>
      <c r="O372" s="80"/>
    </row>
    <row r="373" spans="1:15" x14ac:dyDescent="0.25">
      <c r="A373" s="75">
        <f t="shared" si="22"/>
        <v>684</v>
      </c>
      <c r="B373" s="82" t="s">
        <v>401</v>
      </c>
      <c r="C373" s="81">
        <v>42938</v>
      </c>
      <c r="D373" s="78" t="str">
        <f t="shared" si="23"/>
        <v>S</v>
      </c>
      <c r="E373" s="78">
        <f t="shared" si="24"/>
        <v>29</v>
      </c>
      <c r="F373" s="75">
        <v>37</v>
      </c>
      <c r="G373" s="75">
        <v>38</v>
      </c>
      <c r="H373" s="75">
        <v>27</v>
      </c>
      <c r="I373" s="75">
        <v>40</v>
      </c>
      <c r="J373" s="75">
        <v>21</v>
      </c>
      <c r="K373" s="75">
        <v>18</v>
      </c>
      <c r="L373" s="75">
        <v>20</v>
      </c>
      <c r="M373" s="75">
        <v>1</v>
      </c>
      <c r="N373" s="75" t="s">
        <v>32</v>
      </c>
      <c r="O373" s="80"/>
    </row>
    <row r="374" spans="1:15" x14ac:dyDescent="0.25">
      <c r="A374" s="75">
        <f t="shared" si="22"/>
        <v>685</v>
      </c>
      <c r="B374" s="82" t="s">
        <v>402</v>
      </c>
      <c r="C374" s="81">
        <v>42943</v>
      </c>
      <c r="D374" s="78" t="str">
        <f t="shared" si="23"/>
        <v>J</v>
      </c>
      <c r="E374" s="78">
        <f t="shared" si="24"/>
        <v>30</v>
      </c>
      <c r="F374" s="75">
        <v>2</v>
      </c>
      <c r="G374" s="75">
        <v>1</v>
      </c>
      <c r="H374" s="75">
        <v>27</v>
      </c>
      <c r="I374" s="75">
        <v>49</v>
      </c>
      <c r="J374" s="75">
        <v>39</v>
      </c>
      <c r="K374" s="75">
        <v>5</v>
      </c>
      <c r="L374" s="75">
        <v>40</v>
      </c>
      <c r="M374" s="75">
        <v>5</v>
      </c>
      <c r="N374" s="75" t="s">
        <v>32</v>
      </c>
      <c r="O374" s="80"/>
    </row>
    <row r="375" spans="1:15" x14ac:dyDescent="0.25">
      <c r="A375" s="75">
        <f t="shared" si="22"/>
        <v>686</v>
      </c>
      <c r="B375" s="82" t="s">
        <v>403</v>
      </c>
      <c r="C375" s="81">
        <v>42945</v>
      </c>
      <c r="D375" s="78" t="str">
        <f t="shared" si="23"/>
        <v>S</v>
      </c>
      <c r="E375" s="78">
        <f t="shared" si="24"/>
        <v>30</v>
      </c>
      <c r="F375" s="75">
        <v>20</v>
      </c>
      <c r="G375" s="75">
        <v>43</v>
      </c>
      <c r="H375" s="75">
        <v>47</v>
      </c>
      <c r="I375" s="75">
        <v>35</v>
      </c>
      <c r="J375" s="75">
        <v>23</v>
      </c>
      <c r="K375" s="75">
        <v>44</v>
      </c>
      <c r="L375" s="75">
        <v>16</v>
      </c>
      <c r="M375" s="75">
        <v>5</v>
      </c>
      <c r="N375" s="75" t="s">
        <v>32</v>
      </c>
      <c r="O375" s="80"/>
    </row>
    <row r="376" spans="1:15" x14ac:dyDescent="0.25">
      <c r="A376" s="75">
        <f t="shared" si="22"/>
        <v>687</v>
      </c>
      <c r="B376" s="82" t="s">
        <v>404</v>
      </c>
      <c r="C376" s="81">
        <v>42950</v>
      </c>
      <c r="D376" s="78" t="str">
        <f t="shared" si="23"/>
        <v>J</v>
      </c>
      <c r="E376" s="78">
        <f t="shared" si="24"/>
        <v>31</v>
      </c>
      <c r="F376" s="75">
        <v>27</v>
      </c>
      <c r="G376" s="75">
        <v>34</v>
      </c>
      <c r="H376" s="75">
        <v>13</v>
      </c>
      <c r="I376" s="75">
        <v>17</v>
      </c>
      <c r="J376" s="75">
        <v>20</v>
      </c>
      <c r="K376" s="75">
        <v>33</v>
      </c>
      <c r="L376" s="75">
        <v>31</v>
      </c>
      <c r="M376" s="75">
        <v>6</v>
      </c>
      <c r="N376" s="75" t="s">
        <v>32</v>
      </c>
      <c r="O376" s="80"/>
    </row>
    <row r="377" spans="1:15" x14ac:dyDescent="0.25">
      <c r="A377" s="75">
        <f t="shared" si="22"/>
        <v>688</v>
      </c>
      <c r="B377" s="82" t="s">
        <v>405</v>
      </c>
      <c r="C377" s="81">
        <v>42952</v>
      </c>
      <c r="D377" s="78" t="str">
        <f t="shared" si="23"/>
        <v>S</v>
      </c>
      <c r="E377" s="78">
        <f t="shared" si="24"/>
        <v>31</v>
      </c>
      <c r="F377" s="75">
        <v>26</v>
      </c>
      <c r="G377" s="75">
        <v>10</v>
      </c>
      <c r="H377" s="75">
        <v>44</v>
      </c>
      <c r="I377" s="75">
        <v>49</v>
      </c>
      <c r="J377" s="75">
        <v>17</v>
      </c>
      <c r="K377" s="75">
        <v>6</v>
      </c>
      <c r="L377" s="75">
        <v>21</v>
      </c>
      <c r="M377" s="75">
        <v>3</v>
      </c>
      <c r="N377" s="75" t="s">
        <v>32</v>
      </c>
      <c r="O377" s="80"/>
    </row>
    <row r="378" spans="1:15" x14ac:dyDescent="0.25">
      <c r="A378" s="75">
        <f t="shared" si="22"/>
        <v>689</v>
      </c>
      <c r="B378" s="82" t="s">
        <v>406</v>
      </c>
      <c r="C378" s="81">
        <v>42957</v>
      </c>
      <c r="D378" s="78" t="str">
        <f t="shared" si="23"/>
        <v>J</v>
      </c>
      <c r="E378" s="78">
        <f t="shared" si="24"/>
        <v>32</v>
      </c>
      <c r="F378" s="75">
        <v>20</v>
      </c>
      <c r="G378" s="75">
        <v>26</v>
      </c>
      <c r="H378" s="75">
        <v>6</v>
      </c>
      <c r="I378" s="75">
        <v>45</v>
      </c>
      <c r="J378" s="75">
        <v>38</v>
      </c>
      <c r="K378" s="75">
        <v>9</v>
      </c>
      <c r="L378" s="75">
        <v>33</v>
      </c>
      <c r="M378" s="75">
        <v>9</v>
      </c>
      <c r="N378" s="75" t="s">
        <v>32</v>
      </c>
      <c r="O378" s="80"/>
    </row>
    <row r="379" spans="1:15" x14ac:dyDescent="0.25">
      <c r="A379" s="75">
        <f t="shared" si="22"/>
        <v>690</v>
      </c>
      <c r="B379" s="82" t="s">
        <v>407</v>
      </c>
      <c r="C379" s="81">
        <v>42959</v>
      </c>
      <c r="D379" s="78" t="str">
        <f t="shared" si="23"/>
        <v>S</v>
      </c>
      <c r="E379" s="78">
        <f t="shared" si="24"/>
        <v>32</v>
      </c>
      <c r="F379" s="78">
        <v>25</v>
      </c>
      <c r="G379" s="75">
        <v>17</v>
      </c>
      <c r="H379" s="75">
        <v>9</v>
      </c>
      <c r="I379" s="75">
        <v>46</v>
      </c>
      <c r="J379" s="75">
        <v>19</v>
      </c>
      <c r="K379" s="75">
        <v>29</v>
      </c>
      <c r="L379" s="75">
        <v>40</v>
      </c>
      <c r="M379" s="75">
        <v>7</v>
      </c>
      <c r="N379" s="75" t="s">
        <v>32</v>
      </c>
      <c r="O379" s="80"/>
    </row>
    <row r="380" spans="1:15" x14ac:dyDescent="0.25">
      <c r="A380" s="75">
        <f t="shared" si="22"/>
        <v>691</v>
      </c>
      <c r="B380" s="82" t="s">
        <v>408</v>
      </c>
      <c r="C380" s="81">
        <v>42964</v>
      </c>
      <c r="D380" s="78" t="str">
        <f t="shared" si="23"/>
        <v>J</v>
      </c>
      <c r="E380" s="78">
        <f t="shared" si="24"/>
        <v>33</v>
      </c>
      <c r="F380" s="75">
        <v>8</v>
      </c>
      <c r="G380" s="75">
        <v>45</v>
      </c>
      <c r="H380" s="75">
        <v>48</v>
      </c>
      <c r="I380" s="75">
        <v>19</v>
      </c>
      <c r="J380" s="75">
        <v>17</v>
      </c>
      <c r="K380" s="75">
        <v>49</v>
      </c>
      <c r="L380" s="75">
        <v>43</v>
      </c>
      <c r="M380" s="75">
        <v>2</v>
      </c>
      <c r="N380" s="75" t="s">
        <v>32</v>
      </c>
      <c r="O380" s="80"/>
    </row>
    <row r="381" spans="1:15" x14ac:dyDescent="0.25">
      <c r="A381" s="75">
        <f t="shared" si="22"/>
        <v>692</v>
      </c>
      <c r="B381" s="82" t="s">
        <v>409</v>
      </c>
      <c r="C381" s="81">
        <v>42966</v>
      </c>
      <c r="D381" s="78" t="str">
        <f t="shared" si="23"/>
        <v>S</v>
      </c>
      <c r="E381" s="78">
        <f t="shared" si="24"/>
        <v>33</v>
      </c>
      <c r="F381" s="75">
        <v>17</v>
      </c>
      <c r="G381" s="75">
        <v>35</v>
      </c>
      <c r="H381" s="75">
        <v>2</v>
      </c>
      <c r="I381" s="75">
        <v>43</v>
      </c>
      <c r="J381" s="75">
        <v>48</v>
      </c>
      <c r="K381" s="75">
        <v>37</v>
      </c>
      <c r="L381" s="75">
        <v>34</v>
      </c>
      <c r="M381" s="75">
        <v>7</v>
      </c>
      <c r="N381" s="75" t="s">
        <v>32</v>
      </c>
      <c r="O381" s="80"/>
    </row>
    <row r="382" spans="1:15" x14ac:dyDescent="0.25">
      <c r="A382" s="75">
        <f t="shared" si="22"/>
        <v>693</v>
      </c>
      <c r="B382" s="82" t="s">
        <v>410</v>
      </c>
      <c r="C382" s="81">
        <v>42971</v>
      </c>
      <c r="D382" s="78" t="str">
        <f t="shared" si="23"/>
        <v>J</v>
      </c>
      <c r="E382" s="78">
        <f t="shared" si="24"/>
        <v>34</v>
      </c>
      <c r="F382" s="75">
        <v>7</v>
      </c>
      <c r="G382" s="75">
        <v>35</v>
      </c>
      <c r="H382" s="75">
        <v>40</v>
      </c>
      <c r="I382" s="75">
        <v>38</v>
      </c>
      <c r="J382" s="75">
        <v>10</v>
      </c>
      <c r="K382" s="75">
        <v>12</v>
      </c>
      <c r="L382" s="75">
        <v>49</v>
      </c>
      <c r="M382" s="75">
        <v>1</v>
      </c>
      <c r="N382" s="75" t="s">
        <v>32</v>
      </c>
      <c r="O382" s="80"/>
    </row>
    <row r="383" spans="1:15" x14ac:dyDescent="0.25">
      <c r="A383" s="75">
        <f t="shared" si="22"/>
        <v>694</v>
      </c>
      <c r="B383" s="82" t="s">
        <v>411</v>
      </c>
      <c r="C383" s="81">
        <v>42973</v>
      </c>
      <c r="D383" s="78" t="str">
        <f t="shared" si="23"/>
        <v>S</v>
      </c>
      <c r="E383" s="78">
        <f t="shared" si="24"/>
        <v>34</v>
      </c>
      <c r="F383" s="75">
        <v>23</v>
      </c>
      <c r="G383" s="75">
        <v>28</v>
      </c>
      <c r="H383" s="75">
        <v>7</v>
      </c>
      <c r="I383" s="75">
        <v>42</v>
      </c>
      <c r="J383" s="75">
        <v>49</v>
      </c>
      <c r="K383" s="75">
        <v>19</v>
      </c>
      <c r="L383" s="75">
        <v>16</v>
      </c>
      <c r="M383" s="75">
        <v>4</v>
      </c>
      <c r="N383" s="75" t="s">
        <v>32</v>
      </c>
      <c r="O383" s="80"/>
    </row>
    <row r="384" spans="1:15" x14ac:dyDescent="0.25">
      <c r="A384" s="75">
        <f t="shared" si="22"/>
        <v>695</v>
      </c>
      <c r="B384" s="82" t="s">
        <v>412</v>
      </c>
      <c r="C384" s="81">
        <v>42978</v>
      </c>
      <c r="D384" s="78" t="str">
        <f t="shared" si="23"/>
        <v>J</v>
      </c>
      <c r="E384" s="78">
        <f t="shared" si="24"/>
        <v>35</v>
      </c>
      <c r="F384" s="75">
        <v>4</v>
      </c>
      <c r="G384" s="75">
        <v>41</v>
      </c>
      <c r="H384" s="75">
        <v>20</v>
      </c>
      <c r="I384" s="75">
        <v>35</v>
      </c>
      <c r="J384" s="75">
        <v>15</v>
      </c>
      <c r="K384" s="75">
        <v>39</v>
      </c>
      <c r="L384" s="75">
        <v>30</v>
      </c>
      <c r="M384" s="75">
        <v>6</v>
      </c>
      <c r="N384" s="75" t="s">
        <v>32</v>
      </c>
      <c r="O384" s="80"/>
    </row>
    <row r="385" spans="1:15" x14ac:dyDescent="0.25">
      <c r="A385" s="75">
        <f t="shared" si="22"/>
        <v>696</v>
      </c>
      <c r="B385" s="82" t="s">
        <v>413</v>
      </c>
      <c r="C385" s="81">
        <v>42980</v>
      </c>
      <c r="D385" s="78" t="str">
        <f t="shared" si="23"/>
        <v>S</v>
      </c>
      <c r="E385" s="78">
        <f t="shared" si="24"/>
        <v>35</v>
      </c>
      <c r="F385" s="75">
        <v>37</v>
      </c>
      <c r="G385" s="75">
        <v>4</v>
      </c>
      <c r="H385" s="75">
        <v>1</v>
      </c>
      <c r="I385" s="75">
        <v>40</v>
      </c>
      <c r="J385" s="75">
        <v>18</v>
      </c>
      <c r="K385" s="75">
        <v>49</v>
      </c>
      <c r="L385" s="75">
        <v>3</v>
      </c>
      <c r="M385" s="75">
        <v>9</v>
      </c>
      <c r="N385" s="75" t="s">
        <v>32</v>
      </c>
      <c r="O385" s="80"/>
    </row>
    <row r="386" spans="1:15" x14ac:dyDescent="0.25">
      <c r="A386" s="75">
        <f t="shared" si="22"/>
        <v>697</v>
      </c>
      <c r="B386" s="82" t="s">
        <v>414</v>
      </c>
      <c r="C386" s="81">
        <v>42985</v>
      </c>
      <c r="D386" s="78" t="str">
        <f t="shared" si="23"/>
        <v>J</v>
      </c>
      <c r="E386" s="78">
        <f t="shared" si="24"/>
        <v>36</v>
      </c>
      <c r="F386" s="75">
        <v>14</v>
      </c>
      <c r="G386" s="75">
        <v>26</v>
      </c>
      <c r="H386" s="75">
        <v>1</v>
      </c>
      <c r="I386" s="75">
        <v>18</v>
      </c>
      <c r="J386" s="75">
        <v>37</v>
      </c>
      <c r="K386" s="75">
        <v>19</v>
      </c>
      <c r="L386" s="75">
        <v>34</v>
      </c>
      <c r="M386" s="75">
        <v>9</v>
      </c>
      <c r="N386" s="75" t="s">
        <v>32</v>
      </c>
      <c r="O386" s="80"/>
    </row>
    <row r="387" spans="1:15" x14ac:dyDescent="0.25">
      <c r="A387" s="75">
        <f t="shared" si="22"/>
        <v>698</v>
      </c>
      <c r="B387" s="82" t="s">
        <v>415</v>
      </c>
      <c r="C387" s="81">
        <v>42987</v>
      </c>
      <c r="D387" s="78" t="str">
        <f t="shared" si="23"/>
        <v>S</v>
      </c>
      <c r="E387" s="78">
        <f t="shared" si="24"/>
        <v>36</v>
      </c>
      <c r="F387" s="75">
        <v>10</v>
      </c>
      <c r="G387" s="75">
        <v>20</v>
      </c>
      <c r="H387" s="75">
        <v>44</v>
      </c>
      <c r="I387" s="75">
        <v>21</v>
      </c>
      <c r="J387" s="75">
        <v>37</v>
      </c>
      <c r="K387" s="75">
        <v>1</v>
      </c>
      <c r="L387" s="75">
        <v>23</v>
      </c>
      <c r="M387" s="75">
        <v>9</v>
      </c>
      <c r="N387" s="75" t="s">
        <v>32</v>
      </c>
      <c r="O387" s="80"/>
    </row>
    <row r="388" spans="1:15" x14ac:dyDescent="0.25">
      <c r="A388" s="75">
        <f t="shared" ref="A388:A451" si="25">+A387+1</f>
        <v>699</v>
      </c>
      <c r="B388" s="82" t="s">
        <v>416</v>
      </c>
      <c r="C388" s="81">
        <v>42992</v>
      </c>
      <c r="D388" s="78" t="str">
        <f t="shared" si="23"/>
        <v>J</v>
      </c>
      <c r="E388" s="78">
        <f t="shared" si="24"/>
        <v>37</v>
      </c>
      <c r="F388" s="75">
        <v>7</v>
      </c>
      <c r="G388" s="75">
        <v>18</v>
      </c>
      <c r="H388" s="75">
        <v>16</v>
      </c>
      <c r="I388" s="75">
        <v>36</v>
      </c>
      <c r="J388" s="75">
        <v>4</v>
      </c>
      <c r="K388" s="75">
        <v>23</v>
      </c>
      <c r="L388" s="75">
        <v>26</v>
      </c>
      <c r="M388" s="75">
        <v>1</v>
      </c>
      <c r="N388" s="75" t="s">
        <v>32</v>
      </c>
      <c r="O388" s="80"/>
    </row>
    <row r="389" spans="1:15" x14ac:dyDescent="0.25">
      <c r="A389" s="75">
        <f t="shared" si="25"/>
        <v>700</v>
      </c>
      <c r="B389" s="82" t="s">
        <v>417</v>
      </c>
      <c r="C389" s="81">
        <v>42994</v>
      </c>
      <c r="D389" s="78" t="str">
        <f t="shared" si="23"/>
        <v>S</v>
      </c>
      <c r="E389" s="78">
        <f t="shared" si="24"/>
        <v>37</v>
      </c>
      <c r="F389" s="75">
        <v>10</v>
      </c>
      <c r="G389" s="75">
        <v>1</v>
      </c>
      <c r="H389" s="75">
        <v>44</v>
      </c>
      <c r="I389" s="75">
        <v>25</v>
      </c>
      <c r="J389" s="75">
        <v>7</v>
      </c>
      <c r="K389" s="75">
        <v>5</v>
      </c>
      <c r="L389" s="75">
        <v>4</v>
      </c>
      <c r="M389" s="75">
        <v>6</v>
      </c>
      <c r="N389" s="75" t="s">
        <v>32</v>
      </c>
      <c r="O389" s="80"/>
    </row>
    <row r="390" spans="1:15" x14ac:dyDescent="0.25">
      <c r="A390" s="75">
        <f t="shared" si="25"/>
        <v>701</v>
      </c>
      <c r="B390" s="82" t="s">
        <v>418</v>
      </c>
      <c r="C390" s="81">
        <v>42999</v>
      </c>
      <c r="D390" s="78" t="str">
        <f t="shared" si="23"/>
        <v>J</v>
      </c>
      <c r="E390" s="78">
        <f t="shared" si="24"/>
        <v>38</v>
      </c>
      <c r="F390" s="75">
        <v>20</v>
      </c>
      <c r="G390" s="75">
        <v>23</v>
      </c>
      <c r="H390" s="75">
        <v>48</v>
      </c>
      <c r="I390" s="75">
        <v>14</v>
      </c>
      <c r="J390" s="75">
        <v>26</v>
      </c>
      <c r="K390" s="75">
        <v>15</v>
      </c>
      <c r="L390" s="75">
        <v>10</v>
      </c>
      <c r="M390" s="75">
        <v>1</v>
      </c>
      <c r="N390" s="75" t="s">
        <v>32</v>
      </c>
      <c r="O390" s="80"/>
    </row>
    <row r="391" spans="1:15" x14ac:dyDescent="0.25">
      <c r="A391" s="75">
        <f t="shared" si="25"/>
        <v>702</v>
      </c>
      <c r="B391" s="82" t="s">
        <v>419</v>
      </c>
      <c r="C391" s="81">
        <v>43001</v>
      </c>
      <c r="D391" s="78" t="str">
        <f t="shared" si="23"/>
        <v>S</v>
      </c>
      <c r="E391" s="78">
        <f t="shared" si="24"/>
        <v>38</v>
      </c>
      <c r="F391" s="75">
        <v>37</v>
      </c>
      <c r="G391" s="75">
        <v>15</v>
      </c>
      <c r="H391" s="75">
        <v>41</v>
      </c>
      <c r="I391" s="75">
        <v>18</v>
      </c>
      <c r="J391" s="75">
        <v>23</v>
      </c>
      <c r="K391" s="75">
        <v>9</v>
      </c>
      <c r="L391" s="75">
        <v>43</v>
      </c>
      <c r="M391" s="75">
        <v>7</v>
      </c>
      <c r="N391" s="75" t="s">
        <v>32</v>
      </c>
      <c r="O391" s="80"/>
    </row>
    <row r="392" spans="1:15" x14ac:dyDescent="0.25">
      <c r="A392" s="75">
        <f t="shared" si="25"/>
        <v>703</v>
      </c>
      <c r="B392" s="82" t="s">
        <v>420</v>
      </c>
      <c r="C392" s="81">
        <v>43006</v>
      </c>
      <c r="D392" s="78" t="str">
        <f t="shared" si="23"/>
        <v>J</v>
      </c>
      <c r="E392" s="78">
        <f t="shared" si="24"/>
        <v>39</v>
      </c>
      <c r="F392" s="75">
        <v>33</v>
      </c>
      <c r="G392" s="75">
        <v>13</v>
      </c>
      <c r="H392" s="75">
        <v>18</v>
      </c>
      <c r="I392" s="75">
        <v>28</v>
      </c>
      <c r="J392" s="75">
        <v>30</v>
      </c>
      <c r="K392" s="75">
        <v>29</v>
      </c>
      <c r="L392" s="75">
        <v>17</v>
      </c>
      <c r="M392" s="75">
        <v>3</v>
      </c>
      <c r="N392" s="75" t="s">
        <v>32</v>
      </c>
      <c r="O392" s="80"/>
    </row>
    <row r="393" spans="1:15" x14ac:dyDescent="0.25">
      <c r="A393" s="75">
        <f t="shared" si="25"/>
        <v>704</v>
      </c>
      <c r="B393" s="82" t="s">
        <v>421</v>
      </c>
      <c r="C393" s="81">
        <v>43008</v>
      </c>
      <c r="D393" s="78" t="str">
        <f t="shared" si="23"/>
        <v>S</v>
      </c>
      <c r="E393" s="78">
        <f t="shared" si="24"/>
        <v>39</v>
      </c>
      <c r="F393" s="75">
        <v>31</v>
      </c>
      <c r="G393" s="75">
        <v>4</v>
      </c>
      <c r="H393" s="75">
        <v>42</v>
      </c>
      <c r="I393" s="75">
        <v>35</v>
      </c>
      <c r="J393" s="75">
        <v>6</v>
      </c>
      <c r="K393" s="75">
        <v>33</v>
      </c>
      <c r="L393" s="75">
        <v>46</v>
      </c>
      <c r="M393" s="75">
        <v>1</v>
      </c>
      <c r="N393" s="75" t="s">
        <v>32</v>
      </c>
      <c r="O393" s="80"/>
    </row>
    <row r="394" spans="1:15" x14ac:dyDescent="0.25">
      <c r="A394" s="75">
        <f t="shared" si="25"/>
        <v>705</v>
      </c>
      <c r="B394" s="82" t="s">
        <v>422</v>
      </c>
      <c r="C394" s="81">
        <v>43013</v>
      </c>
      <c r="D394" s="78" t="str">
        <f t="shared" si="23"/>
        <v>J</v>
      </c>
      <c r="E394" s="78">
        <f t="shared" si="24"/>
        <v>40</v>
      </c>
      <c r="F394" s="75">
        <v>48</v>
      </c>
      <c r="G394" s="75">
        <v>26</v>
      </c>
      <c r="H394" s="75">
        <v>5</v>
      </c>
      <c r="I394" s="75">
        <v>23</v>
      </c>
      <c r="J394" s="75">
        <v>33</v>
      </c>
      <c r="K394" s="75">
        <v>12</v>
      </c>
      <c r="L394" s="75">
        <v>31</v>
      </c>
      <c r="M394" s="75">
        <v>6</v>
      </c>
      <c r="N394" s="75" t="s">
        <v>32</v>
      </c>
      <c r="O394" s="80"/>
    </row>
    <row r="395" spans="1:15" x14ac:dyDescent="0.25">
      <c r="A395" s="75">
        <f t="shared" si="25"/>
        <v>706</v>
      </c>
      <c r="B395" s="82" t="s">
        <v>423</v>
      </c>
      <c r="C395" s="81">
        <v>43015</v>
      </c>
      <c r="D395" s="78" t="str">
        <f t="shared" si="23"/>
        <v>S</v>
      </c>
      <c r="E395" s="78">
        <f t="shared" si="24"/>
        <v>40</v>
      </c>
      <c r="F395" s="75">
        <v>47</v>
      </c>
      <c r="G395" s="75">
        <v>45</v>
      </c>
      <c r="H395" s="75">
        <v>23</v>
      </c>
      <c r="I395" s="75">
        <v>1</v>
      </c>
      <c r="J395" s="75">
        <v>41</v>
      </c>
      <c r="K395" s="75">
        <v>20</v>
      </c>
      <c r="L395" s="75">
        <v>22</v>
      </c>
      <c r="M395" s="75">
        <v>4</v>
      </c>
      <c r="N395" s="75" t="s">
        <v>32</v>
      </c>
      <c r="O395" s="80"/>
    </row>
    <row r="396" spans="1:15" x14ac:dyDescent="0.25">
      <c r="A396" s="75">
        <f t="shared" si="25"/>
        <v>707</v>
      </c>
      <c r="B396" s="82" t="s">
        <v>424</v>
      </c>
      <c r="C396" s="81">
        <v>43020</v>
      </c>
      <c r="D396" s="78" t="str">
        <f t="shared" si="23"/>
        <v>J</v>
      </c>
      <c r="E396" s="78">
        <f t="shared" si="24"/>
        <v>41</v>
      </c>
      <c r="F396" s="75">
        <v>9</v>
      </c>
      <c r="G396" s="75">
        <v>20</v>
      </c>
      <c r="H396" s="75">
        <v>37</v>
      </c>
      <c r="I396" s="75">
        <v>31</v>
      </c>
      <c r="J396" s="75">
        <v>7</v>
      </c>
      <c r="K396" s="75">
        <v>47</v>
      </c>
      <c r="L396" s="75">
        <v>18</v>
      </c>
      <c r="M396" s="75">
        <v>7</v>
      </c>
      <c r="N396" s="75" t="s">
        <v>32</v>
      </c>
      <c r="O396" s="80"/>
    </row>
    <row r="397" spans="1:15" x14ac:dyDescent="0.25">
      <c r="A397" s="75">
        <f t="shared" si="25"/>
        <v>708</v>
      </c>
      <c r="B397" s="82" t="s">
        <v>425</v>
      </c>
      <c r="C397" s="81">
        <v>43022</v>
      </c>
      <c r="D397" s="78" t="str">
        <f t="shared" si="23"/>
        <v>S</v>
      </c>
      <c r="E397" s="78">
        <f t="shared" si="24"/>
        <v>41</v>
      </c>
      <c r="F397" s="75">
        <v>47</v>
      </c>
      <c r="G397" s="75">
        <v>35</v>
      </c>
      <c r="H397" s="75">
        <v>23</v>
      </c>
      <c r="I397" s="75">
        <v>16</v>
      </c>
      <c r="J397" s="75">
        <v>26</v>
      </c>
      <c r="K397" s="75">
        <v>45</v>
      </c>
      <c r="L397" s="75">
        <v>19</v>
      </c>
      <c r="M397" s="75">
        <v>5</v>
      </c>
      <c r="N397" s="75" t="s">
        <v>32</v>
      </c>
      <c r="O397" s="80"/>
    </row>
    <row r="398" spans="1:15" x14ac:dyDescent="0.25">
      <c r="A398" s="75">
        <f t="shared" si="25"/>
        <v>709</v>
      </c>
      <c r="B398" s="82" t="s">
        <v>426</v>
      </c>
      <c r="C398" s="81">
        <v>43027</v>
      </c>
      <c r="D398" s="78" t="str">
        <f t="shared" si="23"/>
        <v>J</v>
      </c>
      <c r="E398" s="78">
        <f t="shared" si="24"/>
        <v>42</v>
      </c>
      <c r="F398" s="78">
        <v>11</v>
      </c>
      <c r="G398" s="75">
        <v>41</v>
      </c>
      <c r="H398" s="75">
        <v>7</v>
      </c>
      <c r="I398" s="75">
        <v>42</v>
      </c>
      <c r="J398" s="75">
        <v>16</v>
      </c>
      <c r="K398" s="75">
        <v>31</v>
      </c>
      <c r="L398" s="75">
        <v>17</v>
      </c>
      <c r="M398" s="75">
        <v>3</v>
      </c>
      <c r="N398" s="75" t="s">
        <v>32</v>
      </c>
      <c r="O398" s="80"/>
    </row>
    <row r="399" spans="1:15" x14ac:dyDescent="0.25">
      <c r="A399" s="75">
        <f t="shared" si="25"/>
        <v>710</v>
      </c>
      <c r="B399" s="82" t="s">
        <v>427</v>
      </c>
      <c r="C399" s="81">
        <v>43029</v>
      </c>
      <c r="D399" s="78" t="str">
        <f t="shared" si="23"/>
        <v>S</v>
      </c>
      <c r="E399" s="78">
        <f t="shared" si="24"/>
        <v>42</v>
      </c>
      <c r="F399" s="75">
        <v>34</v>
      </c>
      <c r="G399" s="75">
        <v>22</v>
      </c>
      <c r="H399" s="75">
        <v>6</v>
      </c>
      <c r="I399" s="75">
        <v>40</v>
      </c>
      <c r="J399" s="75">
        <v>5</v>
      </c>
      <c r="K399" s="75">
        <v>17</v>
      </c>
      <c r="L399" s="75">
        <v>35</v>
      </c>
      <c r="M399" s="75">
        <v>7</v>
      </c>
      <c r="N399" s="75" t="s">
        <v>32</v>
      </c>
      <c r="O399" s="80"/>
    </row>
    <row r="400" spans="1:15" x14ac:dyDescent="0.25">
      <c r="A400" s="75">
        <f t="shared" si="25"/>
        <v>711</v>
      </c>
      <c r="B400" s="82" t="s">
        <v>428</v>
      </c>
      <c r="C400" s="81">
        <v>43034</v>
      </c>
      <c r="D400" s="78" t="str">
        <f t="shared" si="23"/>
        <v>J</v>
      </c>
      <c r="E400" s="78">
        <f t="shared" si="24"/>
        <v>43</v>
      </c>
      <c r="F400" s="75">
        <v>6</v>
      </c>
      <c r="G400" s="75">
        <v>25</v>
      </c>
      <c r="H400" s="75">
        <v>17</v>
      </c>
      <c r="I400" s="75">
        <v>2</v>
      </c>
      <c r="J400" s="75">
        <v>49</v>
      </c>
      <c r="K400" s="75">
        <v>37</v>
      </c>
      <c r="L400" s="75">
        <v>30</v>
      </c>
      <c r="M400" s="75">
        <v>5</v>
      </c>
      <c r="N400" s="75" t="s">
        <v>32</v>
      </c>
      <c r="O400" s="80"/>
    </row>
    <row r="401" spans="1:15" x14ac:dyDescent="0.25">
      <c r="A401" s="75">
        <f t="shared" si="25"/>
        <v>712</v>
      </c>
      <c r="B401" s="82" t="s">
        <v>429</v>
      </c>
      <c r="C401" s="81">
        <v>43036</v>
      </c>
      <c r="D401" s="78" t="str">
        <f t="shared" si="23"/>
        <v>S</v>
      </c>
      <c r="E401" s="78">
        <f t="shared" si="24"/>
        <v>43</v>
      </c>
      <c r="F401" s="75">
        <v>35</v>
      </c>
      <c r="G401" s="75">
        <v>38</v>
      </c>
      <c r="H401" s="75">
        <v>21</v>
      </c>
      <c r="I401" s="75">
        <v>17</v>
      </c>
      <c r="J401" s="75">
        <v>3</v>
      </c>
      <c r="K401" s="75">
        <v>37</v>
      </c>
      <c r="L401" s="75">
        <v>18</v>
      </c>
      <c r="M401" s="75">
        <v>5</v>
      </c>
      <c r="N401" s="75" t="s">
        <v>32</v>
      </c>
      <c r="O401" s="80"/>
    </row>
    <row r="402" spans="1:15" x14ac:dyDescent="0.25">
      <c r="A402" s="75">
        <f t="shared" si="25"/>
        <v>713</v>
      </c>
      <c r="B402" s="82" t="s">
        <v>430</v>
      </c>
      <c r="C402" s="81">
        <v>43041</v>
      </c>
      <c r="D402" s="78" t="str">
        <f t="shared" si="23"/>
        <v>J</v>
      </c>
      <c r="E402" s="78">
        <f t="shared" si="24"/>
        <v>44</v>
      </c>
      <c r="F402" s="75">
        <v>12</v>
      </c>
      <c r="G402" s="75">
        <v>19</v>
      </c>
      <c r="H402" s="75">
        <v>34</v>
      </c>
      <c r="I402" s="75">
        <v>45</v>
      </c>
      <c r="J402" s="75">
        <v>47</v>
      </c>
      <c r="K402" s="75">
        <v>48</v>
      </c>
      <c r="L402" s="75">
        <v>29</v>
      </c>
      <c r="M402" s="75">
        <v>1</v>
      </c>
      <c r="N402" s="75" t="s">
        <v>32</v>
      </c>
      <c r="O402" s="80"/>
    </row>
    <row r="403" spans="1:15" x14ac:dyDescent="0.25">
      <c r="A403" s="75">
        <f t="shared" si="25"/>
        <v>714</v>
      </c>
      <c r="B403" s="82" t="s">
        <v>431</v>
      </c>
      <c r="C403" s="81">
        <v>43043</v>
      </c>
      <c r="D403" s="78" t="str">
        <f t="shared" si="23"/>
        <v>S</v>
      </c>
      <c r="E403" s="78">
        <f t="shared" si="24"/>
        <v>44</v>
      </c>
      <c r="F403" s="75">
        <v>48</v>
      </c>
      <c r="G403" s="75">
        <v>42</v>
      </c>
      <c r="H403" s="75">
        <v>25</v>
      </c>
      <c r="I403" s="75">
        <v>47</v>
      </c>
      <c r="J403" s="75">
        <v>19</v>
      </c>
      <c r="K403" s="75">
        <v>27</v>
      </c>
      <c r="L403" s="75">
        <v>24</v>
      </c>
      <c r="M403" s="75">
        <v>8</v>
      </c>
      <c r="N403" s="75" t="s">
        <v>32</v>
      </c>
      <c r="O403" s="80"/>
    </row>
    <row r="404" spans="1:15" x14ac:dyDescent="0.25">
      <c r="A404" s="75">
        <f t="shared" si="25"/>
        <v>715</v>
      </c>
      <c r="B404" s="82" t="s">
        <v>432</v>
      </c>
      <c r="C404" s="81">
        <v>43048</v>
      </c>
      <c r="D404" s="78" t="str">
        <f t="shared" si="23"/>
        <v>J</v>
      </c>
      <c r="E404" s="78">
        <f t="shared" si="24"/>
        <v>45</v>
      </c>
      <c r="F404" s="75">
        <v>9</v>
      </c>
      <c r="G404" s="75">
        <v>10</v>
      </c>
      <c r="H404" s="75">
        <v>1</v>
      </c>
      <c r="I404" s="75">
        <v>12</v>
      </c>
      <c r="J404" s="75">
        <v>49</v>
      </c>
      <c r="K404" s="75">
        <v>27</v>
      </c>
      <c r="L404" s="75">
        <v>41</v>
      </c>
      <c r="M404" s="75">
        <v>9</v>
      </c>
      <c r="N404" s="75" t="s">
        <v>32</v>
      </c>
      <c r="O404" s="80"/>
    </row>
    <row r="405" spans="1:15" x14ac:dyDescent="0.25">
      <c r="A405" s="75">
        <f t="shared" si="25"/>
        <v>716</v>
      </c>
      <c r="B405" s="82" t="s">
        <v>433</v>
      </c>
      <c r="C405" s="81">
        <v>43050</v>
      </c>
      <c r="D405" s="78" t="str">
        <f t="shared" si="23"/>
        <v>S</v>
      </c>
      <c r="E405" s="78">
        <f t="shared" si="24"/>
        <v>45</v>
      </c>
      <c r="F405" s="75">
        <v>6</v>
      </c>
      <c r="G405" s="75">
        <v>45</v>
      </c>
      <c r="H405" s="75">
        <v>24</v>
      </c>
      <c r="I405" s="75">
        <v>43</v>
      </c>
      <c r="J405" s="75">
        <v>8</v>
      </c>
      <c r="K405" s="75">
        <v>22</v>
      </c>
      <c r="L405" s="75">
        <v>11</v>
      </c>
      <c r="M405" s="75">
        <v>1</v>
      </c>
      <c r="N405" s="75" t="s">
        <v>32</v>
      </c>
      <c r="O405" s="80"/>
    </row>
    <row r="406" spans="1:15" x14ac:dyDescent="0.25">
      <c r="A406" s="75">
        <f t="shared" si="25"/>
        <v>717</v>
      </c>
      <c r="B406" s="82" t="s">
        <v>434</v>
      </c>
      <c r="C406" s="81">
        <v>43055</v>
      </c>
      <c r="D406" s="78" t="str">
        <f t="shared" si="23"/>
        <v>J</v>
      </c>
      <c r="E406" s="78">
        <f t="shared" si="24"/>
        <v>46</v>
      </c>
      <c r="F406" s="75">
        <v>41</v>
      </c>
      <c r="G406" s="75">
        <v>13</v>
      </c>
      <c r="H406" s="75">
        <v>11</v>
      </c>
      <c r="I406" s="75">
        <v>10</v>
      </c>
      <c r="J406" s="75">
        <v>5</v>
      </c>
      <c r="K406" s="75">
        <v>23</v>
      </c>
      <c r="L406" s="75">
        <v>37</v>
      </c>
      <c r="M406" s="75">
        <v>0</v>
      </c>
      <c r="N406" s="75" t="s">
        <v>32</v>
      </c>
      <c r="O406" s="80"/>
    </row>
    <row r="407" spans="1:15" x14ac:dyDescent="0.25">
      <c r="A407" s="75">
        <f t="shared" si="25"/>
        <v>718</v>
      </c>
      <c r="B407" s="82" t="s">
        <v>435</v>
      </c>
      <c r="C407" s="81">
        <v>43057</v>
      </c>
      <c r="D407" s="78" t="str">
        <f t="shared" si="23"/>
        <v>S</v>
      </c>
      <c r="E407" s="78">
        <f t="shared" si="24"/>
        <v>46</v>
      </c>
      <c r="F407" s="75">
        <v>44</v>
      </c>
      <c r="G407" s="75">
        <v>12</v>
      </c>
      <c r="H407" s="75">
        <v>29</v>
      </c>
      <c r="I407" s="75">
        <v>3</v>
      </c>
      <c r="J407" s="75">
        <v>31</v>
      </c>
      <c r="K407" s="75">
        <v>7</v>
      </c>
      <c r="L407" s="75">
        <v>46</v>
      </c>
      <c r="M407" s="75">
        <v>5</v>
      </c>
      <c r="N407" s="75" t="s">
        <v>32</v>
      </c>
      <c r="O407" s="80"/>
    </row>
    <row r="408" spans="1:15" x14ac:dyDescent="0.25">
      <c r="A408" s="75">
        <f t="shared" si="25"/>
        <v>719</v>
      </c>
      <c r="B408" s="82" t="s">
        <v>436</v>
      </c>
      <c r="C408" s="81">
        <v>43062</v>
      </c>
      <c r="D408" s="78" t="str">
        <f t="shared" si="23"/>
        <v>J</v>
      </c>
      <c r="E408" s="78">
        <f t="shared" si="24"/>
        <v>47</v>
      </c>
      <c r="F408" s="75">
        <v>11</v>
      </c>
      <c r="G408" s="75">
        <v>45</v>
      </c>
      <c r="H408" s="75">
        <v>43</v>
      </c>
      <c r="I408" s="75">
        <v>35</v>
      </c>
      <c r="J408" s="75">
        <v>9</v>
      </c>
      <c r="K408" s="75">
        <v>3</v>
      </c>
      <c r="L408" s="75">
        <v>33</v>
      </c>
      <c r="M408" s="75">
        <v>6</v>
      </c>
      <c r="N408" s="75" t="s">
        <v>32</v>
      </c>
      <c r="O408" s="80"/>
    </row>
    <row r="409" spans="1:15" x14ac:dyDescent="0.25">
      <c r="A409" s="75">
        <f t="shared" si="25"/>
        <v>720</v>
      </c>
      <c r="B409" s="82" t="s">
        <v>437</v>
      </c>
      <c r="C409" s="81">
        <v>43064</v>
      </c>
      <c r="D409" s="78" t="str">
        <f t="shared" si="23"/>
        <v>S</v>
      </c>
      <c r="E409" s="78">
        <f t="shared" si="24"/>
        <v>47</v>
      </c>
      <c r="F409" s="75">
        <v>21</v>
      </c>
      <c r="G409" s="75">
        <v>34</v>
      </c>
      <c r="H409" s="75">
        <v>31</v>
      </c>
      <c r="I409" s="75">
        <v>46</v>
      </c>
      <c r="J409" s="75">
        <v>29</v>
      </c>
      <c r="K409" s="75">
        <v>32</v>
      </c>
      <c r="L409" s="75">
        <v>38</v>
      </c>
      <c r="M409" s="75">
        <v>4</v>
      </c>
      <c r="N409" s="75" t="s">
        <v>32</v>
      </c>
      <c r="O409" s="80"/>
    </row>
    <row r="410" spans="1:15" x14ac:dyDescent="0.25">
      <c r="A410" s="75">
        <f t="shared" si="25"/>
        <v>721</v>
      </c>
      <c r="B410" s="82" t="s">
        <v>438</v>
      </c>
      <c r="C410" s="81">
        <v>43069</v>
      </c>
      <c r="D410" s="78" t="str">
        <f t="shared" ref="D410:D473" si="26">CHOOSE(WEEKDAY(C410),"D","L","M","X","J","V","S")</f>
        <v>J</v>
      </c>
      <c r="E410" s="78">
        <f t="shared" ref="E410:E473" si="27">WEEKNUM(C410,21)</f>
        <v>48</v>
      </c>
      <c r="F410" s="75">
        <v>29</v>
      </c>
      <c r="G410" s="75">
        <v>20</v>
      </c>
      <c r="H410" s="75">
        <v>30</v>
      </c>
      <c r="I410" s="75">
        <v>9</v>
      </c>
      <c r="J410" s="75">
        <v>5</v>
      </c>
      <c r="K410" s="75">
        <v>6</v>
      </c>
      <c r="L410" s="75">
        <v>8</v>
      </c>
      <c r="M410" s="75">
        <v>4</v>
      </c>
      <c r="N410" s="75" t="s">
        <v>32</v>
      </c>
      <c r="O410" s="80"/>
    </row>
    <row r="411" spans="1:15" x14ac:dyDescent="0.25">
      <c r="A411" s="75">
        <f t="shared" si="25"/>
        <v>722</v>
      </c>
      <c r="B411" s="82" t="s">
        <v>439</v>
      </c>
      <c r="C411" s="81">
        <v>43071</v>
      </c>
      <c r="D411" s="78" t="str">
        <f t="shared" si="26"/>
        <v>S</v>
      </c>
      <c r="E411" s="78">
        <f t="shared" si="27"/>
        <v>48</v>
      </c>
      <c r="F411" s="75">
        <v>19</v>
      </c>
      <c r="G411" s="75">
        <v>3</v>
      </c>
      <c r="H411" s="75">
        <v>47</v>
      </c>
      <c r="I411" s="75">
        <v>16</v>
      </c>
      <c r="J411" s="75">
        <v>22</v>
      </c>
      <c r="K411" s="75">
        <v>11</v>
      </c>
      <c r="L411" s="75">
        <v>38</v>
      </c>
      <c r="M411" s="75">
        <v>6</v>
      </c>
      <c r="N411" s="75" t="s">
        <v>32</v>
      </c>
      <c r="O411" s="80"/>
    </row>
    <row r="412" spans="1:15" x14ac:dyDescent="0.25">
      <c r="A412" s="75">
        <f t="shared" si="25"/>
        <v>723</v>
      </c>
      <c r="B412" s="82" t="s">
        <v>440</v>
      </c>
      <c r="C412" s="81">
        <v>43076</v>
      </c>
      <c r="D412" s="78" t="str">
        <f t="shared" si="26"/>
        <v>J</v>
      </c>
      <c r="E412" s="78">
        <f t="shared" si="27"/>
        <v>49</v>
      </c>
      <c r="F412" s="75">
        <v>1</v>
      </c>
      <c r="G412" s="75">
        <v>4</v>
      </c>
      <c r="H412" s="75">
        <v>14</v>
      </c>
      <c r="I412" s="75">
        <v>45</v>
      </c>
      <c r="J412" s="75">
        <v>3</v>
      </c>
      <c r="K412" s="75">
        <v>7</v>
      </c>
      <c r="L412" s="75">
        <v>18</v>
      </c>
      <c r="M412" s="75">
        <v>6</v>
      </c>
      <c r="N412" s="75" t="s">
        <v>32</v>
      </c>
      <c r="O412" s="80"/>
    </row>
    <row r="413" spans="1:15" x14ac:dyDescent="0.25">
      <c r="A413" s="75">
        <f t="shared" si="25"/>
        <v>724</v>
      </c>
      <c r="B413" s="82" t="s">
        <v>441</v>
      </c>
      <c r="C413" s="81">
        <v>43078</v>
      </c>
      <c r="D413" s="78" t="str">
        <f t="shared" si="26"/>
        <v>S</v>
      </c>
      <c r="E413" s="78">
        <f t="shared" si="27"/>
        <v>49</v>
      </c>
      <c r="F413" s="75">
        <v>47</v>
      </c>
      <c r="G413" s="75">
        <v>5</v>
      </c>
      <c r="H413" s="75">
        <v>33</v>
      </c>
      <c r="I413" s="75">
        <v>40</v>
      </c>
      <c r="J413" s="75">
        <v>38</v>
      </c>
      <c r="K413" s="75">
        <v>32</v>
      </c>
      <c r="L413" s="75">
        <v>34</v>
      </c>
      <c r="M413" s="75">
        <v>2</v>
      </c>
      <c r="N413" s="75" t="s">
        <v>32</v>
      </c>
      <c r="O413" s="80"/>
    </row>
    <row r="414" spans="1:15" x14ac:dyDescent="0.25">
      <c r="A414" s="75">
        <f t="shared" si="25"/>
        <v>725</v>
      </c>
      <c r="B414" s="82" t="s">
        <v>442</v>
      </c>
      <c r="C414" s="81">
        <v>43083</v>
      </c>
      <c r="D414" s="78" t="str">
        <f t="shared" si="26"/>
        <v>J</v>
      </c>
      <c r="E414" s="78">
        <f t="shared" si="27"/>
        <v>50</v>
      </c>
      <c r="F414" s="75">
        <v>35</v>
      </c>
      <c r="G414" s="75">
        <v>48</v>
      </c>
      <c r="H414" s="75">
        <v>28</v>
      </c>
      <c r="I414" s="75">
        <v>31</v>
      </c>
      <c r="J414" s="75">
        <v>25</v>
      </c>
      <c r="K414" s="75">
        <v>44</v>
      </c>
      <c r="L414" s="75">
        <v>47</v>
      </c>
      <c r="M414" s="75">
        <v>6</v>
      </c>
      <c r="N414" s="75" t="s">
        <v>32</v>
      </c>
      <c r="O414" s="80"/>
    </row>
    <row r="415" spans="1:15" x14ac:dyDescent="0.25">
      <c r="A415" s="75">
        <f t="shared" si="25"/>
        <v>726</v>
      </c>
      <c r="B415" s="82" t="s">
        <v>443</v>
      </c>
      <c r="C415" s="81">
        <v>43085</v>
      </c>
      <c r="D415" s="78" t="str">
        <f t="shared" si="26"/>
        <v>S</v>
      </c>
      <c r="E415" s="78">
        <f t="shared" si="27"/>
        <v>50</v>
      </c>
      <c r="F415" s="75">
        <v>16</v>
      </c>
      <c r="G415" s="75">
        <v>19</v>
      </c>
      <c r="H415" s="75">
        <v>49</v>
      </c>
      <c r="I415" s="75">
        <v>45</v>
      </c>
      <c r="J415" s="75">
        <v>28</v>
      </c>
      <c r="K415" s="75">
        <v>48</v>
      </c>
      <c r="L415" s="75">
        <v>17</v>
      </c>
      <c r="M415" s="75">
        <v>8</v>
      </c>
      <c r="N415" s="75" t="s">
        <v>32</v>
      </c>
      <c r="O415" s="80"/>
    </row>
    <row r="416" spans="1:15" x14ac:dyDescent="0.25">
      <c r="A416" s="75">
        <f t="shared" si="25"/>
        <v>727</v>
      </c>
      <c r="B416" s="82" t="s">
        <v>444</v>
      </c>
      <c r="C416" s="81">
        <v>43090</v>
      </c>
      <c r="D416" s="78" t="str">
        <f t="shared" si="26"/>
        <v>J</v>
      </c>
      <c r="E416" s="78">
        <f t="shared" si="27"/>
        <v>51</v>
      </c>
      <c r="F416" s="75">
        <v>45</v>
      </c>
      <c r="G416" s="75">
        <v>35</v>
      </c>
      <c r="H416" s="75">
        <v>15</v>
      </c>
      <c r="I416" s="75">
        <v>36</v>
      </c>
      <c r="J416" s="75">
        <v>3</v>
      </c>
      <c r="K416" s="75">
        <v>27</v>
      </c>
      <c r="L416" s="75">
        <v>16</v>
      </c>
      <c r="M416" s="75">
        <v>8</v>
      </c>
      <c r="N416" s="75" t="s">
        <v>32</v>
      </c>
      <c r="O416" s="80"/>
    </row>
    <row r="417" spans="1:15" x14ac:dyDescent="0.25">
      <c r="A417" s="75">
        <f t="shared" si="25"/>
        <v>728</v>
      </c>
      <c r="B417" s="82" t="s">
        <v>445</v>
      </c>
      <c r="C417" s="81">
        <v>43092</v>
      </c>
      <c r="D417" s="78" t="str">
        <f t="shared" si="26"/>
        <v>S</v>
      </c>
      <c r="E417" s="78">
        <f t="shared" si="27"/>
        <v>51</v>
      </c>
      <c r="F417" s="75">
        <v>30</v>
      </c>
      <c r="G417" s="75">
        <v>39</v>
      </c>
      <c r="H417" s="75">
        <v>46</v>
      </c>
      <c r="I417" s="75">
        <v>24</v>
      </c>
      <c r="J417" s="75">
        <v>26</v>
      </c>
      <c r="K417" s="75">
        <v>4</v>
      </c>
      <c r="L417" s="75">
        <v>6</v>
      </c>
      <c r="M417" s="75">
        <v>4</v>
      </c>
      <c r="N417" s="75" t="s">
        <v>32</v>
      </c>
      <c r="O417" s="80"/>
    </row>
    <row r="418" spans="1:15" x14ac:dyDescent="0.25">
      <c r="A418" s="75">
        <f t="shared" si="25"/>
        <v>729</v>
      </c>
      <c r="B418" s="82" t="s">
        <v>446</v>
      </c>
      <c r="C418" s="81">
        <v>43097</v>
      </c>
      <c r="D418" s="78" t="str">
        <f t="shared" si="26"/>
        <v>J</v>
      </c>
      <c r="E418" s="78">
        <f t="shared" si="27"/>
        <v>52</v>
      </c>
      <c r="F418" s="75">
        <v>28</v>
      </c>
      <c r="G418" s="75">
        <v>21</v>
      </c>
      <c r="H418" s="75">
        <v>34</v>
      </c>
      <c r="I418" s="75">
        <v>5</v>
      </c>
      <c r="J418" s="75">
        <v>26</v>
      </c>
      <c r="K418" s="75">
        <v>3</v>
      </c>
      <c r="L418" s="75">
        <v>42</v>
      </c>
      <c r="M418" s="75">
        <v>2</v>
      </c>
      <c r="N418" s="75" t="s">
        <v>32</v>
      </c>
      <c r="O418" s="80"/>
    </row>
    <row r="419" spans="1:15" x14ac:dyDescent="0.25">
      <c r="A419" s="75">
        <f t="shared" si="25"/>
        <v>730</v>
      </c>
      <c r="B419" s="82" t="s">
        <v>447</v>
      </c>
      <c r="C419" s="81">
        <v>43099</v>
      </c>
      <c r="D419" s="78" t="str">
        <f t="shared" si="26"/>
        <v>S</v>
      </c>
      <c r="E419" s="78">
        <f t="shared" si="27"/>
        <v>52</v>
      </c>
      <c r="F419" s="75">
        <v>11</v>
      </c>
      <c r="G419" s="75">
        <v>21</v>
      </c>
      <c r="H419" s="75">
        <v>42</v>
      </c>
      <c r="I419" s="75">
        <v>44</v>
      </c>
      <c r="J419" s="75">
        <v>9</v>
      </c>
      <c r="K419" s="75">
        <v>8</v>
      </c>
      <c r="L419" s="75">
        <v>22</v>
      </c>
      <c r="M419" s="75">
        <v>8</v>
      </c>
      <c r="N419" s="75" t="s">
        <v>32</v>
      </c>
      <c r="O419" s="80"/>
    </row>
    <row r="420" spans="1:15" x14ac:dyDescent="0.25">
      <c r="A420" s="75">
        <f t="shared" si="25"/>
        <v>731</v>
      </c>
      <c r="B420" s="82" t="s">
        <v>448</v>
      </c>
      <c r="C420" s="81">
        <v>43104</v>
      </c>
      <c r="D420" s="78" t="str">
        <f t="shared" si="26"/>
        <v>J</v>
      </c>
      <c r="E420" s="78">
        <f t="shared" si="27"/>
        <v>1</v>
      </c>
      <c r="F420" s="75">
        <v>24</v>
      </c>
      <c r="G420" s="75">
        <v>6</v>
      </c>
      <c r="H420" s="75">
        <v>35</v>
      </c>
      <c r="I420" s="75">
        <v>13</v>
      </c>
      <c r="J420" s="75">
        <v>42</v>
      </c>
      <c r="K420" s="75">
        <v>9</v>
      </c>
      <c r="L420" s="75">
        <v>16</v>
      </c>
      <c r="M420" s="75">
        <v>3</v>
      </c>
      <c r="N420" s="75" t="s">
        <v>32</v>
      </c>
      <c r="O420" s="80"/>
    </row>
    <row r="421" spans="1:15" x14ac:dyDescent="0.25">
      <c r="A421" s="75">
        <f t="shared" si="25"/>
        <v>732</v>
      </c>
      <c r="B421" s="82" t="s">
        <v>449</v>
      </c>
      <c r="C421" s="81">
        <v>43106</v>
      </c>
      <c r="D421" s="78" t="str">
        <f t="shared" si="26"/>
        <v>S</v>
      </c>
      <c r="E421" s="78">
        <f t="shared" si="27"/>
        <v>1</v>
      </c>
      <c r="F421" s="75">
        <v>33</v>
      </c>
      <c r="G421" s="75">
        <v>42</v>
      </c>
      <c r="H421" s="75">
        <v>40</v>
      </c>
      <c r="I421" s="75">
        <v>19</v>
      </c>
      <c r="J421" s="75">
        <v>48</v>
      </c>
      <c r="K421" s="75">
        <v>28</v>
      </c>
      <c r="L421" s="75">
        <v>38</v>
      </c>
      <c r="M421" s="75">
        <v>0</v>
      </c>
      <c r="N421" s="75" t="s">
        <v>32</v>
      </c>
      <c r="O421" s="80"/>
    </row>
    <row r="422" spans="1:15" x14ac:dyDescent="0.25">
      <c r="A422" s="75">
        <f t="shared" si="25"/>
        <v>733</v>
      </c>
      <c r="B422" s="82" t="s">
        <v>450</v>
      </c>
      <c r="C422" s="81">
        <v>43111</v>
      </c>
      <c r="D422" s="78" t="str">
        <f t="shared" si="26"/>
        <v>J</v>
      </c>
      <c r="E422" s="78">
        <f t="shared" si="27"/>
        <v>2</v>
      </c>
      <c r="F422" s="75">
        <v>32</v>
      </c>
      <c r="G422" s="75">
        <v>24</v>
      </c>
      <c r="H422" s="75">
        <v>29</v>
      </c>
      <c r="I422" s="75">
        <v>46</v>
      </c>
      <c r="J422" s="75">
        <v>15</v>
      </c>
      <c r="K422" s="75">
        <v>36</v>
      </c>
      <c r="L422" s="75">
        <v>44</v>
      </c>
      <c r="M422" s="75">
        <v>0</v>
      </c>
      <c r="N422" s="75" t="s">
        <v>32</v>
      </c>
      <c r="O422" s="80"/>
    </row>
    <row r="423" spans="1:15" x14ac:dyDescent="0.25">
      <c r="A423" s="75">
        <f t="shared" si="25"/>
        <v>734</v>
      </c>
      <c r="B423" s="82" t="s">
        <v>451</v>
      </c>
      <c r="C423" s="81">
        <v>43113</v>
      </c>
      <c r="D423" s="78" t="str">
        <f t="shared" si="26"/>
        <v>S</v>
      </c>
      <c r="E423" s="78">
        <f t="shared" si="27"/>
        <v>2</v>
      </c>
      <c r="F423" s="75">
        <v>44</v>
      </c>
      <c r="G423" s="75">
        <v>31</v>
      </c>
      <c r="H423" s="75">
        <v>7</v>
      </c>
      <c r="I423" s="75">
        <v>22</v>
      </c>
      <c r="J423" s="75">
        <v>38</v>
      </c>
      <c r="K423" s="75">
        <v>6</v>
      </c>
      <c r="L423" s="75">
        <v>40</v>
      </c>
      <c r="M423" s="75">
        <v>8</v>
      </c>
      <c r="N423" s="75" t="s">
        <v>32</v>
      </c>
      <c r="O423" s="80"/>
    </row>
    <row r="424" spans="1:15" x14ac:dyDescent="0.25">
      <c r="A424" s="75">
        <f t="shared" si="25"/>
        <v>735</v>
      </c>
      <c r="B424" s="82" t="s">
        <v>452</v>
      </c>
      <c r="C424" s="81">
        <v>43118</v>
      </c>
      <c r="D424" s="78" t="str">
        <f t="shared" si="26"/>
        <v>J</v>
      </c>
      <c r="E424" s="78">
        <f t="shared" si="27"/>
        <v>3</v>
      </c>
      <c r="F424" s="75">
        <v>11</v>
      </c>
      <c r="G424" s="75">
        <v>12</v>
      </c>
      <c r="H424" s="75">
        <v>37</v>
      </c>
      <c r="I424" s="75">
        <v>49</v>
      </c>
      <c r="J424" s="75">
        <v>22</v>
      </c>
      <c r="K424" s="75">
        <v>28</v>
      </c>
      <c r="L424" s="75">
        <v>24</v>
      </c>
      <c r="M424" s="75">
        <v>0</v>
      </c>
      <c r="N424" s="75" t="s">
        <v>32</v>
      </c>
      <c r="O424" s="80"/>
    </row>
    <row r="425" spans="1:15" x14ac:dyDescent="0.25">
      <c r="A425" s="75">
        <f t="shared" si="25"/>
        <v>736</v>
      </c>
      <c r="B425" s="82" t="s">
        <v>453</v>
      </c>
      <c r="C425" s="81">
        <v>43120</v>
      </c>
      <c r="D425" s="78" t="str">
        <f t="shared" si="26"/>
        <v>S</v>
      </c>
      <c r="E425" s="78">
        <f t="shared" si="27"/>
        <v>3</v>
      </c>
      <c r="F425" s="75">
        <v>23</v>
      </c>
      <c r="G425" s="75">
        <v>47</v>
      </c>
      <c r="H425" s="75">
        <v>39</v>
      </c>
      <c r="I425" s="75">
        <v>28</v>
      </c>
      <c r="J425" s="75">
        <v>36</v>
      </c>
      <c r="K425" s="75">
        <v>15</v>
      </c>
      <c r="L425" s="75">
        <v>29</v>
      </c>
      <c r="M425" s="75">
        <v>8</v>
      </c>
      <c r="N425" s="75" t="s">
        <v>32</v>
      </c>
      <c r="O425" s="80"/>
    </row>
    <row r="426" spans="1:15" x14ac:dyDescent="0.25">
      <c r="A426" s="75">
        <f t="shared" si="25"/>
        <v>737</v>
      </c>
      <c r="B426" s="82" t="s">
        <v>454</v>
      </c>
      <c r="C426" s="81">
        <v>43125</v>
      </c>
      <c r="D426" s="78" t="str">
        <f t="shared" si="26"/>
        <v>J</v>
      </c>
      <c r="E426" s="78">
        <f t="shared" si="27"/>
        <v>4</v>
      </c>
      <c r="F426" s="78">
        <v>3</v>
      </c>
      <c r="G426" s="75">
        <v>6</v>
      </c>
      <c r="H426" s="75">
        <v>40</v>
      </c>
      <c r="I426" s="75">
        <v>25</v>
      </c>
      <c r="J426" s="75">
        <v>32</v>
      </c>
      <c r="K426" s="75">
        <v>31</v>
      </c>
      <c r="L426" s="75">
        <v>20</v>
      </c>
      <c r="M426" s="75">
        <v>6</v>
      </c>
      <c r="N426" s="75" t="s">
        <v>32</v>
      </c>
      <c r="O426" s="80"/>
    </row>
    <row r="427" spans="1:15" x14ac:dyDescent="0.25">
      <c r="A427" s="75">
        <f t="shared" si="25"/>
        <v>738</v>
      </c>
      <c r="B427" s="82" t="s">
        <v>455</v>
      </c>
      <c r="C427" s="81">
        <v>43127</v>
      </c>
      <c r="D427" s="78" t="str">
        <f t="shared" si="26"/>
        <v>S</v>
      </c>
      <c r="E427" s="78">
        <f t="shared" si="27"/>
        <v>4</v>
      </c>
      <c r="F427" s="75">
        <v>27</v>
      </c>
      <c r="G427" s="75">
        <v>34</v>
      </c>
      <c r="H427" s="75">
        <v>41</v>
      </c>
      <c r="I427" s="75">
        <v>13</v>
      </c>
      <c r="J427" s="75">
        <v>2</v>
      </c>
      <c r="K427" s="75">
        <v>46</v>
      </c>
      <c r="L427" s="75">
        <v>1</v>
      </c>
      <c r="M427" s="75">
        <v>4</v>
      </c>
      <c r="N427" s="75" t="s">
        <v>32</v>
      </c>
      <c r="O427" s="80"/>
    </row>
    <row r="428" spans="1:15" x14ac:dyDescent="0.25">
      <c r="A428" s="75">
        <f t="shared" si="25"/>
        <v>739</v>
      </c>
      <c r="B428" s="82" t="s">
        <v>456</v>
      </c>
      <c r="C428" s="81">
        <v>43132</v>
      </c>
      <c r="D428" s="78" t="str">
        <f t="shared" si="26"/>
        <v>J</v>
      </c>
      <c r="E428" s="78">
        <f t="shared" si="27"/>
        <v>5</v>
      </c>
      <c r="F428" s="75">
        <v>42</v>
      </c>
      <c r="G428" s="75">
        <v>1</v>
      </c>
      <c r="H428" s="75">
        <v>4</v>
      </c>
      <c r="I428" s="75">
        <v>49</v>
      </c>
      <c r="J428" s="75">
        <v>46</v>
      </c>
      <c r="K428" s="75">
        <v>38</v>
      </c>
      <c r="L428" s="75">
        <v>35</v>
      </c>
      <c r="M428" s="75">
        <v>2</v>
      </c>
      <c r="N428" s="75" t="s">
        <v>32</v>
      </c>
      <c r="O428" s="80"/>
    </row>
    <row r="429" spans="1:15" x14ac:dyDescent="0.25">
      <c r="A429" s="75">
        <f t="shared" si="25"/>
        <v>740</v>
      </c>
      <c r="B429" s="82" t="s">
        <v>457</v>
      </c>
      <c r="C429" s="81">
        <v>43134</v>
      </c>
      <c r="D429" s="78" t="str">
        <f t="shared" si="26"/>
        <v>S</v>
      </c>
      <c r="E429" s="78">
        <f t="shared" si="27"/>
        <v>5</v>
      </c>
      <c r="F429" s="75">
        <v>33</v>
      </c>
      <c r="G429" s="75">
        <v>40</v>
      </c>
      <c r="H429" s="75">
        <v>26</v>
      </c>
      <c r="I429" s="75">
        <v>1</v>
      </c>
      <c r="J429" s="75">
        <v>11</v>
      </c>
      <c r="K429" s="75">
        <v>9</v>
      </c>
      <c r="L429" s="75">
        <v>27</v>
      </c>
      <c r="M429" s="75">
        <v>2</v>
      </c>
      <c r="N429" s="75" t="s">
        <v>32</v>
      </c>
      <c r="O429" s="80"/>
    </row>
    <row r="430" spans="1:15" x14ac:dyDescent="0.25">
      <c r="A430" s="75">
        <f t="shared" si="25"/>
        <v>741</v>
      </c>
      <c r="B430" s="82" t="s">
        <v>458</v>
      </c>
      <c r="C430" s="81">
        <v>43139</v>
      </c>
      <c r="D430" s="78" t="str">
        <f t="shared" si="26"/>
        <v>J</v>
      </c>
      <c r="E430" s="78">
        <f t="shared" si="27"/>
        <v>6</v>
      </c>
      <c r="F430" s="75">
        <v>42</v>
      </c>
      <c r="G430" s="75">
        <v>32</v>
      </c>
      <c r="H430" s="75">
        <v>19</v>
      </c>
      <c r="I430" s="75">
        <v>24</v>
      </c>
      <c r="J430" s="75">
        <v>18</v>
      </c>
      <c r="K430" s="75">
        <v>12</v>
      </c>
      <c r="L430" s="75">
        <v>30</v>
      </c>
      <c r="M430" s="75">
        <v>7</v>
      </c>
      <c r="N430" s="75" t="s">
        <v>32</v>
      </c>
      <c r="O430" s="80"/>
    </row>
    <row r="431" spans="1:15" x14ac:dyDescent="0.25">
      <c r="A431" s="75">
        <f t="shared" si="25"/>
        <v>742</v>
      </c>
      <c r="B431" s="82" t="s">
        <v>459</v>
      </c>
      <c r="C431" s="81">
        <v>43141</v>
      </c>
      <c r="D431" s="78" t="str">
        <f t="shared" si="26"/>
        <v>S</v>
      </c>
      <c r="E431" s="78">
        <f t="shared" si="27"/>
        <v>6</v>
      </c>
      <c r="F431" s="75">
        <v>7</v>
      </c>
      <c r="G431" s="75">
        <v>12</v>
      </c>
      <c r="H431" s="75">
        <v>22</v>
      </c>
      <c r="I431" s="75">
        <v>10</v>
      </c>
      <c r="J431" s="75">
        <v>19</v>
      </c>
      <c r="K431" s="75">
        <v>45</v>
      </c>
      <c r="L431" s="75">
        <v>2</v>
      </c>
      <c r="M431" s="75">
        <v>3</v>
      </c>
      <c r="N431" s="75" t="s">
        <v>32</v>
      </c>
      <c r="O431" s="80"/>
    </row>
    <row r="432" spans="1:15" x14ac:dyDescent="0.25">
      <c r="A432" s="75">
        <f t="shared" si="25"/>
        <v>743</v>
      </c>
      <c r="B432" s="82" t="s">
        <v>460</v>
      </c>
      <c r="C432" s="81">
        <v>43146</v>
      </c>
      <c r="D432" s="78" t="str">
        <f t="shared" si="26"/>
        <v>J</v>
      </c>
      <c r="E432" s="78">
        <f t="shared" si="27"/>
        <v>7</v>
      </c>
      <c r="F432" s="75">
        <v>1</v>
      </c>
      <c r="G432" s="75">
        <v>22</v>
      </c>
      <c r="H432" s="75">
        <v>21</v>
      </c>
      <c r="I432" s="75">
        <v>2</v>
      </c>
      <c r="J432" s="75">
        <v>27</v>
      </c>
      <c r="K432" s="75">
        <v>47</v>
      </c>
      <c r="L432" s="75">
        <v>24</v>
      </c>
      <c r="M432" s="75">
        <v>0</v>
      </c>
      <c r="N432" s="75" t="s">
        <v>32</v>
      </c>
      <c r="O432" s="80"/>
    </row>
    <row r="433" spans="1:15" x14ac:dyDescent="0.25">
      <c r="A433" s="75">
        <f t="shared" si="25"/>
        <v>744</v>
      </c>
      <c r="B433" s="82" t="s">
        <v>461</v>
      </c>
      <c r="C433" s="81">
        <v>43148</v>
      </c>
      <c r="D433" s="78" t="str">
        <f t="shared" si="26"/>
        <v>S</v>
      </c>
      <c r="E433" s="78">
        <f t="shared" si="27"/>
        <v>7</v>
      </c>
      <c r="F433" s="75">
        <v>31</v>
      </c>
      <c r="G433" s="75">
        <v>22</v>
      </c>
      <c r="H433" s="75">
        <v>18</v>
      </c>
      <c r="I433" s="75">
        <v>38</v>
      </c>
      <c r="J433" s="75">
        <v>9</v>
      </c>
      <c r="K433" s="75">
        <v>19</v>
      </c>
      <c r="L433" s="75">
        <v>17</v>
      </c>
      <c r="M433" s="75">
        <v>8</v>
      </c>
      <c r="N433" s="75" t="s">
        <v>32</v>
      </c>
      <c r="O433" s="80"/>
    </row>
    <row r="434" spans="1:15" x14ac:dyDescent="0.25">
      <c r="A434" s="75">
        <f t="shared" si="25"/>
        <v>745</v>
      </c>
      <c r="B434" s="82" t="s">
        <v>462</v>
      </c>
      <c r="C434" s="81">
        <v>43153</v>
      </c>
      <c r="D434" s="78" t="str">
        <f t="shared" si="26"/>
        <v>J</v>
      </c>
      <c r="E434" s="78">
        <f t="shared" si="27"/>
        <v>8</v>
      </c>
      <c r="F434" s="75">
        <v>34</v>
      </c>
      <c r="G434" s="75">
        <v>35</v>
      </c>
      <c r="H434" s="75">
        <v>4</v>
      </c>
      <c r="I434" s="75">
        <v>8</v>
      </c>
      <c r="J434" s="75">
        <v>11</v>
      </c>
      <c r="K434" s="75">
        <v>23</v>
      </c>
      <c r="L434" s="75">
        <v>2</v>
      </c>
      <c r="M434" s="75">
        <v>2</v>
      </c>
      <c r="N434" s="75" t="s">
        <v>32</v>
      </c>
      <c r="O434" s="80"/>
    </row>
    <row r="435" spans="1:15" x14ac:dyDescent="0.25">
      <c r="A435" s="75">
        <f t="shared" si="25"/>
        <v>746</v>
      </c>
      <c r="B435" s="82" t="s">
        <v>463</v>
      </c>
      <c r="C435" s="81">
        <v>43155</v>
      </c>
      <c r="D435" s="78" t="str">
        <f t="shared" si="26"/>
        <v>S</v>
      </c>
      <c r="E435" s="78">
        <f t="shared" si="27"/>
        <v>8</v>
      </c>
      <c r="F435" s="75">
        <v>43</v>
      </c>
      <c r="G435" s="75">
        <v>45</v>
      </c>
      <c r="H435" s="75">
        <v>4</v>
      </c>
      <c r="I435" s="75">
        <v>12</v>
      </c>
      <c r="J435" s="75">
        <v>27</v>
      </c>
      <c r="K435" s="75">
        <v>5</v>
      </c>
      <c r="L435" s="75">
        <v>40</v>
      </c>
      <c r="M435" s="75">
        <v>7</v>
      </c>
      <c r="N435" s="75" t="s">
        <v>32</v>
      </c>
      <c r="O435" s="80"/>
    </row>
    <row r="436" spans="1:15" x14ac:dyDescent="0.25">
      <c r="A436" s="75">
        <f t="shared" si="25"/>
        <v>747</v>
      </c>
      <c r="B436" s="82" t="s">
        <v>464</v>
      </c>
      <c r="C436" s="81">
        <v>43160</v>
      </c>
      <c r="D436" s="78" t="str">
        <f t="shared" si="26"/>
        <v>J</v>
      </c>
      <c r="E436" s="78">
        <f t="shared" si="27"/>
        <v>9</v>
      </c>
      <c r="F436" s="75">
        <v>36</v>
      </c>
      <c r="G436" s="75">
        <v>22</v>
      </c>
      <c r="H436" s="75">
        <v>6</v>
      </c>
      <c r="I436" s="75">
        <v>28</v>
      </c>
      <c r="J436" s="75">
        <v>17</v>
      </c>
      <c r="K436" s="75">
        <v>9</v>
      </c>
      <c r="L436" s="75">
        <v>7</v>
      </c>
      <c r="M436" s="75">
        <v>1</v>
      </c>
      <c r="N436" s="75" t="s">
        <v>32</v>
      </c>
      <c r="O436" s="80"/>
    </row>
    <row r="437" spans="1:15" x14ac:dyDescent="0.25">
      <c r="A437" s="75">
        <f t="shared" si="25"/>
        <v>748</v>
      </c>
      <c r="B437" s="82" t="s">
        <v>465</v>
      </c>
      <c r="C437" s="81">
        <v>43162</v>
      </c>
      <c r="D437" s="78" t="str">
        <f t="shared" si="26"/>
        <v>S</v>
      </c>
      <c r="E437" s="78">
        <f t="shared" si="27"/>
        <v>9</v>
      </c>
      <c r="F437" s="75">
        <v>14</v>
      </c>
      <c r="G437" s="75">
        <v>24</v>
      </c>
      <c r="H437" s="75">
        <v>5</v>
      </c>
      <c r="I437" s="75">
        <v>49</v>
      </c>
      <c r="J437" s="75">
        <v>28</v>
      </c>
      <c r="K437" s="75">
        <v>36</v>
      </c>
      <c r="L437" s="75">
        <v>21</v>
      </c>
      <c r="M437" s="75">
        <v>7</v>
      </c>
      <c r="N437" s="75" t="s">
        <v>32</v>
      </c>
      <c r="O437" s="80"/>
    </row>
    <row r="438" spans="1:15" x14ac:dyDescent="0.25">
      <c r="A438" s="75">
        <f t="shared" si="25"/>
        <v>749</v>
      </c>
      <c r="B438" s="82" t="s">
        <v>466</v>
      </c>
      <c r="C438" s="81">
        <v>43167</v>
      </c>
      <c r="D438" s="78" t="str">
        <f t="shared" si="26"/>
        <v>J</v>
      </c>
      <c r="E438" s="78">
        <f t="shared" si="27"/>
        <v>10</v>
      </c>
      <c r="F438" s="75">
        <v>9</v>
      </c>
      <c r="G438" s="75">
        <v>31</v>
      </c>
      <c r="H438" s="75">
        <v>15</v>
      </c>
      <c r="I438" s="75">
        <v>12</v>
      </c>
      <c r="J438" s="75">
        <v>2</v>
      </c>
      <c r="K438" s="75">
        <v>26</v>
      </c>
      <c r="L438" s="75">
        <v>16</v>
      </c>
      <c r="M438" s="75">
        <v>0</v>
      </c>
      <c r="N438" s="75" t="s">
        <v>32</v>
      </c>
      <c r="O438" s="80"/>
    </row>
    <row r="439" spans="1:15" x14ac:dyDescent="0.25">
      <c r="A439" s="75">
        <f t="shared" si="25"/>
        <v>750</v>
      </c>
      <c r="B439" s="82" t="s">
        <v>467</v>
      </c>
      <c r="C439" s="81">
        <v>43169</v>
      </c>
      <c r="D439" s="78" t="str">
        <f t="shared" si="26"/>
        <v>S</v>
      </c>
      <c r="E439" s="78">
        <f t="shared" si="27"/>
        <v>10</v>
      </c>
      <c r="F439" s="75">
        <v>18</v>
      </c>
      <c r="G439" s="75">
        <v>20</v>
      </c>
      <c r="H439" s="75">
        <v>49</v>
      </c>
      <c r="I439" s="75">
        <v>4</v>
      </c>
      <c r="J439" s="75">
        <v>30</v>
      </c>
      <c r="K439" s="75">
        <v>25</v>
      </c>
      <c r="L439" s="75">
        <v>16</v>
      </c>
      <c r="M439" s="75">
        <v>0</v>
      </c>
      <c r="N439" s="75" t="s">
        <v>32</v>
      </c>
      <c r="O439" s="80"/>
    </row>
    <row r="440" spans="1:15" x14ac:dyDescent="0.25">
      <c r="A440" s="75">
        <f t="shared" si="25"/>
        <v>751</v>
      </c>
      <c r="B440" s="82" t="s">
        <v>468</v>
      </c>
      <c r="C440" s="81">
        <v>43174</v>
      </c>
      <c r="D440" s="78" t="str">
        <f t="shared" si="26"/>
        <v>J</v>
      </c>
      <c r="E440" s="78">
        <f t="shared" si="27"/>
        <v>11</v>
      </c>
      <c r="F440" s="75">
        <v>20</v>
      </c>
      <c r="G440" s="75">
        <v>5</v>
      </c>
      <c r="H440" s="75">
        <v>22</v>
      </c>
      <c r="I440" s="75">
        <v>29</v>
      </c>
      <c r="J440" s="75">
        <v>9</v>
      </c>
      <c r="K440" s="75">
        <v>11</v>
      </c>
      <c r="L440" s="75">
        <v>33</v>
      </c>
      <c r="M440" s="75">
        <v>0</v>
      </c>
      <c r="N440" s="75" t="s">
        <v>32</v>
      </c>
      <c r="O440" s="80"/>
    </row>
    <row r="441" spans="1:15" x14ac:dyDescent="0.25">
      <c r="A441" s="75">
        <f t="shared" si="25"/>
        <v>752</v>
      </c>
      <c r="B441" s="82" t="s">
        <v>469</v>
      </c>
      <c r="C441" s="81">
        <v>43176</v>
      </c>
      <c r="D441" s="78" t="str">
        <f t="shared" si="26"/>
        <v>S</v>
      </c>
      <c r="E441" s="78">
        <f t="shared" si="27"/>
        <v>11</v>
      </c>
      <c r="F441" s="75">
        <v>43</v>
      </c>
      <c r="G441" s="75">
        <v>37</v>
      </c>
      <c r="H441" s="75">
        <v>35</v>
      </c>
      <c r="I441" s="75">
        <v>36</v>
      </c>
      <c r="J441" s="75">
        <v>8</v>
      </c>
      <c r="K441" s="75">
        <v>21</v>
      </c>
      <c r="L441" s="75">
        <v>39</v>
      </c>
      <c r="M441" s="75">
        <v>1</v>
      </c>
      <c r="N441" s="75" t="s">
        <v>32</v>
      </c>
      <c r="O441" s="80"/>
    </row>
    <row r="442" spans="1:15" x14ac:dyDescent="0.25">
      <c r="A442" s="75">
        <f t="shared" si="25"/>
        <v>753</v>
      </c>
      <c r="B442" s="82" t="s">
        <v>470</v>
      </c>
      <c r="C442" s="81">
        <v>43181</v>
      </c>
      <c r="D442" s="78" t="str">
        <f t="shared" si="26"/>
        <v>J</v>
      </c>
      <c r="E442" s="78">
        <f t="shared" si="27"/>
        <v>12</v>
      </c>
      <c r="F442" s="75">
        <v>34</v>
      </c>
      <c r="G442" s="75">
        <v>48</v>
      </c>
      <c r="H442" s="75">
        <v>7</v>
      </c>
      <c r="I442" s="75">
        <v>24</v>
      </c>
      <c r="J442" s="75">
        <v>1</v>
      </c>
      <c r="K442" s="75">
        <v>36</v>
      </c>
      <c r="L442" s="75">
        <v>29</v>
      </c>
      <c r="M442" s="75">
        <v>8</v>
      </c>
      <c r="N442" s="75" t="s">
        <v>32</v>
      </c>
      <c r="O442" s="80"/>
    </row>
    <row r="443" spans="1:15" x14ac:dyDescent="0.25">
      <c r="A443" s="75">
        <f t="shared" si="25"/>
        <v>754</v>
      </c>
      <c r="B443" s="82" t="s">
        <v>471</v>
      </c>
      <c r="C443" s="81">
        <v>43183</v>
      </c>
      <c r="D443" s="78" t="str">
        <f t="shared" si="26"/>
        <v>S</v>
      </c>
      <c r="E443" s="78">
        <f t="shared" si="27"/>
        <v>12</v>
      </c>
      <c r="F443" s="75">
        <v>48</v>
      </c>
      <c r="G443" s="75">
        <v>39</v>
      </c>
      <c r="H443" s="75">
        <v>27</v>
      </c>
      <c r="I443" s="75">
        <v>23</v>
      </c>
      <c r="J443" s="75">
        <v>43</v>
      </c>
      <c r="K443" s="75">
        <v>29</v>
      </c>
      <c r="L443" s="75">
        <v>21</v>
      </c>
      <c r="M443" s="75">
        <v>3</v>
      </c>
      <c r="N443" s="75" t="s">
        <v>32</v>
      </c>
      <c r="O443" s="80"/>
    </row>
    <row r="444" spans="1:15" x14ac:dyDescent="0.25">
      <c r="A444" s="75">
        <f t="shared" si="25"/>
        <v>755</v>
      </c>
      <c r="B444" s="82" t="s">
        <v>472</v>
      </c>
      <c r="C444" s="81">
        <f>+C442+7</f>
        <v>43188</v>
      </c>
      <c r="D444" s="78" t="str">
        <f t="shared" si="26"/>
        <v>J</v>
      </c>
      <c r="E444" s="78">
        <f t="shared" si="27"/>
        <v>13</v>
      </c>
      <c r="F444" s="75">
        <v>15</v>
      </c>
      <c r="G444" s="75">
        <v>38</v>
      </c>
      <c r="H444" s="75">
        <v>17</v>
      </c>
      <c r="I444" s="75">
        <v>2</v>
      </c>
      <c r="J444" s="75">
        <v>19</v>
      </c>
      <c r="K444" s="75">
        <v>26</v>
      </c>
      <c r="L444" s="75">
        <v>33</v>
      </c>
      <c r="M444" s="75">
        <v>3</v>
      </c>
      <c r="N444" s="75" t="s">
        <v>32</v>
      </c>
      <c r="O444" s="80"/>
    </row>
    <row r="445" spans="1:15" x14ac:dyDescent="0.25">
      <c r="A445" s="75">
        <f t="shared" si="25"/>
        <v>756</v>
      </c>
      <c r="B445" s="82" t="s">
        <v>473</v>
      </c>
      <c r="C445" s="81">
        <v>43190</v>
      </c>
      <c r="D445" s="78" t="str">
        <f t="shared" si="26"/>
        <v>S</v>
      </c>
      <c r="E445" s="78">
        <f t="shared" si="27"/>
        <v>13</v>
      </c>
      <c r="F445" s="75">
        <v>14</v>
      </c>
      <c r="G445" s="75">
        <v>24</v>
      </c>
      <c r="H445" s="75">
        <v>26</v>
      </c>
      <c r="I445" s="75">
        <v>41</v>
      </c>
      <c r="J445" s="75">
        <v>22</v>
      </c>
      <c r="K445" s="75">
        <v>31</v>
      </c>
      <c r="L445" s="75">
        <v>39</v>
      </c>
      <c r="M445" s="75">
        <v>6</v>
      </c>
      <c r="N445" s="75" t="s">
        <v>32</v>
      </c>
      <c r="O445" s="80"/>
    </row>
    <row r="446" spans="1:15" x14ac:dyDescent="0.25">
      <c r="A446" s="75">
        <f t="shared" si="25"/>
        <v>757</v>
      </c>
      <c r="B446" s="82" t="s">
        <v>474</v>
      </c>
      <c r="C446" s="81">
        <f>+C444+7</f>
        <v>43195</v>
      </c>
      <c r="D446" s="78" t="str">
        <f t="shared" si="26"/>
        <v>J</v>
      </c>
      <c r="E446" s="78">
        <f t="shared" si="27"/>
        <v>14</v>
      </c>
      <c r="F446" s="75">
        <v>49</v>
      </c>
      <c r="G446" s="75">
        <v>23</v>
      </c>
      <c r="H446" s="75">
        <v>31</v>
      </c>
      <c r="I446" s="75">
        <v>11</v>
      </c>
      <c r="J446" s="75">
        <v>16</v>
      </c>
      <c r="K446" s="75">
        <v>47</v>
      </c>
      <c r="L446" s="75">
        <v>26</v>
      </c>
      <c r="M446" s="75">
        <v>0</v>
      </c>
      <c r="N446" s="75" t="s">
        <v>32</v>
      </c>
      <c r="O446" s="80"/>
    </row>
    <row r="447" spans="1:15" x14ac:dyDescent="0.25">
      <c r="A447" s="75">
        <f t="shared" si="25"/>
        <v>758</v>
      </c>
      <c r="B447" s="82" t="s">
        <v>475</v>
      </c>
      <c r="C447" s="81">
        <v>43197</v>
      </c>
      <c r="D447" s="78" t="str">
        <f t="shared" si="26"/>
        <v>S</v>
      </c>
      <c r="E447" s="78">
        <f t="shared" si="27"/>
        <v>14</v>
      </c>
      <c r="F447" s="75">
        <v>40</v>
      </c>
      <c r="G447" s="75">
        <v>24</v>
      </c>
      <c r="H447" s="75">
        <v>25</v>
      </c>
      <c r="I447" s="75">
        <v>43</v>
      </c>
      <c r="J447" s="75">
        <v>34</v>
      </c>
      <c r="K447" s="75">
        <v>41</v>
      </c>
      <c r="L447" s="75">
        <v>6</v>
      </c>
      <c r="M447" s="75">
        <v>4</v>
      </c>
      <c r="N447" s="75" t="s">
        <v>32</v>
      </c>
      <c r="O447" s="80"/>
    </row>
    <row r="448" spans="1:15" x14ac:dyDescent="0.25">
      <c r="A448" s="75">
        <f t="shared" si="25"/>
        <v>759</v>
      </c>
      <c r="B448" s="82" t="s">
        <v>476</v>
      </c>
      <c r="C448" s="81">
        <f>+C446+7</f>
        <v>43202</v>
      </c>
      <c r="D448" s="78" t="str">
        <f t="shared" si="26"/>
        <v>J</v>
      </c>
      <c r="E448" s="78">
        <f t="shared" si="27"/>
        <v>15</v>
      </c>
      <c r="F448" s="75">
        <v>34</v>
      </c>
      <c r="G448" s="75">
        <v>12</v>
      </c>
      <c r="H448" s="75">
        <v>18</v>
      </c>
      <c r="I448" s="75">
        <v>41</v>
      </c>
      <c r="J448" s="75">
        <v>35</v>
      </c>
      <c r="K448" s="75">
        <v>7</v>
      </c>
      <c r="L448" s="75">
        <v>48</v>
      </c>
      <c r="M448" s="75">
        <v>1</v>
      </c>
      <c r="N448" s="75" t="s">
        <v>32</v>
      </c>
      <c r="O448" s="80"/>
    </row>
    <row r="449" spans="1:15" x14ac:dyDescent="0.25">
      <c r="A449" s="75">
        <f t="shared" si="25"/>
        <v>760</v>
      </c>
      <c r="B449" s="82" t="s">
        <v>477</v>
      </c>
      <c r="C449" s="81">
        <v>43204</v>
      </c>
      <c r="D449" s="78" t="str">
        <f t="shared" si="26"/>
        <v>S</v>
      </c>
      <c r="E449" s="78">
        <f t="shared" si="27"/>
        <v>15</v>
      </c>
      <c r="F449" s="75">
        <v>17</v>
      </c>
      <c r="G449" s="75">
        <v>3</v>
      </c>
      <c r="H449" s="75">
        <v>24</v>
      </c>
      <c r="I449" s="75">
        <v>22</v>
      </c>
      <c r="J449" s="75">
        <v>20</v>
      </c>
      <c r="K449" s="75">
        <v>34</v>
      </c>
      <c r="L449" s="75">
        <v>4</v>
      </c>
      <c r="M449" s="75">
        <v>3</v>
      </c>
      <c r="N449" s="75" t="s">
        <v>32</v>
      </c>
      <c r="O449" s="80"/>
    </row>
    <row r="450" spans="1:15" x14ac:dyDescent="0.25">
      <c r="A450" s="75">
        <f t="shared" si="25"/>
        <v>761</v>
      </c>
      <c r="B450" s="82" t="s">
        <v>478</v>
      </c>
      <c r="C450" s="81">
        <v>43209</v>
      </c>
      <c r="D450" s="78" t="str">
        <f t="shared" si="26"/>
        <v>J</v>
      </c>
      <c r="E450" s="78">
        <f t="shared" si="27"/>
        <v>16</v>
      </c>
      <c r="F450" s="75">
        <v>45</v>
      </c>
      <c r="G450" s="75">
        <v>19</v>
      </c>
      <c r="H450" s="75">
        <v>43</v>
      </c>
      <c r="I450" s="75">
        <v>46</v>
      </c>
      <c r="J450" s="75">
        <v>10</v>
      </c>
      <c r="K450" s="75">
        <v>33</v>
      </c>
      <c r="L450" s="75">
        <v>32</v>
      </c>
      <c r="M450" s="75">
        <v>2</v>
      </c>
      <c r="N450" s="75" t="s">
        <v>32</v>
      </c>
      <c r="O450" s="80"/>
    </row>
    <row r="451" spans="1:15" x14ac:dyDescent="0.25">
      <c r="A451" s="75">
        <f t="shared" si="25"/>
        <v>762</v>
      </c>
      <c r="B451" s="83" t="s">
        <v>479</v>
      </c>
      <c r="C451" s="81">
        <f>+C449+7</f>
        <v>43211</v>
      </c>
      <c r="D451" s="78" t="str">
        <f t="shared" si="26"/>
        <v>S</v>
      </c>
      <c r="E451" s="78">
        <f t="shared" si="27"/>
        <v>16</v>
      </c>
      <c r="F451" s="75">
        <v>42</v>
      </c>
      <c r="G451" s="75">
        <v>17</v>
      </c>
      <c r="H451" s="75">
        <v>43</v>
      </c>
      <c r="I451" s="75">
        <v>8</v>
      </c>
      <c r="J451" s="75">
        <v>19</v>
      </c>
      <c r="K451" s="75">
        <v>29</v>
      </c>
      <c r="L451" s="75">
        <v>40</v>
      </c>
      <c r="M451" s="75">
        <v>6</v>
      </c>
      <c r="N451" s="75" t="s">
        <v>32</v>
      </c>
      <c r="O451" s="80"/>
    </row>
    <row r="452" spans="1:15" x14ac:dyDescent="0.25">
      <c r="A452" s="75">
        <f t="shared" ref="A452:A515" si="28">+A451+1</f>
        <v>763</v>
      </c>
      <c r="B452" s="82" t="s">
        <v>480</v>
      </c>
      <c r="C452" s="81">
        <v>43216</v>
      </c>
      <c r="D452" s="78" t="str">
        <f t="shared" si="26"/>
        <v>J</v>
      </c>
      <c r="E452" s="78">
        <f t="shared" si="27"/>
        <v>17</v>
      </c>
      <c r="F452" s="75">
        <v>36</v>
      </c>
      <c r="G452" s="75">
        <v>11</v>
      </c>
      <c r="H452" s="75">
        <v>4</v>
      </c>
      <c r="I452" s="75">
        <v>25</v>
      </c>
      <c r="J452" s="75">
        <v>49</v>
      </c>
      <c r="K452" s="75">
        <v>40</v>
      </c>
      <c r="L452" s="75">
        <v>26</v>
      </c>
      <c r="M452" s="75">
        <v>1</v>
      </c>
      <c r="N452" s="75" t="s">
        <v>32</v>
      </c>
      <c r="O452" s="80"/>
    </row>
    <row r="453" spans="1:15" x14ac:dyDescent="0.25">
      <c r="A453" s="75">
        <f t="shared" si="28"/>
        <v>764</v>
      </c>
      <c r="B453" s="82" t="s">
        <v>481</v>
      </c>
      <c r="C453" s="81">
        <f>+C451+7</f>
        <v>43218</v>
      </c>
      <c r="D453" s="78" t="str">
        <f t="shared" si="26"/>
        <v>S</v>
      </c>
      <c r="E453" s="78">
        <f t="shared" si="27"/>
        <v>17</v>
      </c>
      <c r="F453" s="75">
        <v>35</v>
      </c>
      <c r="G453" s="75">
        <v>7</v>
      </c>
      <c r="H453" s="75">
        <v>25</v>
      </c>
      <c r="I453" s="75">
        <v>39</v>
      </c>
      <c r="J453" s="75">
        <v>37</v>
      </c>
      <c r="K453" s="75">
        <v>31</v>
      </c>
      <c r="L453" s="75">
        <v>42</v>
      </c>
      <c r="M453" s="75">
        <v>5</v>
      </c>
      <c r="N453" s="75" t="s">
        <v>32</v>
      </c>
      <c r="O453" s="80"/>
    </row>
    <row r="454" spans="1:15" x14ac:dyDescent="0.25">
      <c r="A454" s="75">
        <f t="shared" si="28"/>
        <v>765</v>
      </c>
      <c r="B454" s="84" t="s">
        <v>482</v>
      </c>
      <c r="C454" s="81">
        <v>43223</v>
      </c>
      <c r="D454" s="78" t="str">
        <f t="shared" si="26"/>
        <v>J</v>
      </c>
      <c r="E454" s="78">
        <f t="shared" si="27"/>
        <v>18</v>
      </c>
      <c r="F454" s="75">
        <v>40</v>
      </c>
      <c r="G454" s="75">
        <v>28</v>
      </c>
      <c r="H454" s="75">
        <v>2</v>
      </c>
      <c r="I454" s="75">
        <v>17</v>
      </c>
      <c r="J454" s="75">
        <v>35</v>
      </c>
      <c r="K454" s="75">
        <v>18</v>
      </c>
      <c r="L454" s="75">
        <v>16</v>
      </c>
      <c r="M454" s="75">
        <v>6</v>
      </c>
      <c r="N454" s="75" t="s">
        <v>32</v>
      </c>
      <c r="O454" s="80"/>
    </row>
    <row r="455" spans="1:15" x14ac:dyDescent="0.25">
      <c r="A455" s="75">
        <f t="shared" si="28"/>
        <v>766</v>
      </c>
      <c r="B455" s="85" t="s">
        <v>483</v>
      </c>
      <c r="C455" s="81">
        <v>43225</v>
      </c>
      <c r="D455" s="78" t="str">
        <f t="shared" si="26"/>
        <v>S</v>
      </c>
      <c r="E455" s="78">
        <f t="shared" si="27"/>
        <v>18</v>
      </c>
      <c r="F455" s="75">
        <v>26</v>
      </c>
      <c r="G455" s="75">
        <v>32</v>
      </c>
      <c r="H455" s="75">
        <v>34</v>
      </c>
      <c r="I455" s="75">
        <v>1</v>
      </c>
      <c r="J455" s="75">
        <v>33</v>
      </c>
      <c r="K455" s="75">
        <v>19</v>
      </c>
      <c r="L455" s="75">
        <v>25</v>
      </c>
      <c r="M455" s="75">
        <v>2</v>
      </c>
      <c r="N455" s="75" t="s">
        <v>32</v>
      </c>
      <c r="O455" s="80"/>
    </row>
    <row r="456" spans="1:15" x14ac:dyDescent="0.25">
      <c r="A456" s="75">
        <f t="shared" si="28"/>
        <v>767</v>
      </c>
      <c r="B456" s="85" t="s">
        <v>484</v>
      </c>
      <c r="C456" s="81">
        <v>43230</v>
      </c>
      <c r="D456" s="78" t="str">
        <f t="shared" si="26"/>
        <v>J</v>
      </c>
      <c r="E456" s="78">
        <f t="shared" si="27"/>
        <v>19</v>
      </c>
      <c r="F456" s="75">
        <v>22</v>
      </c>
      <c r="G456" s="75">
        <v>23</v>
      </c>
      <c r="H456" s="75">
        <v>11</v>
      </c>
      <c r="I456" s="75">
        <v>1</v>
      </c>
      <c r="J456" s="75">
        <v>39</v>
      </c>
      <c r="K456" s="75">
        <v>38</v>
      </c>
      <c r="L456" s="75">
        <v>7</v>
      </c>
      <c r="M456" s="75">
        <v>1</v>
      </c>
      <c r="N456" s="75" t="s">
        <v>32</v>
      </c>
      <c r="O456" s="80"/>
    </row>
    <row r="457" spans="1:15" x14ac:dyDescent="0.25">
      <c r="A457" s="75">
        <f t="shared" si="28"/>
        <v>768</v>
      </c>
      <c r="B457" s="85" t="s">
        <v>485</v>
      </c>
      <c r="C457" s="81">
        <v>43232</v>
      </c>
      <c r="D457" s="78" t="str">
        <f t="shared" si="26"/>
        <v>S</v>
      </c>
      <c r="E457" s="78">
        <f t="shared" si="27"/>
        <v>19</v>
      </c>
      <c r="F457" s="75">
        <v>15</v>
      </c>
      <c r="G457" s="75">
        <v>9</v>
      </c>
      <c r="H457" s="75">
        <v>37</v>
      </c>
      <c r="I457" s="75">
        <v>23</v>
      </c>
      <c r="J457" s="75">
        <v>3</v>
      </c>
      <c r="K457" s="75">
        <v>27</v>
      </c>
      <c r="L457" s="75">
        <v>11</v>
      </c>
      <c r="M457" s="75">
        <v>2</v>
      </c>
      <c r="N457" s="75" t="s">
        <v>32</v>
      </c>
      <c r="O457" s="80"/>
    </row>
    <row r="458" spans="1:15" x14ac:dyDescent="0.25">
      <c r="A458" s="75">
        <f t="shared" si="28"/>
        <v>769</v>
      </c>
      <c r="B458" s="85" t="s">
        <v>486</v>
      </c>
      <c r="C458" s="81">
        <v>43237</v>
      </c>
      <c r="D458" s="78" t="str">
        <f t="shared" si="26"/>
        <v>J</v>
      </c>
      <c r="E458" s="78">
        <f t="shared" si="27"/>
        <v>20</v>
      </c>
      <c r="F458" s="75">
        <v>26</v>
      </c>
      <c r="G458" s="75">
        <v>24</v>
      </c>
      <c r="H458" s="75">
        <v>23</v>
      </c>
      <c r="I458" s="75">
        <v>25</v>
      </c>
      <c r="J458" s="75">
        <v>35</v>
      </c>
      <c r="K458" s="75">
        <v>32</v>
      </c>
      <c r="L458" s="75">
        <v>22</v>
      </c>
      <c r="M458" s="75">
        <v>4</v>
      </c>
      <c r="N458" s="75" t="s">
        <v>32</v>
      </c>
      <c r="O458" s="80"/>
    </row>
    <row r="459" spans="1:15" x14ac:dyDescent="0.25">
      <c r="A459" s="75">
        <f t="shared" si="28"/>
        <v>770</v>
      </c>
      <c r="B459" s="85" t="s">
        <v>487</v>
      </c>
      <c r="C459" s="81">
        <v>43239</v>
      </c>
      <c r="D459" s="78" t="str">
        <f t="shared" si="26"/>
        <v>S</v>
      </c>
      <c r="E459" s="78">
        <f t="shared" si="27"/>
        <v>20</v>
      </c>
      <c r="F459" s="75">
        <v>8</v>
      </c>
      <c r="G459" s="75">
        <v>31</v>
      </c>
      <c r="H459" s="75">
        <v>33</v>
      </c>
      <c r="I459" s="75">
        <v>5</v>
      </c>
      <c r="J459" s="75">
        <v>32</v>
      </c>
      <c r="K459" s="75">
        <v>20</v>
      </c>
      <c r="L459" s="75">
        <v>28</v>
      </c>
      <c r="M459" s="75">
        <v>6</v>
      </c>
      <c r="N459" s="75" t="s">
        <v>32</v>
      </c>
      <c r="O459" s="80"/>
    </row>
    <row r="460" spans="1:15" x14ac:dyDescent="0.25">
      <c r="A460" s="75">
        <f t="shared" si="28"/>
        <v>771</v>
      </c>
      <c r="B460" s="85" t="s">
        <v>488</v>
      </c>
      <c r="C460" s="81">
        <v>43244</v>
      </c>
      <c r="D460" s="78" t="str">
        <f t="shared" si="26"/>
        <v>J</v>
      </c>
      <c r="E460" s="78">
        <f t="shared" si="27"/>
        <v>21</v>
      </c>
      <c r="F460" s="75">
        <v>28</v>
      </c>
      <c r="G460" s="75">
        <v>1</v>
      </c>
      <c r="H460" s="75">
        <v>31</v>
      </c>
      <c r="I460" s="75">
        <v>40</v>
      </c>
      <c r="J460" s="75">
        <v>34</v>
      </c>
      <c r="K460" s="75">
        <v>35</v>
      </c>
      <c r="L460" s="75">
        <v>46</v>
      </c>
      <c r="M460" s="75">
        <v>4</v>
      </c>
      <c r="N460" s="75" t="s">
        <v>32</v>
      </c>
      <c r="O460" s="80"/>
    </row>
    <row r="461" spans="1:15" x14ac:dyDescent="0.25">
      <c r="A461" s="75">
        <f t="shared" si="28"/>
        <v>772</v>
      </c>
      <c r="B461" s="85" t="s">
        <v>489</v>
      </c>
      <c r="C461" s="81">
        <v>43246</v>
      </c>
      <c r="D461" s="78" t="str">
        <f t="shared" si="26"/>
        <v>S</v>
      </c>
      <c r="E461" s="78">
        <f t="shared" si="27"/>
        <v>21</v>
      </c>
      <c r="F461" s="75">
        <v>30</v>
      </c>
      <c r="G461" s="75">
        <v>39</v>
      </c>
      <c r="H461" s="75">
        <v>36</v>
      </c>
      <c r="I461" s="75">
        <v>26</v>
      </c>
      <c r="J461" s="75">
        <v>13</v>
      </c>
      <c r="K461" s="75">
        <v>35</v>
      </c>
      <c r="L461" s="75">
        <v>11</v>
      </c>
      <c r="M461" s="75">
        <v>0</v>
      </c>
      <c r="N461" s="75" t="s">
        <v>32</v>
      </c>
      <c r="O461" s="80"/>
    </row>
    <row r="462" spans="1:15" x14ac:dyDescent="0.25">
      <c r="A462" s="75">
        <f t="shared" si="28"/>
        <v>773</v>
      </c>
      <c r="B462" s="85" t="s">
        <v>490</v>
      </c>
      <c r="C462" s="81">
        <v>43251</v>
      </c>
      <c r="D462" s="78" t="str">
        <f t="shared" si="26"/>
        <v>J</v>
      </c>
      <c r="E462" s="78">
        <f t="shared" si="27"/>
        <v>22</v>
      </c>
      <c r="F462" s="75">
        <v>11</v>
      </c>
      <c r="G462" s="75">
        <v>16</v>
      </c>
      <c r="H462" s="75">
        <v>17</v>
      </c>
      <c r="I462" s="75">
        <v>44</v>
      </c>
      <c r="J462" s="75">
        <v>7</v>
      </c>
      <c r="K462" s="75">
        <v>2</v>
      </c>
      <c r="L462" s="75">
        <v>14</v>
      </c>
      <c r="M462" s="75">
        <v>7</v>
      </c>
      <c r="N462" s="75" t="s">
        <v>32</v>
      </c>
      <c r="O462" s="80"/>
    </row>
    <row r="463" spans="1:15" x14ac:dyDescent="0.25">
      <c r="A463" s="75">
        <f t="shared" si="28"/>
        <v>774</v>
      </c>
      <c r="B463" s="85" t="s">
        <v>491</v>
      </c>
      <c r="C463" s="81">
        <v>43253</v>
      </c>
      <c r="D463" s="78" t="str">
        <f t="shared" si="26"/>
        <v>S</v>
      </c>
      <c r="E463" s="78">
        <f t="shared" si="27"/>
        <v>22</v>
      </c>
      <c r="F463" s="75">
        <v>10</v>
      </c>
      <c r="G463" s="75">
        <v>41</v>
      </c>
      <c r="H463" s="75">
        <v>12</v>
      </c>
      <c r="I463" s="75">
        <v>32</v>
      </c>
      <c r="J463" s="75">
        <v>7</v>
      </c>
      <c r="K463" s="75">
        <v>38</v>
      </c>
      <c r="L463" s="75">
        <v>27</v>
      </c>
      <c r="M463" s="75">
        <v>9</v>
      </c>
      <c r="N463" s="75" t="s">
        <v>32</v>
      </c>
      <c r="O463" s="80"/>
    </row>
    <row r="464" spans="1:15" x14ac:dyDescent="0.25">
      <c r="A464" s="75">
        <f t="shared" si="28"/>
        <v>775</v>
      </c>
      <c r="B464" s="85" t="s">
        <v>492</v>
      </c>
      <c r="C464" s="81">
        <v>43258</v>
      </c>
      <c r="D464" s="78" t="str">
        <f t="shared" si="26"/>
        <v>J</v>
      </c>
      <c r="E464" s="78">
        <f t="shared" si="27"/>
        <v>23</v>
      </c>
      <c r="F464" s="75">
        <v>1</v>
      </c>
      <c r="G464" s="75">
        <v>25</v>
      </c>
      <c r="H464" s="75">
        <v>28</v>
      </c>
      <c r="I464" s="75">
        <v>17</v>
      </c>
      <c r="J464" s="75">
        <v>44</v>
      </c>
      <c r="K464" s="75">
        <v>9</v>
      </c>
      <c r="L464" s="75">
        <v>21</v>
      </c>
      <c r="M464" s="75">
        <v>4</v>
      </c>
      <c r="N464" s="75" t="s">
        <v>32</v>
      </c>
      <c r="O464" s="80"/>
    </row>
    <row r="465" spans="1:15" x14ac:dyDescent="0.25">
      <c r="A465" s="75">
        <f t="shared" si="28"/>
        <v>776</v>
      </c>
      <c r="B465" s="85" t="s">
        <v>493</v>
      </c>
      <c r="C465" s="81">
        <v>43260</v>
      </c>
      <c r="D465" s="78" t="str">
        <f t="shared" si="26"/>
        <v>S</v>
      </c>
      <c r="E465" s="78">
        <f t="shared" si="27"/>
        <v>23</v>
      </c>
      <c r="F465" s="75">
        <v>13</v>
      </c>
      <c r="G465" s="75">
        <v>26</v>
      </c>
      <c r="H465" s="75">
        <v>35</v>
      </c>
      <c r="I465" s="75">
        <v>29</v>
      </c>
      <c r="J465" s="75">
        <v>9</v>
      </c>
      <c r="K465" s="75">
        <v>2</v>
      </c>
      <c r="L465" s="75">
        <v>24</v>
      </c>
      <c r="M465" s="75">
        <v>1</v>
      </c>
      <c r="N465" s="75" t="s">
        <v>32</v>
      </c>
      <c r="O465" s="80"/>
    </row>
    <row r="466" spans="1:15" x14ac:dyDescent="0.25">
      <c r="A466" s="75">
        <f t="shared" si="28"/>
        <v>777</v>
      </c>
      <c r="B466" s="85" t="s">
        <v>494</v>
      </c>
      <c r="C466" s="81">
        <v>43265</v>
      </c>
      <c r="D466" s="78" t="str">
        <f t="shared" si="26"/>
        <v>J</v>
      </c>
      <c r="E466" s="78">
        <f t="shared" si="27"/>
        <v>24</v>
      </c>
      <c r="F466" s="75">
        <v>40</v>
      </c>
      <c r="G466" s="75">
        <v>35</v>
      </c>
      <c r="H466" s="75">
        <v>41</v>
      </c>
      <c r="I466" s="75">
        <v>18</v>
      </c>
      <c r="J466" s="75">
        <v>49</v>
      </c>
      <c r="K466" s="75">
        <v>7</v>
      </c>
      <c r="L466" s="75">
        <v>33</v>
      </c>
      <c r="M466" s="75">
        <v>8</v>
      </c>
      <c r="N466" s="75" t="s">
        <v>32</v>
      </c>
      <c r="O466" s="80"/>
    </row>
    <row r="467" spans="1:15" x14ac:dyDescent="0.25">
      <c r="A467" s="75">
        <f t="shared" si="28"/>
        <v>778</v>
      </c>
      <c r="B467" s="85" t="s">
        <v>495</v>
      </c>
      <c r="C467" s="81">
        <v>43267</v>
      </c>
      <c r="D467" s="78" t="str">
        <f t="shared" si="26"/>
        <v>S</v>
      </c>
      <c r="E467" s="78">
        <f t="shared" si="27"/>
        <v>24</v>
      </c>
      <c r="F467" s="75">
        <v>18</v>
      </c>
      <c r="G467" s="75">
        <v>30</v>
      </c>
      <c r="H467" s="75">
        <v>43</v>
      </c>
      <c r="I467" s="75">
        <v>29</v>
      </c>
      <c r="J467" s="75">
        <v>9</v>
      </c>
      <c r="K467" s="75">
        <v>11</v>
      </c>
      <c r="L467" s="75">
        <v>10</v>
      </c>
      <c r="M467" s="75">
        <v>1</v>
      </c>
      <c r="N467" s="75" t="s">
        <v>32</v>
      </c>
      <c r="O467" s="80"/>
    </row>
    <row r="468" spans="1:15" x14ac:dyDescent="0.25">
      <c r="A468" s="75">
        <f t="shared" si="28"/>
        <v>779</v>
      </c>
      <c r="B468" s="85" t="s">
        <v>496</v>
      </c>
      <c r="C468" s="81">
        <v>43272</v>
      </c>
      <c r="D468" s="78" t="str">
        <f t="shared" si="26"/>
        <v>J</v>
      </c>
      <c r="E468" s="78">
        <f t="shared" si="27"/>
        <v>25</v>
      </c>
      <c r="F468" s="75">
        <v>38</v>
      </c>
      <c r="G468" s="75">
        <v>34</v>
      </c>
      <c r="H468" s="75">
        <v>48</v>
      </c>
      <c r="I468" s="75">
        <v>46</v>
      </c>
      <c r="J468" s="75">
        <v>1</v>
      </c>
      <c r="K468" s="75">
        <v>12</v>
      </c>
      <c r="L468" s="75">
        <v>36</v>
      </c>
      <c r="M468" s="75">
        <v>5</v>
      </c>
      <c r="N468" s="75" t="s">
        <v>32</v>
      </c>
      <c r="O468" s="80"/>
    </row>
    <row r="469" spans="1:15" x14ac:dyDescent="0.25">
      <c r="A469" s="75">
        <f t="shared" si="28"/>
        <v>780</v>
      </c>
      <c r="B469" s="85" t="s">
        <v>497</v>
      </c>
      <c r="C469" s="81">
        <v>43274</v>
      </c>
      <c r="D469" s="78" t="str">
        <f t="shared" si="26"/>
        <v>S</v>
      </c>
      <c r="E469" s="78">
        <f t="shared" si="27"/>
        <v>25</v>
      </c>
      <c r="F469" s="75">
        <v>8</v>
      </c>
      <c r="G469" s="75">
        <v>7</v>
      </c>
      <c r="H469" s="75">
        <v>21</v>
      </c>
      <c r="I469" s="75">
        <v>9</v>
      </c>
      <c r="J469" s="75">
        <v>24</v>
      </c>
      <c r="K469" s="75">
        <v>25</v>
      </c>
      <c r="L469" s="75">
        <v>4</v>
      </c>
      <c r="M469" s="75">
        <v>4</v>
      </c>
      <c r="N469" s="75" t="s">
        <v>32</v>
      </c>
      <c r="O469" s="80"/>
    </row>
    <row r="470" spans="1:15" x14ac:dyDescent="0.25">
      <c r="A470" s="75">
        <f t="shared" si="28"/>
        <v>781</v>
      </c>
      <c r="B470" s="85" t="s">
        <v>498</v>
      </c>
      <c r="C470" s="81">
        <v>43279</v>
      </c>
      <c r="D470" s="78" t="str">
        <f t="shared" si="26"/>
        <v>J</v>
      </c>
      <c r="E470" s="78">
        <f t="shared" si="27"/>
        <v>26</v>
      </c>
      <c r="F470" s="75">
        <v>32</v>
      </c>
      <c r="G470" s="75">
        <v>38</v>
      </c>
      <c r="H470" s="75">
        <v>49</v>
      </c>
      <c r="I470" s="75">
        <v>28</v>
      </c>
      <c r="J470" s="75">
        <v>15</v>
      </c>
      <c r="K470" s="75">
        <v>31</v>
      </c>
      <c r="L470" s="75">
        <v>12</v>
      </c>
      <c r="M470" s="75">
        <v>2</v>
      </c>
      <c r="N470" s="75" t="s">
        <v>32</v>
      </c>
      <c r="O470" s="80"/>
    </row>
    <row r="471" spans="1:15" x14ac:dyDescent="0.25">
      <c r="A471" s="75">
        <f t="shared" si="28"/>
        <v>782</v>
      </c>
      <c r="B471" s="85" t="s">
        <v>499</v>
      </c>
      <c r="C471" s="81">
        <v>43281</v>
      </c>
      <c r="D471" s="78" t="str">
        <f t="shared" si="26"/>
        <v>S</v>
      </c>
      <c r="E471" s="78">
        <f t="shared" si="27"/>
        <v>26</v>
      </c>
      <c r="F471" s="75">
        <v>44</v>
      </c>
      <c r="G471" s="75">
        <v>30</v>
      </c>
      <c r="H471" s="75">
        <v>37</v>
      </c>
      <c r="I471" s="75">
        <v>16</v>
      </c>
      <c r="J471" s="75">
        <v>14</v>
      </c>
      <c r="K471" s="75">
        <v>5</v>
      </c>
      <c r="L471" s="75">
        <v>23</v>
      </c>
      <c r="M471" s="75">
        <v>3</v>
      </c>
      <c r="N471" s="75" t="s">
        <v>32</v>
      </c>
      <c r="O471" s="80"/>
    </row>
    <row r="472" spans="1:15" x14ac:dyDescent="0.25">
      <c r="A472" s="75">
        <f t="shared" si="28"/>
        <v>783</v>
      </c>
      <c r="B472" s="85" t="s">
        <v>500</v>
      </c>
      <c r="C472" s="81">
        <v>43286</v>
      </c>
      <c r="D472" s="78" t="str">
        <f t="shared" si="26"/>
        <v>J</v>
      </c>
      <c r="E472" s="78">
        <f t="shared" si="27"/>
        <v>27</v>
      </c>
      <c r="F472" s="75">
        <v>11</v>
      </c>
      <c r="G472" s="75">
        <v>13</v>
      </c>
      <c r="H472" s="75">
        <v>31</v>
      </c>
      <c r="I472" s="75">
        <v>47</v>
      </c>
      <c r="J472" s="75">
        <v>49</v>
      </c>
      <c r="K472" s="75">
        <v>32</v>
      </c>
      <c r="L472" s="75">
        <v>1</v>
      </c>
      <c r="M472" s="75">
        <v>4</v>
      </c>
      <c r="N472" s="75" t="s">
        <v>32</v>
      </c>
      <c r="O472" s="80"/>
    </row>
    <row r="473" spans="1:15" x14ac:dyDescent="0.25">
      <c r="A473" s="75">
        <f t="shared" si="28"/>
        <v>784</v>
      </c>
      <c r="B473" s="85" t="s">
        <v>501</v>
      </c>
      <c r="C473" s="81">
        <v>43288</v>
      </c>
      <c r="D473" s="78" t="str">
        <f t="shared" si="26"/>
        <v>S</v>
      </c>
      <c r="E473" s="78">
        <f t="shared" si="27"/>
        <v>27</v>
      </c>
      <c r="F473" s="75">
        <v>42</v>
      </c>
      <c r="G473" s="75">
        <v>6</v>
      </c>
      <c r="H473" s="75">
        <v>44</v>
      </c>
      <c r="I473" s="75">
        <v>11</v>
      </c>
      <c r="J473" s="75">
        <v>10</v>
      </c>
      <c r="K473" s="75">
        <v>9</v>
      </c>
      <c r="L473" s="75">
        <v>21</v>
      </c>
      <c r="M473" s="75">
        <v>4</v>
      </c>
      <c r="N473" s="75" t="s">
        <v>32</v>
      </c>
      <c r="O473" s="80"/>
    </row>
    <row r="474" spans="1:15" x14ac:dyDescent="0.25">
      <c r="A474" s="75">
        <f t="shared" si="28"/>
        <v>785</v>
      </c>
      <c r="B474" s="85" t="s">
        <v>502</v>
      </c>
      <c r="C474" s="81">
        <v>43293</v>
      </c>
      <c r="D474" s="78" t="str">
        <f t="shared" ref="D474:D493" si="29">CHOOSE(WEEKDAY(C474),"D","L","M","X","J","V","S")</f>
        <v>J</v>
      </c>
      <c r="E474" s="78">
        <f t="shared" ref="E474:E493" si="30">WEEKNUM(C474,21)</f>
        <v>28</v>
      </c>
      <c r="F474" s="78">
        <v>47</v>
      </c>
      <c r="G474" s="75">
        <v>32</v>
      </c>
      <c r="H474" s="75">
        <v>25</v>
      </c>
      <c r="I474" s="75">
        <v>20</v>
      </c>
      <c r="J474" s="75">
        <v>10</v>
      </c>
      <c r="K474" s="75">
        <v>26</v>
      </c>
      <c r="L474" s="75">
        <v>2</v>
      </c>
      <c r="M474" s="75">
        <v>4</v>
      </c>
      <c r="N474" s="75" t="s">
        <v>32</v>
      </c>
      <c r="O474" s="80"/>
    </row>
    <row r="475" spans="1:15" x14ac:dyDescent="0.25">
      <c r="A475" s="75">
        <f t="shared" si="28"/>
        <v>786</v>
      </c>
      <c r="B475" s="85" t="s">
        <v>503</v>
      </c>
      <c r="C475" s="81">
        <v>43295</v>
      </c>
      <c r="D475" s="78" t="str">
        <f t="shared" si="29"/>
        <v>S</v>
      </c>
      <c r="E475" s="78">
        <f t="shared" si="30"/>
        <v>28</v>
      </c>
      <c r="F475" s="78">
        <v>40</v>
      </c>
      <c r="G475" s="75">
        <v>2</v>
      </c>
      <c r="H475" s="75">
        <v>12</v>
      </c>
      <c r="I475" s="75">
        <v>16</v>
      </c>
      <c r="J475" s="75">
        <v>27</v>
      </c>
      <c r="K475" s="75">
        <v>18</v>
      </c>
      <c r="L475" s="75">
        <v>33</v>
      </c>
      <c r="M475" s="75">
        <v>5</v>
      </c>
      <c r="N475" s="75" t="s">
        <v>32</v>
      </c>
      <c r="O475" s="80"/>
    </row>
    <row r="476" spans="1:15" x14ac:dyDescent="0.25">
      <c r="A476" s="75">
        <f t="shared" si="28"/>
        <v>787</v>
      </c>
      <c r="B476" s="85" t="s">
        <v>504</v>
      </c>
      <c r="C476" s="81">
        <v>43300</v>
      </c>
      <c r="D476" s="78" t="str">
        <f t="shared" si="29"/>
        <v>J</v>
      </c>
      <c r="E476" s="78">
        <f t="shared" si="30"/>
        <v>29</v>
      </c>
      <c r="F476" s="78">
        <v>4</v>
      </c>
      <c r="G476" s="75">
        <v>49</v>
      </c>
      <c r="H476" s="75">
        <v>9</v>
      </c>
      <c r="I476" s="75">
        <v>39</v>
      </c>
      <c r="J476" s="75">
        <v>5</v>
      </c>
      <c r="K476" s="75">
        <v>22</v>
      </c>
      <c r="L476" s="75">
        <v>28</v>
      </c>
      <c r="M476" s="75">
        <v>1</v>
      </c>
      <c r="N476" s="75" t="s">
        <v>32</v>
      </c>
      <c r="O476" s="80"/>
    </row>
    <row r="477" spans="1:15" x14ac:dyDescent="0.25">
      <c r="A477" s="75">
        <f t="shared" si="28"/>
        <v>788</v>
      </c>
      <c r="B477" s="85" t="s">
        <v>505</v>
      </c>
      <c r="C477" s="81">
        <v>43302</v>
      </c>
      <c r="D477" s="78" t="str">
        <f t="shared" si="29"/>
        <v>S</v>
      </c>
      <c r="E477" s="78">
        <f t="shared" si="30"/>
        <v>29</v>
      </c>
      <c r="F477" s="78">
        <v>18</v>
      </c>
      <c r="G477" s="75">
        <v>33</v>
      </c>
      <c r="H477" s="75">
        <v>24</v>
      </c>
      <c r="I477" s="75">
        <v>2</v>
      </c>
      <c r="J477" s="75">
        <v>36</v>
      </c>
      <c r="K477" s="75">
        <v>28</v>
      </c>
      <c r="L477" s="75">
        <v>47</v>
      </c>
      <c r="M477" s="75">
        <v>8</v>
      </c>
      <c r="N477" s="75" t="s">
        <v>32</v>
      </c>
      <c r="O477" s="80"/>
    </row>
    <row r="478" spans="1:15" x14ac:dyDescent="0.25">
      <c r="A478" s="75">
        <f t="shared" si="28"/>
        <v>789</v>
      </c>
      <c r="B478" s="85" t="s">
        <v>506</v>
      </c>
      <c r="C478" s="81">
        <v>43307</v>
      </c>
      <c r="D478" s="78" t="str">
        <f t="shared" si="29"/>
        <v>J</v>
      </c>
      <c r="E478" s="78">
        <f t="shared" si="30"/>
        <v>30</v>
      </c>
      <c r="F478" s="78">
        <v>32</v>
      </c>
      <c r="G478" s="75">
        <v>40</v>
      </c>
      <c r="H478" s="75">
        <v>25</v>
      </c>
      <c r="I478" s="75">
        <v>13</v>
      </c>
      <c r="J478" s="75">
        <v>38</v>
      </c>
      <c r="K478" s="75">
        <v>31</v>
      </c>
      <c r="L478" s="75">
        <v>15</v>
      </c>
      <c r="M478" s="75">
        <v>7</v>
      </c>
      <c r="N478" s="75" t="s">
        <v>32</v>
      </c>
      <c r="O478" s="80"/>
    </row>
    <row r="479" spans="1:15" x14ac:dyDescent="0.25">
      <c r="A479" s="75">
        <f t="shared" si="28"/>
        <v>790</v>
      </c>
      <c r="B479" s="85" t="s">
        <v>507</v>
      </c>
      <c r="C479" s="81">
        <v>43309</v>
      </c>
      <c r="D479" s="78" t="str">
        <f t="shared" si="29"/>
        <v>S</v>
      </c>
      <c r="E479" s="78">
        <f t="shared" si="30"/>
        <v>30</v>
      </c>
      <c r="F479" s="78">
        <v>2</v>
      </c>
      <c r="G479" s="75">
        <v>12</v>
      </c>
      <c r="H479" s="75">
        <v>46</v>
      </c>
      <c r="I479" s="75">
        <v>10</v>
      </c>
      <c r="J479" s="75">
        <v>43</v>
      </c>
      <c r="K479" s="75">
        <v>20</v>
      </c>
      <c r="L479" s="75">
        <v>40</v>
      </c>
      <c r="M479" s="75">
        <v>7</v>
      </c>
      <c r="N479" s="75" t="s">
        <v>32</v>
      </c>
      <c r="O479" s="80"/>
    </row>
    <row r="480" spans="1:15" x14ac:dyDescent="0.25">
      <c r="A480" s="75">
        <f t="shared" si="28"/>
        <v>791</v>
      </c>
      <c r="B480" s="85" t="s">
        <v>508</v>
      </c>
      <c r="C480" s="81">
        <v>43314</v>
      </c>
      <c r="D480" s="78" t="str">
        <f t="shared" si="29"/>
        <v>J</v>
      </c>
      <c r="E480" s="78">
        <f t="shared" si="30"/>
        <v>31</v>
      </c>
      <c r="F480" s="78">
        <v>10</v>
      </c>
      <c r="G480" s="75">
        <v>38</v>
      </c>
      <c r="H480" s="75">
        <v>25</v>
      </c>
      <c r="I480" s="75">
        <v>18</v>
      </c>
      <c r="J480" s="75">
        <v>49</v>
      </c>
      <c r="K480" s="75">
        <v>37</v>
      </c>
      <c r="L480" s="75">
        <v>32</v>
      </c>
      <c r="M480" s="75">
        <v>9</v>
      </c>
      <c r="N480" s="75" t="s">
        <v>32</v>
      </c>
      <c r="O480" s="80"/>
    </row>
    <row r="481" spans="1:15" x14ac:dyDescent="0.25">
      <c r="A481" s="75">
        <f t="shared" si="28"/>
        <v>792</v>
      </c>
      <c r="B481" s="85" t="s">
        <v>509</v>
      </c>
      <c r="C481" s="81">
        <v>43316</v>
      </c>
      <c r="D481" s="78" t="str">
        <f t="shared" si="29"/>
        <v>S</v>
      </c>
      <c r="E481" s="78">
        <f t="shared" si="30"/>
        <v>31</v>
      </c>
      <c r="F481" s="78">
        <v>35</v>
      </c>
      <c r="G481" s="75">
        <v>48</v>
      </c>
      <c r="H481" s="75">
        <v>37</v>
      </c>
      <c r="I481" s="75">
        <v>15</v>
      </c>
      <c r="J481" s="75">
        <v>6</v>
      </c>
      <c r="K481" s="75">
        <v>45</v>
      </c>
      <c r="L481" s="75">
        <v>49</v>
      </c>
      <c r="M481" s="75">
        <v>3</v>
      </c>
      <c r="N481" s="75" t="s">
        <v>32</v>
      </c>
      <c r="O481" s="80"/>
    </row>
    <row r="482" spans="1:15" x14ac:dyDescent="0.25">
      <c r="A482" s="75">
        <f t="shared" si="28"/>
        <v>793</v>
      </c>
      <c r="B482" s="85" t="s">
        <v>510</v>
      </c>
      <c r="C482" s="81">
        <v>43321</v>
      </c>
      <c r="D482" s="78" t="str">
        <f t="shared" si="29"/>
        <v>J</v>
      </c>
      <c r="E482" s="78">
        <f t="shared" si="30"/>
        <v>32</v>
      </c>
      <c r="F482" s="78">
        <v>12</v>
      </c>
      <c r="G482" s="75">
        <v>46</v>
      </c>
      <c r="H482" s="75">
        <v>17</v>
      </c>
      <c r="I482" s="75">
        <v>15</v>
      </c>
      <c r="J482" s="75">
        <v>37</v>
      </c>
      <c r="K482" s="75">
        <v>4</v>
      </c>
      <c r="L482" s="75">
        <v>16</v>
      </c>
      <c r="M482" s="75">
        <v>8</v>
      </c>
      <c r="N482" s="75" t="s">
        <v>32</v>
      </c>
      <c r="O482" s="80"/>
    </row>
    <row r="483" spans="1:15" x14ac:dyDescent="0.25">
      <c r="A483" s="75">
        <f t="shared" si="28"/>
        <v>794</v>
      </c>
      <c r="B483" s="85" t="s">
        <v>511</v>
      </c>
      <c r="C483" s="81">
        <v>43323</v>
      </c>
      <c r="D483" s="78" t="str">
        <f t="shared" si="29"/>
        <v>S</v>
      </c>
      <c r="E483" s="78">
        <f t="shared" si="30"/>
        <v>32</v>
      </c>
      <c r="F483" s="78">
        <v>15</v>
      </c>
      <c r="G483" s="75">
        <v>10</v>
      </c>
      <c r="H483" s="75">
        <v>16</v>
      </c>
      <c r="I483" s="75">
        <v>24</v>
      </c>
      <c r="J483" s="75">
        <v>43</v>
      </c>
      <c r="K483" s="75">
        <v>13</v>
      </c>
      <c r="L483" s="75">
        <v>20</v>
      </c>
      <c r="M483" s="75">
        <v>0</v>
      </c>
      <c r="N483" s="75" t="s">
        <v>32</v>
      </c>
      <c r="O483" s="80"/>
    </row>
    <row r="484" spans="1:15" x14ac:dyDescent="0.25">
      <c r="A484" s="75">
        <f t="shared" si="28"/>
        <v>795</v>
      </c>
      <c r="B484" s="85" t="s">
        <v>512</v>
      </c>
      <c r="C484" s="81">
        <v>43328</v>
      </c>
      <c r="D484" s="78" t="str">
        <f t="shared" si="29"/>
        <v>J</v>
      </c>
      <c r="E484" s="78">
        <f t="shared" si="30"/>
        <v>33</v>
      </c>
      <c r="F484" s="78">
        <v>30</v>
      </c>
      <c r="G484" s="75">
        <v>38</v>
      </c>
      <c r="H484" s="75">
        <v>5</v>
      </c>
      <c r="I484" s="75">
        <v>4</v>
      </c>
      <c r="J484" s="75">
        <v>2</v>
      </c>
      <c r="K484" s="75">
        <v>13</v>
      </c>
      <c r="L484" s="75">
        <v>35</v>
      </c>
      <c r="M484" s="75">
        <v>2</v>
      </c>
      <c r="N484" s="75" t="s">
        <v>32</v>
      </c>
      <c r="O484" s="80"/>
    </row>
    <row r="485" spans="1:15" x14ac:dyDescent="0.25">
      <c r="A485" s="75">
        <f t="shared" si="28"/>
        <v>796</v>
      </c>
      <c r="B485" s="85" t="s">
        <v>513</v>
      </c>
      <c r="C485" s="81">
        <v>43330</v>
      </c>
      <c r="D485" s="78" t="str">
        <f t="shared" si="29"/>
        <v>S</v>
      </c>
      <c r="E485" s="78">
        <f t="shared" si="30"/>
        <v>33</v>
      </c>
      <c r="F485" s="78">
        <v>42</v>
      </c>
      <c r="G485" s="75">
        <v>41</v>
      </c>
      <c r="H485" s="75">
        <v>35</v>
      </c>
      <c r="I485" s="75">
        <v>37</v>
      </c>
      <c r="J485" s="75">
        <v>25</v>
      </c>
      <c r="K485" s="75">
        <v>7</v>
      </c>
      <c r="L485" s="75">
        <v>15</v>
      </c>
      <c r="M485" s="75">
        <v>1</v>
      </c>
      <c r="N485" s="75" t="s">
        <v>32</v>
      </c>
      <c r="O485" s="80"/>
    </row>
    <row r="486" spans="1:15" x14ac:dyDescent="0.25">
      <c r="A486" s="75">
        <f t="shared" si="28"/>
        <v>797</v>
      </c>
      <c r="B486" s="85" t="s">
        <v>514</v>
      </c>
      <c r="C486" s="81">
        <v>43335</v>
      </c>
      <c r="D486" s="78" t="str">
        <f t="shared" si="29"/>
        <v>J</v>
      </c>
      <c r="E486" s="78">
        <f t="shared" si="30"/>
        <v>34</v>
      </c>
      <c r="F486" s="78">
        <v>45</v>
      </c>
      <c r="G486" s="75">
        <v>9</v>
      </c>
      <c r="H486" s="75">
        <v>12</v>
      </c>
      <c r="I486" s="75">
        <v>40</v>
      </c>
      <c r="J486" s="75">
        <v>2</v>
      </c>
      <c r="K486" s="75">
        <v>48</v>
      </c>
      <c r="L486" s="75">
        <v>5</v>
      </c>
      <c r="M486" s="75">
        <v>6</v>
      </c>
      <c r="N486" s="75" t="s">
        <v>32</v>
      </c>
      <c r="O486" s="80"/>
    </row>
    <row r="487" spans="1:15" x14ac:dyDescent="0.25">
      <c r="A487" s="75">
        <f t="shared" si="28"/>
        <v>798</v>
      </c>
      <c r="B487" s="85" t="s">
        <v>515</v>
      </c>
      <c r="C487" s="81">
        <v>43337</v>
      </c>
      <c r="D487" s="78" t="str">
        <f t="shared" si="29"/>
        <v>S</v>
      </c>
      <c r="E487" s="78">
        <f t="shared" si="30"/>
        <v>34</v>
      </c>
      <c r="F487" s="78">
        <v>49</v>
      </c>
      <c r="G487" s="75">
        <v>8</v>
      </c>
      <c r="H487" s="75">
        <v>18</v>
      </c>
      <c r="I487" s="75">
        <v>34</v>
      </c>
      <c r="J487" s="75">
        <v>41</v>
      </c>
      <c r="K487" s="75">
        <v>17</v>
      </c>
      <c r="L487" s="75">
        <v>3</v>
      </c>
      <c r="M487" s="75">
        <v>9</v>
      </c>
      <c r="N487" s="75" t="s">
        <v>32</v>
      </c>
      <c r="O487" s="80"/>
    </row>
    <row r="488" spans="1:15" x14ac:dyDescent="0.25">
      <c r="A488" s="75">
        <f t="shared" si="28"/>
        <v>799</v>
      </c>
      <c r="B488" s="85" t="s">
        <v>516</v>
      </c>
      <c r="C488" s="81">
        <v>43342</v>
      </c>
      <c r="D488" s="78" t="str">
        <f t="shared" si="29"/>
        <v>J</v>
      </c>
      <c r="E488" s="78">
        <f t="shared" si="30"/>
        <v>35</v>
      </c>
      <c r="F488" s="78">
        <v>8</v>
      </c>
      <c r="G488" s="75">
        <v>38</v>
      </c>
      <c r="H488" s="75">
        <v>27</v>
      </c>
      <c r="I488" s="75">
        <v>40</v>
      </c>
      <c r="J488" s="75">
        <v>44</v>
      </c>
      <c r="K488" s="75">
        <v>11</v>
      </c>
      <c r="L488" s="75">
        <v>26</v>
      </c>
      <c r="M488" s="75">
        <v>5</v>
      </c>
      <c r="N488" s="75" t="s">
        <v>32</v>
      </c>
      <c r="O488" s="80"/>
    </row>
    <row r="489" spans="1:15" x14ac:dyDescent="0.25">
      <c r="A489" s="75">
        <f t="shared" si="28"/>
        <v>800</v>
      </c>
      <c r="B489" s="85" t="s">
        <v>517</v>
      </c>
      <c r="C489" s="81">
        <v>43344</v>
      </c>
      <c r="D489" s="78" t="str">
        <f t="shared" si="29"/>
        <v>S</v>
      </c>
      <c r="E489" s="78">
        <f t="shared" si="30"/>
        <v>35</v>
      </c>
      <c r="F489" s="78">
        <v>7</v>
      </c>
      <c r="G489" s="75">
        <v>37</v>
      </c>
      <c r="H489" s="75">
        <v>19</v>
      </c>
      <c r="I489" s="75">
        <v>4</v>
      </c>
      <c r="J489" s="75">
        <v>45</v>
      </c>
      <c r="K489" s="75">
        <v>44</v>
      </c>
      <c r="L489" s="75">
        <v>12</v>
      </c>
      <c r="M489" s="75">
        <v>2</v>
      </c>
      <c r="N489" s="75" t="s">
        <v>32</v>
      </c>
      <c r="O489" s="80"/>
    </row>
    <row r="490" spans="1:15" x14ac:dyDescent="0.25">
      <c r="A490" s="75">
        <f t="shared" si="28"/>
        <v>801</v>
      </c>
      <c r="B490" s="85" t="s">
        <v>518</v>
      </c>
      <c r="C490" s="81">
        <v>43349</v>
      </c>
      <c r="D490" s="78" t="str">
        <f t="shared" si="29"/>
        <v>J</v>
      </c>
      <c r="E490" s="78">
        <f t="shared" si="30"/>
        <v>36</v>
      </c>
      <c r="F490" s="78">
        <v>27</v>
      </c>
      <c r="G490" s="75">
        <v>11</v>
      </c>
      <c r="H490" s="75">
        <v>3</v>
      </c>
      <c r="I490" s="75">
        <v>21</v>
      </c>
      <c r="J490" s="75">
        <v>28</v>
      </c>
      <c r="K490" s="75">
        <v>34</v>
      </c>
      <c r="L490" s="75">
        <v>40</v>
      </c>
      <c r="M490" s="75">
        <v>9</v>
      </c>
      <c r="N490" s="75" t="s">
        <v>32</v>
      </c>
      <c r="O490" s="80"/>
    </row>
    <row r="491" spans="1:15" x14ac:dyDescent="0.25">
      <c r="A491" s="75">
        <f t="shared" si="28"/>
        <v>802</v>
      </c>
      <c r="B491" s="85" t="s">
        <v>519</v>
      </c>
      <c r="C491" s="81">
        <v>43351</v>
      </c>
      <c r="D491" s="78" t="str">
        <f t="shared" si="29"/>
        <v>S</v>
      </c>
      <c r="E491" s="78">
        <f t="shared" si="30"/>
        <v>36</v>
      </c>
      <c r="F491" s="78">
        <v>40</v>
      </c>
      <c r="G491" s="75">
        <v>41</v>
      </c>
      <c r="H491" s="75">
        <v>16</v>
      </c>
      <c r="I491" s="75">
        <v>30</v>
      </c>
      <c r="J491" s="75">
        <v>38</v>
      </c>
      <c r="K491" s="75">
        <v>9</v>
      </c>
      <c r="L491" s="75">
        <v>4</v>
      </c>
      <c r="M491" s="75">
        <v>7</v>
      </c>
      <c r="N491" s="75" t="s">
        <v>32</v>
      </c>
      <c r="O491" s="80"/>
    </row>
    <row r="492" spans="1:15" x14ac:dyDescent="0.25">
      <c r="A492" s="75">
        <f t="shared" si="28"/>
        <v>803</v>
      </c>
      <c r="B492" s="85" t="s">
        <v>520</v>
      </c>
      <c r="C492" s="81">
        <v>43356</v>
      </c>
      <c r="D492" s="78" t="str">
        <f t="shared" si="29"/>
        <v>J</v>
      </c>
      <c r="E492" s="78">
        <f t="shared" si="30"/>
        <v>37</v>
      </c>
      <c r="F492" s="78">
        <v>24</v>
      </c>
      <c r="G492" s="75">
        <v>23</v>
      </c>
      <c r="H492" s="75">
        <v>43</v>
      </c>
      <c r="I492" s="75">
        <v>11</v>
      </c>
      <c r="J492" s="75">
        <v>49</v>
      </c>
      <c r="K492" s="75">
        <v>2</v>
      </c>
      <c r="L492" s="75">
        <v>8</v>
      </c>
      <c r="M492" s="75">
        <v>7</v>
      </c>
      <c r="N492" s="75" t="s">
        <v>32</v>
      </c>
      <c r="O492" s="80"/>
    </row>
    <row r="493" spans="1:15" x14ac:dyDescent="0.25">
      <c r="A493" s="75">
        <f t="shared" si="28"/>
        <v>804</v>
      </c>
      <c r="B493" s="85" t="s">
        <v>521</v>
      </c>
      <c r="C493" s="81">
        <v>43358</v>
      </c>
      <c r="D493" s="78" t="str">
        <f t="shared" si="29"/>
        <v>S</v>
      </c>
      <c r="E493" s="78">
        <f t="shared" si="30"/>
        <v>37</v>
      </c>
      <c r="F493" s="78">
        <v>21</v>
      </c>
      <c r="G493" s="75">
        <v>34</v>
      </c>
      <c r="H493" s="75">
        <v>36</v>
      </c>
      <c r="I493" s="75">
        <v>4</v>
      </c>
      <c r="J493" s="75">
        <v>26</v>
      </c>
      <c r="K493" s="75">
        <v>24</v>
      </c>
      <c r="L493" s="75">
        <v>14</v>
      </c>
      <c r="M493" s="75">
        <v>8</v>
      </c>
      <c r="N493" s="75" t="s">
        <v>32</v>
      </c>
      <c r="O493" s="80"/>
    </row>
    <row r="494" spans="1:15" x14ac:dyDescent="0.25">
      <c r="A494" s="75">
        <f t="shared" si="28"/>
        <v>805</v>
      </c>
      <c r="B494" s="85" t="s">
        <v>522</v>
      </c>
      <c r="C494" s="81">
        <v>43363</v>
      </c>
      <c r="D494" s="78" t="str">
        <f t="shared" ref="D494" si="31">CHOOSE(WEEKDAY(C494),"D","L","M","X","J","V","S")</f>
        <v>J</v>
      </c>
      <c r="E494" s="78">
        <f t="shared" ref="E494:E499" si="32">WEEKNUM(C494,21)</f>
        <v>38</v>
      </c>
      <c r="F494" s="75">
        <v>34</v>
      </c>
      <c r="G494" s="75">
        <v>26</v>
      </c>
      <c r="H494" s="75">
        <v>36</v>
      </c>
      <c r="I494" s="75">
        <v>24</v>
      </c>
      <c r="J494" s="75">
        <v>46</v>
      </c>
      <c r="K494" s="75">
        <v>4</v>
      </c>
      <c r="L494" s="75">
        <v>39</v>
      </c>
      <c r="M494" s="75">
        <v>9</v>
      </c>
      <c r="N494" s="75" t="s">
        <v>32</v>
      </c>
      <c r="O494" s="80"/>
    </row>
    <row r="495" spans="1:15" x14ac:dyDescent="0.25">
      <c r="A495" s="75">
        <f t="shared" si="28"/>
        <v>806</v>
      </c>
      <c r="B495" s="85" t="s">
        <v>523</v>
      </c>
      <c r="C495" s="81">
        <v>43365</v>
      </c>
      <c r="D495" s="78" t="str">
        <f t="shared" ref="D495:D496" si="33">CHOOSE(WEEKDAY(C495),"D","L","M","X","J","V","S")</f>
        <v>S</v>
      </c>
      <c r="E495" s="78">
        <f t="shared" si="32"/>
        <v>38</v>
      </c>
      <c r="F495" s="75">
        <v>9</v>
      </c>
      <c r="G495" s="75">
        <v>31</v>
      </c>
      <c r="H495" s="75">
        <v>32</v>
      </c>
      <c r="I495" s="75">
        <v>48</v>
      </c>
      <c r="J495" s="75">
        <v>16</v>
      </c>
      <c r="K495" s="75">
        <v>19</v>
      </c>
      <c r="L495" s="75">
        <v>8</v>
      </c>
      <c r="M495" s="75">
        <v>8</v>
      </c>
      <c r="N495" s="75" t="s">
        <v>32</v>
      </c>
      <c r="O495" s="80"/>
    </row>
    <row r="496" spans="1:15" x14ac:dyDescent="0.25">
      <c r="A496" s="75">
        <f t="shared" si="28"/>
        <v>807</v>
      </c>
      <c r="B496" s="85" t="s">
        <v>524</v>
      </c>
      <c r="C496" s="81">
        <v>43370</v>
      </c>
      <c r="D496" s="78" t="str">
        <f t="shared" si="33"/>
        <v>J</v>
      </c>
      <c r="E496" s="78">
        <f t="shared" si="32"/>
        <v>39</v>
      </c>
      <c r="F496" s="75">
        <v>18</v>
      </c>
      <c r="G496" s="75">
        <v>10</v>
      </c>
      <c r="H496" s="75">
        <v>17</v>
      </c>
      <c r="I496" s="75">
        <v>21</v>
      </c>
      <c r="J496" s="75">
        <v>4</v>
      </c>
      <c r="K496" s="75">
        <v>42</v>
      </c>
      <c r="L496" s="75">
        <v>45</v>
      </c>
      <c r="M496" s="75">
        <v>7</v>
      </c>
      <c r="N496" s="75" t="s">
        <v>32</v>
      </c>
      <c r="O496" s="80"/>
    </row>
    <row r="497" spans="1:15" x14ac:dyDescent="0.25">
      <c r="A497" s="75">
        <f t="shared" si="28"/>
        <v>808</v>
      </c>
      <c r="B497" s="85" t="s">
        <v>525</v>
      </c>
      <c r="C497" s="81">
        <v>43372</v>
      </c>
      <c r="D497" s="78" t="str">
        <f t="shared" ref="D497" si="34">CHOOSE(WEEKDAY(C497),"D","L","M","X","J","V","S")</f>
        <v>S</v>
      </c>
      <c r="E497" s="78">
        <f t="shared" si="32"/>
        <v>39</v>
      </c>
      <c r="F497" s="75">
        <v>22</v>
      </c>
      <c r="G497" s="75">
        <v>8</v>
      </c>
      <c r="H497" s="75">
        <v>45</v>
      </c>
      <c r="I497" s="75">
        <v>39</v>
      </c>
      <c r="J497" s="75">
        <v>34</v>
      </c>
      <c r="K497" s="75">
        <v>7</v>
      </c>
      <c r="L497" s="75">
        <v>25</v>
      </c>
      <c r="M497" s="75">
        <v>4</v>
      </c>
      <c r="N497" s="75" t="s">
        <v>32</v>
      </c>
      <c r="O497" s="80"/>
    </row>
    <row r="498" spans="1:15" x14ac:dyDescent="0.25">
      <c r="A498" s="75">
        <f t="shared" si="28"/>
        <v>809</v>
      </c>
      <c r="B498" s="85" t="s">
        <v>526</v>
      </c>
      <c r="C498" s="81">
        <v>43377</v>
      </c>
      <c r="D498" s="78" t="str">
        <f t="shared" ref="D498:D499" si="35">CHOOSE(WEEKDAY(C498),"D","L","M","X","J","V","S")</f>
        <v>J</v>
      </c>
      <c r="E498" s="78">
        <f t="shared" si="32"/>
        <v>40</v>
      </c>
      <c r="F498" s="75">
        <v>47</v>
      </c>
      <c r="G498" s="75">
        <v>41</v>
      </c>
      <c r="H498" s="75">
        <v>19</v>
      </c>
      <c r="I498" s="75">
        <v>34</v>
      </c>
      <c r="J498" s="75">
        <v>28</v>
      </c>
      <c r="K498" s="75">
        <v>36</v>
      </c>
      <c r="L498" s="75">
        <v>16</v>
      </c>
      <c r="M498" s="75">
        <v>1</v>
      </c>
      <c r="N498" s="75" t="s">
        <v>32</v>
      </c>
      <c r="O498" s="80"/>
    </row>
    <row r="499" spans="1:15" x14ac:dyDescent="0.25">
      <c r="A499" s="75">
        <f t="shared" si="28"/>
        <v>810</v>
      </c>
      <c r="B499" s="85" t="s">
        <v>527</v>
      </c>
      <c r="C499" s="81">
        <v>43379</v>
      </c>
      <c r="D499" s="78" t="str">
        <f t="shared" si="35"/>
        <v>S</v>
      </c>
      <c r="E499" s="78">
        <f t="shared" si="32"/>
        <v>40</v>
      </c>
      <c r="F499" s="75">
        <v>26</v>
      </c>
      <c r="G499" s="75">
        <v>34</v>
      </c>
      <c r="H499" s="75">
        <v>19</v>
      </c>
      <c r="I499" s="75">
        <v>11</v>
      </c>
      <c r="J499" s="75">
        <v>1</v>
      </c>
      <c r="K499" s="75">
        <v>27</v>
      </c>
      <c r="L499" s="75">
        <v>44</v>
      </c>
      <c r="M499" s="75">
        <v>8</v>
      </c>
      <c r="N499" s="75" t="s">
        <v>32</v>
      </c>
      <c r="O499" s="80"/>
    </row>
    <row r="500" spans="1:15" x14ac:dyDescent="0.25">
      <c r="A500" s="75">
        <f t="shared" si="28"/>
        <v>811</v>
      </c>
      <c r="B500" s="85" t="s">
        <v>528</v>
      </c>
      <c r="C500" s="81">
        <v>43384</v>
      </c>
      <c r="D500" s="78" t="str">
        <f t="shared" ref="D500:D501" si="36">CHOOSE(WEEKDAY(C500),"D","L","M","X","J","V","S")</f>
        <v>J</v>
      </c>
      <c r="E500" s="78">
        <f t="shared" ref="E500:E501" si="37">WEEKNUM(C500,21)</f>
        <v>41</v>
      </c>
      <c r="F500" s="75">
        <v>27</v>
      </c>
      <c r="G500" s="75">
        <v>2</v>
      </c>
      <c r="H500" s="75">
        <v>30</v>
      </c>
      <c r="I500" s="75">
        <v>18</v>
      </c>
      <c r="J500" s="75">
        <v>26</v>
      </c>
      <c r="K500" s="75">
        <v>24</v>
      </c>
      <c r="L500" s="75">
        <v>34</v>
      </c>
      <c r="M500" s="75">
        <v>0</v>
      </c>
      <c r="N500" s="75" t="s">
        <v>32</v>
      </c>
      <c r="O500" s="80"/>
    </row>
    <row r="501" spans="1:15" x14ac:dyDescent="0.25">
      <c r="A501" s="75">
        <f t="shared" si="28"/>
        <v>812</v>
      </c>
      <c r="B501" s="85" t="s">
        <v>529</v>
      </c>
      <c r="C501" s="81">
        <v>43386</v>
      </c>
      <c r="D501" s="78" t="str">
        <f t="shared" si="36"/>
        <v>S</v>
      </c>
      <c r="E501" s="78">
        <f t="shared" si="37"/>
        <v>41</v>
      </c>
      <c r="F501" s="75">
        <v>40</v>
      </c>
      <c r="G501" s="75">
        <v>17</v>
      </c>
      <c r="H501" s="75">
        <v>11</v>
      </c>
      <c r="I501" s="75">
        <v>15</v>
      </c>
      <c r="J501" s="75">
        <v>3</v>
      </c>
      <c r="K501" s="75">
        <v>21</v>
      </c>
      <c r="L501" s="75">
        <v>29</v>
      </c>
      <c r="M501" s="75">
        <v>8</v>
      </c>
      <c r="N501" s="75" t="s">
        <v>32</v>
      </c>
      <c r="O501" s="80"/>
    </row>
    <row r="502" spans="1:15" x14ac:dyDescent="0.25">
      <c r="A502" s="75">
        <f t="shared" si="28"/>
        <v>813</v>
      </c>
      <c r="B502" s="85" t="s">
        <v>530</v>
      </c>
      <c r="C502" s="81">
        <v>43391</v>
      </c>
      <c r="D502" s="78" t="str">
        <f t="shared" ref="D502:D503" si="38">CHOOSE(WEEKDAY(C502),"D","L","M","X","J","V","S")</f>
        <v>J</v>
      </c>
      <c r="E502" s="78">
        <f t="shared" ref="E502:E507" si="39">WEEKNUM(C502,21)</f>
        <v>42</v>
      </c>
      <c r="F502" s="75">
        <v>43</v>
      </c>
      <c r="G502" s="75">
        <v>9</v>
      </c>
      <c r="H502" s="75">
        <v>41</v>
      </c>
      <c r="I502" s="75">
        <v>28</v>
      </c>
      <c r="J502" s="75">
        <v>5</v>
      </c>
      <c r="K502" s="75">
        <v>16</v>
      </c>
      <c r="L502" s="75">
        <v>44</v>
      </c>
      <c r="M502" s="75">
        <v>2</v>
      </c>
      <c r="N502" s="75" t="s">
        <v>32</v>
      </c>
      <c r="O502" s="80"/>
    </row>
    <row r="503" spans="1:15" x14ac:dyDescent="0.25">
      <c r="A503" s="75">
        <f t="shared" si="28"/>
        <v>814</v>
      </c>
      <c r="B503" s="85" t="s">
        <v>531</v>
      </c>
      <c r="C503" s="81">
        <v>43393</v>
      </c>
      <c r="D503" s="78" t="str">
        <f t="shared" si="38"/>
        <v>S</v>
      </c>
      <c r="E503" s="78">
        <f t="shared" si="39"/>
        <v>42</v>
      </c>
      <c r="F503" s="75">
        <v>24</v>
      </c>
      <c r="G503" s="75">
        <v>19</v>
      </c>
      <c r="H503" s="75">
        <v>3</v>
      </c>
      <c r="I503" s="75">
        <v>12</v>
      </c>
      <c r="J503" s="75">
        <v>39</v>
      </c>
      <c r="K503" s="75">
        <v>20</v>
      </c>
      <c r="L503" s="75">
        <v>45</v>
      </c>
      <c r="M503" s="75">
        <v>8</v>
      </c>
      <c r="N503" s="75" t="s">
        <v>32</v>
      </c>
      <c r="O503" s="80"/>
    </row>
    <row r="504" spans="1:15" x14ac:dyDescent="0.25">
      <c r="A504" s="75">
        <f t="shared" si="28"/>
        <v>815</v>
      </c>
      <c r="B504" s="85" t="s">
        <v>532</v>
      </c>
      <c r="C504" s="81">
        <v>43398</v>
      </c>
      <c r="D504" s="78" t="str">
        <f t="shared" ref="D504:D505" si="40">CHOOSE(WEEKDAY(C504),"D","L","M","X","J","V","S")</f>
        <v>J</v>
      </c>
      <c r="E504" s="78">
        <f t="shared" si="39"/>
        <v>43</v>
      </c>
      <c r="F504" s="75">
        <v>13</v>
      </c>
      <c r="G504" s="75">
        <v>19</v>
      </c>
      <c r="H504" s="75">
        <v>12</v>
      </c>
      <c r="I504" s="75">
        <v>31</v>
      </c>
      <c r="J504" s="75">
        <v>7</v>
      </c>
      <c r="K504" s="75">
        <v>42</v>
      </c>
      <c r="L504" s="75">
        <v>11</v>
      </c>
      <c r="M504" s="75">
        <v>8</v>
      </c>
      <c r="N504" s="75" t="s">
        <v>32</v>
      </c>
      <c r="O504" s="80"/>
    </row>
    <row r="505" spans="1:15" x14ac:dyDescent="0.25">
      <c r="A505" s="75">
        <f t="shared" si="28"/>
        <v>816</v>
      </c>
      <c r="B505" s="85" t="s">
        <v>533</v>
      </c>
      <c r="C505" s="81">
        <v>43400</v>
      </c>
      <c r="D505" s="78" t="str">
        <f t="shared" si="40"/>
        <v>S</v>
      </c>
      <c r="E505" s="78">
        <f t="shared" si="39"/>
        <v>43</v>
      </c>
      <c r="F505" s="75">
        <v>15</v>
      </c>
      <c r="G505" s="75">
        <v>8</v>
      </c>
      <c r="H505" s="75">
        <v>42</v>
      </c>
      <c r="I505" s="75">
        <v>34</v>
      </c>
      <c r="J505" s="75">
        <v>16</v>
      </c>
      <c r="K505" s="75">
        <v>40</v>
      </c>
      <c r="L505" s="75">
        <v>18</v>
      </c>
      <c r="M505" s="75">
        <v>6</v>
      </c>
      <c r="N505" s="75" t="s">
        <v>32</v>
      </c>
      <c r="O505" s="80"/>
    </row>
    <row r="506" spans="1:15" x14ac:dyDescent="0.25">
      <c r="A506" s="75">
        <f t="shared" si="28"/>
        <v>817</v>
      </c>
      <c r="B506" s="85" t="s">
        <v>534</v>
      </c>
      <c r="C506" s="81">
        <v>43405</v>
      </c>
      <c r="D506" s="78" t="str">
        <f t="shared" ref="D506:D507" si="41">CHOOSE(WEEKDAY(C506),"D","L","M","X","J","V","S")</f>
        <v>J</v>
      </c>
      <c r="E506" s="78">
        <f t="shared" si="39"/>
        <v>44</v>
      </c>
      <c r="F506" s="75">
        <v>36</v>
      </c>
      <c r="G506" s="75">
        <v>28</v>
      </c>
      <c r="H506" s="75">
        <v>21</v>
      </c>
      <c r="I506" s="75">
        <v>13</v>
      </c>
      <c r="J506" s="75">
        <v>40</v>
      </c>
      <c r="K506" s="75">
        <v>37</v>
      </c>
      <c r="L506" s="75">
        <v>39</v>
      </c>
      <c r="M506" s="75">
        <v>4</v>
      </c>
      <c r="N506" s="75" t="s">
        <v>32</v>
      </c>
      <c r="O506" s="80"/>
    </row>
    <row r="507" spans="1:15" x14ac:dyDescent="0.25">
      <c r="A507" s="75">
        <f t="shared" si="28"/>
        <v>818</v>
      </c>
      <c r="B507" s="85" t="s">
        <v>535</v>
      </c>
      <c r="C507" s="81">
        <v>43407</v>
      </c>
      <c r="D507" s="78" t="str">
        <f t="shared" si="41"/>
        <v>S</v>
      </c>
      <c r="E507" s="78">
        <f t="shared" si="39"/>
        <v>44</v>
      </c>
      <c r="F507" s="75">
        <v>16</v>
      </c>
      <c r="G507" s="75">
        <v>43</v>
      </c>
      <c r="H507" s="75">
        <v>1</v>
      </c>
      <c r="I507" s="75">
        <v>23</v>
      </c>
      <c r="J507" s="75">
        <v>36</v>
      </c>
      <c r="K507" s="75">
        <v>8</v>
      </c>
      <c r="L507" s="75">
        <v>44</v>
      </c>
      <c r="M507" s="75">
        <v>2</v>
      </c>
      <c r="N507" s="75" t="s">
        <v>32</v>
      </c>
      <c r="O507" s="80"/>
    </row>
    <row r="508" spans="1:15" x14ac:dyDescent="0.25">
      <c r="A508" s="75">
        <f t="shared" si="28"/>
        <v>819</v>
      </c>
      <c r="B508" s="85" t="s">
        <v>536</v>
      </c>
      <c r="C508" s="81">
        <v>43412</v>
      </c>
      <c r="D508" s="78" t="str">
        <f t="shared" ref="D508:D509" si="42">CHOOSE(WEEKDAY(C508),"D","L","M","X","J","V","S")</f>
        <v>J</v>
      </c>
      <c r="E508" s="78">
        <f>WEEKNUM(C508,21)</f>
        <v>45</v>
      </c>
      <c r="F508" s="75">
        <v>22</v>
      </c>
      <c r="G508" s="75">
        <v>30</v>
      </c>
      <c r="H508" s="75">
        <v>26</v>
      </c>
      <c r="I508" s="75">
        <v>39</v>
      </c>
      <c r="J508" s="75">
        <v>35</v>
      </c>
      <c r="K508" s="75">
        <v>16</v>
      </c>
      <c r="L508" s="75">
        <v>33</v>
      </c>
      <c r="M508" s="75">
        <v>6</v>
      </c>
      <c r="N508" s="75" t="s">
        <v>32</v>
      </c>
      <c r="O508" s="80"/>
    </row>
    <row r="509" spans="1:15" x14ac:dyDescent="0.25">
      <c r="A509" s="75">
        <f t="shared" si="28"/>
        <v>820</v>
      </c>
      <c r="B509" s="85" t="s">
        <v>537</v>
      </c>
      <c r="C509" s="81">
        <v>43414</v>
      </c>
      <c r="D509" s="78" t="str">
        <f t="shared" si="42"/>
        <v>S</v>
      </c>
      <c r="E509" s="78">
        <f t="shared" ref="E509" si="43">WEEKNUM(C509,21)</f>
        <v>45</v>
      </c>
      <c r="F509" s="75">
        <v>24</v>
      </c>
      <c r="G509" s="75">
        <v>21</v>
      </c>
      <c r="H509" s="75">
        <v>40</v>
      </c>
      <c r="I509" s="75">
        <v>22</v>
      </c>
      <c r="J509" s="75">
        <v>20</v>
      </c>
      <c r="K509" s="75">
        <v>46</v>
      </c>
      <c r="L509" s="75">
        <v>27</v>
      </c>
      <c r="M509" s="75">
        <v>8</v>
      </c>
      <c r="N509" s="75" t="s">
        <v>32</v>
      </c>
      <c r="O509" s="80"/>
    </row>
    <row r="510" spans="1:15" x14ac:dyDescent="0.25">
      <c r="A510" s="75">
        <f t="shared" si="28"/>
        <v>821</v>
      </c>
      <c r="B510" s="85" t="s">
        <v>538</v>
      </c>
      <c r="C510" s="81">
        <v>43419</v>
      </c>
      <c r="D510" s="78" t="str">
        <f t="shared" ref="D510:D511" si="44">CHOOSE(WEEKDAY(C510),"D","L","M","X","J","V","S")</f>
        <v>J</v>
      </c>
      <c r="E510" s="78">
        <f t="shared" ref="E510:E515" si="45">WEEKNUM(C510,21)</f>
        <v>46</v>
      </c>
      <c r="F510" s="75">
        <v>6</v>
      </c>
      <c r="G510" s="75">
        <v>36</v>
      </c>
      <c r="H510" s="75">
        <v>45</v>
      </c>
      <c r="I510" s="75">
        <v>26</v>
      </c>
      <c r="J510" s="75">
        <v>40</v>
      </c>
      <c r="K510" s="75">
        <v>39</v>
      </c>
      <c r="L510" s="75">
        <v>12</v>
      </c>
      <c r="M510" s="75">
        <v>8</v>
      </c>
      <c r="N510" s="75" t="s">
        <v>32</v>
      </c>
      <c r="O510" s="80"/>
    </row>
    <row r="511" spans="1:15" x14ac:dyDescent="0.25">
      <c r="A511" s="75">
        <f t="shared" si="28"/>
        <v>822</v>
      </c>
      <c r="B511" s="85" t="s">
        <v>539</v>
      </c>
      <c r="C511" s="81">
        <v>43421</v>
      </c>
      <c r="D511" s="78" t="str">
        <f t="shared" si="44"/>
        <v>S</v>
      </c>
      <c r="E511" s="78">
        <f t="shared" si="45"/>
        <v>46</v>
      </c>
      <c r="F511" s="75">
        <v>14</v>
      </c>
      <c r="G511" s="75">
        <v>23</v>
      </c>
      <c r="H511" s="75">
        <v>29</v>
      </c>
      <c r="I511" s="75">
        <v>39</v>
      </c>
      <c r="J511" s="75">
        <v>2</v>
      </c>
      <c r="K511" s="75">
        <v>30</v>
      </c>
      <c r="L511" s="75">
        <v>37</v>
      </c>
      <c r="M511" s="75">
        <v>2</v>
      </c>
      <c r="N511" s="75" t="s">
        <v>32</v>
      </c>
      <c r="O511" s="80"/>
    </row>
    <row r="512" spans="1:15" x14ac:dyDescent="0.25">
      <c r="A512" s="75">
        <f t="shared" si="28"/>
        <v>823</v>
      </c>
      <c r="B512" s="85" t="s">
        <v>540</v>
      </c>
      <c r="C512" s="81">
        <v>43426</v>
      </c>
      <c r="D512" s="78" t="str">
        <f t="shared" ref="D512:D513" si="46">CHOOSE(WEEKDAY(C512),"D","L","M","X","J","V","S")</f>
        <v>J</v>
      </c>
      <c r="E512" s="78">
        <f t="shared" si="45"/>
        <v>47</v>
      </c>
      <c r="F512" s="75">
        <v>43</v>
      </c>
      <c r="G512" s="75">
        <v>39</v>
      </c>
      <c r="H512" s="75">
        <v>9</v>
      </c>
      <c r="I512" s="75">
        <v>45</v>
      </c>
      <c r="J512" s="75">
        <v>22</v>
      </c>
      <c r="K512" s="75">
        <v>47</v>
      </c>
      <c r="L512" s="75">
        <v>4</v>
      </c>
      <c r="M512" s="75">
        <v>4</v>
      </c>
      <c r="N512" s="75" t="s">
        <v>32</v>
      </c>
      <c r="O512" s="80"/>
    </row>
    <row r="513" spans="1:20" x14ac:dyDescent="0.25">
      <c r="A513" s="75">
        <f t="shared" si="28"/>
        <v>824</v>
      </c>
      <c r="B513" s="85" t="s">
        <v>541</v>
      </c>
      <c r="C513" s="81">
        <v>43428</v>
      </c>
      <c r="D513" s="78" t="str">
        <f t="shared" si="46"/>
        <v>S</v>
      </c>
      <c r="E513" s="78">
        <f t="shared" si="45"/>
        <v>47</v>
      </c>
      <c r="F513" s="75">
        <v>10</v>
      </c>
      <c r="G513" s="75">
        <v>2</v>
      </c>
      <c r="H513" s="75">
        <v>35</v>
      </c>
      <c r="I513" s="75">
        <v>19</v>
      </c>
      <c r="J513" s="75">
        <v>14</v>
      </c>
      <c r="K513" s="75">
        <v>24</v>
      </c>
      <c r="L513" s="75">
        <v>32</v>
      </c>
      <c r="M513" s="75">
        <v>9</v>
      </c>
      <c r="N513" s="75" t="s">
        <v>32</v>
      </c>
      <c r="O513" s="80"/>
    </row>
    <row r="514" spans="1:20" x14ac:dyDescent="0.25">
      <c r="A514" s="75">
        <f t="shared" si="28"/>
        <v>825</v>
      </c>
      <c r="B514" s="85" t="s">
        <v>542</v>
      </c>
      <c r="C514" s="81">
        <v>43433</v>
      </c>
      <c r="D514" s="78" t="str">
        <f t="shared" ref="D514:D515" si="47">CHOOSE(WEEKDAY(C514),"D","L","M","X","J","V","S")</f>
        <v>J</v>
      </c>
      <c r="E514" s="78">
        <f t="shared" si="45"/>
        <v>48</v>
      </c>
      <c r="F514" s="75">
        <v>18</v>
      </c>
      <c r="G514" s="75">
        <v>26</v>
      </c>
      <c r="H514" s="75">
        <v>49</v>
      </c>
      <c r="I514" s="75">
        <v>8</v>
      </c>
      <c r="J514" s="75">
        <v>44</v>
      </c>
      <c r="K514" s="75">
        <v>40</v>
      </c>
      <c r="L514" s="75">
        <v>4</v>
      </c>
      <c r="M514" s="75">
        <v>7</v>
      </c>
      <c r="N514" s="75" t="s">
        <v>32</v>
      </c>
      <c r="O514" s="80"/>
    </row>
    <row r="515" spans="1:20" x14ac:dyDescent="0.25">
      <c r="A515" s="75">
        <f t="shared" si="28"/>
        <v>826</v>
      </c>
      <c r="B515" s="85" t="s">
        <v>543</v>
      </c>
      <c r="C515" s="81">
        <v>43435</v>
      </c>
      <c r="D515" s="78" t="str">
        <f t="shared" si="47"/>
        <v>S</v>
      </c>
      <c r="E515" s="78">
        <f t="shared" si="45"/>
        <v>48</v>
      </c>
      <c r="F515" s="75">
        <v>44</v>
      </c>
      <c r="G515" s="75">
        <v>39</v>
      </c>
      <c r="H515" s="75">
        <v>2</v>
      </c>
      <c r="I515" s="75">
        <v>12</v>
      </c>
      <c r="J515" s="75">
        <v>19</v>
      </c>
      <c r="K515" s="75">
        <v>45</v>
      </c>
      <c r="L515" s="75">
        <v>22</v>
      </c>
      <c r="M515" s="75">
        <v>9</v>
      </c>
      <c r="N515" s="75" t="s">
        <v>32</v>
      </c>
      <c r="O515" s="80"/>
    </row>
    <row r="516" spans="1:20" x14ac:dyDescent="0.25">
      <c r="A516" s="75">
        <f t="shared" ref="A516:A649" si="48">+A515+1</f>
        <v>827</v>
      </c>
      <c r="B516" s="85" t="s">
        <v>544</v>
      </c>
      <c r="C516" s="81">
        <v>43440</v>
      </c>
      <c r="D516" s="78" t="str">
        <f t="shared" ref="D516:D517" si="49">CHOOSE(WEEKDAY(C516),"D","L","M","X","J","V","S")</f>
        <v>J</v>
      </c>
      <c r="E516" s="78">
        <f t="shared" ref="E516:E521" si="50">WEEKNUM(C516,21)</f>
        <v>49</v>
      </c>
      <c r="F516" s="75">
        <v>19</v>
      </c>
      <c r="G516" s="75">
        <v>42</v>
      </c>
      <c r="H516" s="75">
        <v>37</v>
      </c>
      <c r="I516" s="75">
        <v>49</v>
      </c>
      <c r="J516" s="75">
        <v>20</v>
      </c>
      <c r="K516" s="75">
        <v>32</v>
      </c>
      <c r="L516" s="75">
        <v>46</v>
      </c>
      <c r="M516" s="75">
        <v>0</v>
      </c>
      <c r="N516" s="75" t="s">
        <v>32</v>
      </c>
      <c r="O516" s="80"/>
    </row>
    <row r="517" spans="1:20" x14ac:dyDescent="0.25">
      <c r="A517" s="75">
        <f t="shared" si="48"/>
        <v>828</v>
      </c>
      <c r="B517" s="85" t="s">
        <v>545</v>
      </c>
      <c r="C517" s="81">
        <v>43442</v>
      </c>
      <c r="D517" s="78" t="str">
        <f t="shared" si="49"/>
        <v>S</v>
      </c>
      <c r="E517" s="78">
        <f t="shared" si="50"/>
        <v>49</v>
      </c>
      <c r="F517" s="75">
        <v>12</v>
      </c>
      <c r="G517" s="75">
        <v>24</v>
      </c>
      <c r="H517" s="75">
        <v>9</v>
      </c>
      <c r="I517" s="75">
        <v>8</v>
      </c>
      <c r="J517" s="75">
        <v>41</v>
      </c>
      <c r="K517" s="75">
        <v>19</v>
      </c>
      <c r="L517" s="75">
        <v>39</v>
      </c>
      <c r="M517" s="75">
        <v>4</v>
      </c>
      <c r="N517" s="75" t="s">
        <v>32</v>
      </c>
      <c r="O517" s="80"/>
    </row>
    <row r="518" spans="1:20" x14ac:dyDescent="0.25">
      <c r="A518" s="75">
        <f t="shared" si="48"/>
        <v>829</v>
      </c>
      <c r="B518" s="85" t="s">
        <v>546</v>
      </c>
      <c r="C518" s="81">
        <v>43447</v>
      </c>
      <c r="D518" s="78" t="str">
        <f t="shared" ref="D518:D519" si="51">CHOOSE(WEEKDAY(C518),"D","L","M","X","J","V","S")</f>
        <v>J</v>
      </c>
      <c r="E518" s="78">
        <f t="shared" si="50"/>
        <v>50</v>
      </c>
      <c r="F518" s="75">
        <v>10</v>
      </c>
      <c r="G518" s="75">
        <v>42</v>
      </c>
      <c r="H518" s="75">
        <v>45</v>
      </c>
      <c r="I518" s="75">
        <v>44</v>
      </c>
      <c r="J518" s="75">
        <v>41</v>
      </c>
      <c r="K518" s="75">
        <v>2</v>
      </c>
      <c r="L518" s="75">
        <v>33</v>
      </c>
      <c r="M518" s="75">
        <v>3</v>
      </c>
      <c r="N518" s="75" t="s">
        <v>32</v>
      </c>
      <c r="O518" s="80"/>
    </row>
    <row r="519" spans="1:20" x14ac:dyDescent="0.25">
      <c r="A519" s="75">
        <f t="shared" si="48"/>
        <v>830</v>
      </c>
      <c r="B519" s="85" t="s">
        <v>547</v>
      </c>
      <c r="C519" s="81">
        <v>43449</v>
      </c>
      <c r="D519" s="78" t="str">
        <f t="shared" si="51"/>
        <v>S</v>
      </c>
      <c r="E519" s="78">
        <f t="shared" si="50"/>
        <v>50</v>
      </c>
      <c r="F519" s="75">
        <v>6</v>
      </c>
      <c r="G519" s="75">
        <v>9</v>
      </c>
      <c r="H519" s="75">
        <v>26</v>
      </c>
      <c r="I519" s="75">
        <v>24</v>
      </c>
      <c r="J519" s="75">
        <v>32</v>
      </c>
      <c r="K519" s="75">
        <v>10</v>
      </c>
      <c r="L519" s="75">
        <v>25</v>
      </c>
      <c r="M519" s="75">
        <v>5</v>
      </c>
      <c r="N519" s="75" t="s">
        <v>32</v>
      </c>
      <c r="O519" s="80"/>
    </row>
    <row r="520" spans="1:20" x14ac:dyDescent="0.25">
      <c r="A520" s="75">
        <f t="shared" si="48"/>
        <v>831</v>
      </c>
      <c r="B520" s="85" t="s">
        <v>548</v>
      </c>
      <c r="C520" s="81">
        <v>43454</v>
      </c>
      <c r="D520" s="78" t="str">
        <f t="shared" ref="D520:D521" si="52">CHOOSE(WEEKDAY(C520),"D","L","M","X","J","V","S")</f>
        <v>J</v>
      </c>
      <c r="E520" s="78">
        <f t="shared" si="50"/>
        <v>51</v>
      </c>
      <c r="F520" s="75">
        <v>43</v>
      </c>
      <c r="G520" s="75">
        <v>31</v>
      </c>
      <c r="H520" s="75">
        <v>8</v>
      </c>
      <c r="I520" s="75">
        <v>25</v>
      </c>
      <c r="J520" s="75">
        <v>46</v>
      </c>
      <c r="K520" s="75">
        <v>24</v>
      </c>
      <c r="L520" s="75">
        <v>12</v>
      </c>
      <c r="M520" s="75">
        <v>8</v>
      </c>
      <c r="N520" s="75" t="s">
        <v>32</v>
      </c>
      <c r="O520" s="80"/>
    </row>
    <row r="521" spans="1:20" x14ac:dyDescent="0.25">
      <c r="A521" s="75">
        <f t="shared" si="48"/>
        <v>832</v>
      </c>
      <c r="B521" s="85" t="s">
        <v>549</v>
      </c>
      <c r="C521" s="81">
        <v>43456</v>
      </c>
      <c r="D521" s="78" t="str">
        <f t="shared" si="52"/>
        <v>S</v>
      </c>
      <c r="E521" s="78">
        <f t="shared" si="50"/>
        <v>51</v>
      </c>
      <c r="F521" s="75">
        <v>44</v>
      </c>
      <c r="G521" s="75">
        <v>41</v>
      </c>
      <c r="H521" s="75">
        <v>32</v>
      </c>
      <c r="I521" s="75">
        <v>11</v>
      </c>
      <c r="J521" s="75">
        <v>45</v>
      </c>
      <c r="K521" s="75">
        <v>8</v>
      </c>
      <c r="L521" s="75">
        <v>38</v>
      </c>
      <c r="M521" s="75">
        <v>3</v>
      </c>
      <c r="N521" s="75" t="s">
        <v>32</v>
      </c>
      <c r="O521" s="80"/>
    </row>
    <row r="522" spans="1:20" x14ac:dyDescent="0.25">
      <c r="A522" s="75">
        <f t="shared" si="48"/>
        <v>833</v>
      </c>
      <c r="B522" s="85" t="s">
        <v>550</v>
      </c>
      <c r="C522" s="81">
        <v>43461</v>
      </c>
      <c r="D522" s="78" t="str">
        <f t="shared" ref="D522:D523" si="53">CHOOSE(WEEKDAY(C522),"D","L","M","X","J","V","S")</f>
        <v>J</v>
      </c>
      <c r="E522" s="78">
        <f t="shared" ref="E522:E523" si="54">WEEKNUM(C522,21)</f>
        <v>52</v>
      </c>
      <c r="F522" s="75">
        <v>42</v>
      </c>
      <c r="G522" s="75">
        <v>35</v>
      </c>
      <c r="H522" s="75">
        <v>23</v>
      </c>
      <c r="I522" s="75">
        <v>29</v>
      </c>
      <c r="J522" s="75">
        <v>1</v>
      </c>
      <c r="K522" s="75">
        <v>31</v>
      </c>
      <c r="L522" s="75">
        <v>20</v>
      </c>
      <c r="M522" s="75">
        <v>6</v>
      </c>
      <c r="N522" s="75" t="s">
        <v>32</v>
      </c>
      <c r="O522" s="80"/>
    </row>
    <row r="523" spans="1:20" x14ac:dyDescent="0.25">
      <c r="A523" s="75">
        <f t="shared" si="48"/>
        <v>834</v>
      </c>
      <c r="B523" s="85" t="s">
        <v>551</v>
      </c>
      <c r="C523" s="81">
        <v>43463</v>
      </c>
      <c r="D523" s="78" t="str">
        <f t="shared" si="53"/>
        <v>S</v>
      </c>
      <c r="E523" s="78">
        <f t="shared" si="54"/>
        <v>52</v>
      </c>
      <c r="F523" s="75">
        <v>32</v>
      </c>
      <c r="G523" s="75">
        <v>28</v>
      </c>
      <c r="H523" s="75">
        <v>20</v>
      </c>
      <c r="I523" s="75">
        <v>7</v>
      </c>
      <c r="J523" s="75">
        <v>15</v>
      </c>
      <c r="K523" s="75">
        <v>42</v>
      </c>
      <c r="L523" s="75">
        <v>17</v>
      </c>
      <c r="M523" s="75">
        <v>3</v>
      </c>
      <c r="N523" s="75" t="s">
        <v>32</v>
      </c>
      <c r="O523" s="80"/>
    </row>
    <row r="524" spans="1:20" x14ac:dyDescent="0.25">
      <c r="A524" s="75">
        <f t="shared" si="48"/>
        <v>835</v>
      </c>
      <c r="B524" s="85" t="s">
        <v>552</v>
      </c>
      <c r="C524" s="81">
        <v>43468</v>
      </c>
      <c r="D524" s="78" t="str">
        <f t="shared" ref="D524" si="55">CHOOSE(WEEKDAY(C524),"D","L","M","X","J","V","S")</f>
        <v>J</v>
      </c>
      <c r="E524" s="78">
        <f t="shared" ref="E524" si="56">WEEKNUM(C524,21)</f>
        <v>1</v>
      </c>
      <c r="F524" s="75">
        <v>7</v>
      </c>
      <c r="G524" s="75">
        <v>49</v>
      </c>
      <c r="H524" s="75">
        <v>23</v>
      </c>
      <c r="I524" s="75">
        <v>13</v>
      </c>
      <c r="J524" s="75">
        <v>40</v>
      </c>
      <c r="K524" s="75">
        <v>41</v>
      </c>
      <c r="L524" s="75">
        <v>16</v>
      </c>
      <c r="M524" s="75">
        <v>3</v>
      </c>
      <c r="N524" s="75" t="s">
        <v>32</v>
      </c>
      <c r="O524" s="80"/>
    </row>
    <row r="525" spans="1:20" x14ac:dyDescent="0.25">
      <c r="A525" s="75">
        <f t="shared" si="48"/>
        <v>836</v>
      </c>
      <c r="B525" s="85" t="s">
        <v>553</v>
      </c>
      <c r="C525" s="81">
        <v>43470</v>
      </c>
      <c r="D525" s="78" t="str">
        <f t="shared" ref="D525:D526" si="57">CHOOSE(WEEKDAY(C525),"D","L","M","X","J","V","S")</f>
        <v>S</v>
      </c>
      <c r="E525" s="78">
        <f>WEEKNUM(C525,21)</f>
        <v>1</v>
      </c>
      <c r="F525" s="75">
        <v>21</v>
      </c>
      <c r="G525" s="75">
        <v>41</v>
      </c>
      <c r="H525" s="75">
        <v>37</v>
      </c>
      <c r="I525" s="75">
        <v>19</v>
      </c>
      <c r="J525" s="75">
        <v>49</v>
      </c>
      <c r="K525" s="75">
        <v>29</v>
      </c>
      <c r="L525" s="75">
        <v>26</v>
      </c>
      <c r="M525" s="75">
        <v>0</v>
      </c>
      <c r="N525" s="75" t="s">
        <v>32</v>
      </c>
      <c r="O525" s="80"/>
    </row>
    <row r="526" spans="1:20" x14ac:dyDescent="0.25">
      <c r="A526" s="75">
        <f t="shared" si="48"/>
        <v>837</v>
      </c>
      <c r="B526" s="85" t="s">
        <v>554</v>
      </c>
      <c r="C526" s="81">
        <v>43475</v>
      </c>
      <c r="D526" s="78" t="str">
        <f t="shared" si="57"/>
        <v>J</v>
      </c>
      <c r="E526" s="78">
        <f t="shared" ref="E526" si="58">WEEKNUM(C526,21)</f>
        <v>2</v>
      </c>
      <c r="F526" s="75">
        <v>28</v>
      </c>
      <c r="G526" s="75">
        <v>10</v>
      </c>
      <c r="H526" s="75">
        <v>6</v>
      </c>
      <c r="I526" s="75">
        <v>15</v>
      </c>
      <c r="J526" s="75">
        <v>14</v>
      </c>
      <c r="K526" s="75">
        <v>13</v>
      </c>
      <c r="L526" s="75">
        <v>1</v>
      </c>
      <c r="M526" s="75">
        <v>5</v>
      </c>
      <c r="N526" s="75" t="s">
        <v>32</v>
      </c>
      <c r="O526" s="80"/>
    </row>
    <row r="527" spans="1:20" ht="15" x14ac:dyDescent="0.25">
      <c r="A527" s="75">
        <f t="shared" si="48"/>
        <v>838</v>
      </c>
      <c r="B527" s="85" t="s">
        <v>555</v>
      </c>
      <c r="C527" s="81">
        <v>43477</v>
      </c>
      <c r="D527" s="78" t="str">
        <f t="shared" ref="D527:D528" si="59">CHOOSE(WEEKDAY(C527),"D","L","M","X","J","V","S")</f>
        <v>S</v>
      </c>
      <c r="E527" s="78">
        <f t="shared" ref="E527" si="60">WEEKNUM(C527,21)</f>
        <v>2</v>
      </c>
      <c r="F527" s="75">
        <v>7</v>
      </c>
      <c r="G527" s="75">
        <v>32</v>
      </c>
      <c r="H527" s="75">
        <v>3</v>
      </c>
      <c r="I527" s="75">
        <v>43</v>
      </c>
      <c r="J527" s="75">
        <v>41</v>
      </c>
      <c r="K527" s="75">
        <v>6</v>
      </c>
      <c r="L527" s="75">
        <v>27</v>
      </c>
      <c r="M527" s="75">
        <v>7</v>
      </c>
      <c r="N527" s="75" t="s">
        <v>32</v>
      </c>
      <c r="O527" s="80"/>
      <c r="T527"/>
    </row>
    <row r="528" spans="1:20" ht="15" x14ac:dyDescent="0.25">
      <c r="A528" s="75">
        <f t="shared" si="48"/>
        <v>839</v>
      </c>
      <c r="B528" s="85" t="s">
        <v>556</v>
      </c>
      <c r="C528" s="81">
        <v>43482</v>
      </c>
      <c r="D528" s="78" t="str">
        <f t="shared" si="59"/>
        <v>J</v>
      </c>
      <c r="E528" s="78">
        <f t="shared" ref="E528:E533" si="61">WEEKNUM(C528,21)</f>
        <v>3</v>
      </c>
      <c r="F528" s="75">
        <v>19</v>
      </c>
      <c r="G528" s="75">
        <v>24</v>
      </c>
      <c r="H528" s="75">
        <v>30</v>
      </c>
      <c r="I528" s="75">
        <v>47</v>
      </c>
      <c r="J528" s="75">
        <v>26</v>
      </c>
      <c r="K528" s="75">
        <v>8</v>
      </c>
      <c r="L528" s="75">
        <v>7</v>
      </c>
      <c r="M528" s="75">
        <v>4</v>
      </c>
      <c r="N528" s="75" t="s">
        <v>32</v>
      </c>
      <c r="O528" s="80"/>
      <c r="T528"/>
    </row>
    <row r="529" spans="1:20" ht="15" x14ac:dyDescent="0.25">
      <c r="A529" s="75">
        <f t="shared" si="48"/>
        <v>840</v>
      </c>
      <c r="B529" s="85" t="s">
        <v>557</v>
      </c>
      <c r="C529" s="81">
        <v>43484</v>
      </c>
      <c r="D529" s="78" t="str">
        <f t="shared" ref="D529" si="62">CHOOSE(WEEKDAY(C529),"D","L","M","X","J","V","S")</f>
        <v>S</v>
      </c>
      <c r="E529" s="78">
        <f t="shared" si="61"/>
        <v>3</v>
      </c>
      <c r="F529" s="75">
        <v>32</v>
      </c>
      <c r="G529" s="75">
        <v>8</v>
      </c>
      <c r="H529" s="75">
        <v>36</v>
      </c>
      <c r="I529" s="75">
        <v>41</v>
      </c>
      <c r="J529" s="75">
        <v>24</v>
      </c>
      <c r="K529" s="75">
        <v>7</v>
      </c>
      <c r="L529" s="75">
        <v>11</v>
      </c>
      <c r="M529" s="75">
        <v>9</v>
      </c>
      <c r="N529" s="75" t="s">
        <v>32</v>
      </c>
      <c r="O529" s="80"/>
      <c r="T529"/>
    </row>
    <row r="530" spans="1:20" ht="15" x14ac:dyDescent="0.25">
      <c r="A530" s="75">
        <f t="shared" si="48"/>
        <v>841</v>
      </c>
      <c r="B530" s="85" t="s">
        <v>558</v>
      </c>
      <c r="C530" s="81">
        <v>43489</v>
      </c>
      <c r="D530" s="78" t="str">
        <f t="shared" ref="D530:D531" si="63">CHOOSE(WEEKDAY(C530),"D","L","M","X","J","V","S")</f>
        <v>J</v>
      </c>
      <c r="E530" s="78">
        <f t="shared" si="61"/>
        <v>4</v>
      </c>
      <c r="F530" s="75">
        <v>18</v>
      </c>
      <c r="G530" s="75">
        <v>49</v>
      </c>
      <c r="H530" s="75">
        <v>2</v>
      </c>
      <c r="I530" s="75">
        <v>35</v>
      </c>
      <c r="J530" s="75">
        <v>14</v>
      </c>
      <c r="K530" s="75">
        <v>5</v>
      </c>
      <c r="L530" s="75">
        <v>32</v>
      </c>
      <c r="M530" s="75">
        <v>4</v>
      </c>
      <c r="N530" s="75" t="s">
        <v>32</v>
      </c>
      <c r="O530" s="80"/>
      <c r="T530"/>
    </row>
    <row r="531" spans="1:20" x14ac:dyDescent="0.25">
      <c r="A531" s="75">
        <f t="shared" si="48"/>
        <v>842</v>
      </c>
      <c r="B531" s="85" t="s">
        <v>559</v>
      </c>
      <c r="C531" s="81">
        <v>43491</v>
      </c>
      <c r="D531" s="78" t="str">
        <f t="shared" si="63"/>
        <v>S</v>
      </c>
      <c r="E531" s="78">
        <f t="shared" si="61"/>
        <v>4</v>
      </c>
      <c r="F531" s="75">
        <v>34</v>
      </c>
      <c r="G531" s="75">
        <v>37</v>
      </c>
      <c r="H531" s="75">
        <v>43</v>
      </c>
      <c r="I531" s="75">
        <v>24</v>
      </c>
      <c r="J531" s="75">
        <v>8</v>
      </c>
      <c r="K531" s="75">
        <v>48</v>
      </c>
      <c r="L531" s="75">
        <v>29</v>
      </c>
      <c r="M531" s="75">
        <v>3</v>
      </c>
      <c r="N531" s="75" t="s">
        <v>32</v>
      </c>
      <c r="O531" s="80"/>
    </row>
    <row r="532" spans="1:20" x14ac:dyDescent="0.25">
      <c r="A532" s="75">
        <f t="shared" si="48"/>
        <v>843</v>
      </c>
      <c r="B532" s="85" t="s">
        <v>560</v>
      </c>
      <c r="C532" s="81">
        <v>43496</v>
      </c>
      <c r="D532" s="78" t="str">
        <f>CHOOSE(WEEKDAY(C532),"D","L","M","X","J","V","S")</f>
        <v>J</v>
      </c>
      <c r="E532" s="78">
        <f t="shared" si="61"/>
        <v>5</v>
      </c>
      <c r="F532" s="78">
        <v>23</v>
      </c>
      <c r="G532" s="75">
        <v>5</v>
      </c>
      <c r="H532" s="75">
        <v>33</v>
      </c>
      <c r="I532" s="75">
        <v>7</v>
      </c>
      <c r="J532" s="75">
        <v>42</v>
      </c>
      <c r="K532" s="75">
        <v>25</v>
      </c>
      <c r="L532" s="75">
        <v>14</v>
      </c>
      <c r="M532" s="75">
        <v>1</v>
      </c>
      <c r="N532" s="75" t="s">
        <v>32</v>
      </c>
      <c r="O532" s="80"/>
    </row>
    <row r="533" spans="1:20" x14ac:dyDescent="0.25">
      <c r="A533" s="75">
        <f t="shared" si="48"/>
        <v>844</v>
      </c>
      <c r="B533" s="85" t="s">
        <v>561</v>
      </c>
      <c r="C533" s="81">
        <v>43498</v>
      </c>
      <c r="D533" s="78" t="str">
        <f t="shared" ref="D533" si="64">CHOOSE(WEEKDAY(C533),"D","L","M","X","J","V","S")</f>
        <v>S</v>
      </c>
      <c r="E533" s="78">
        <f t="shared" si="61"/>
        <v>5</v>
      </c>
      <c r="F533" s="75">
        <v>47</v>
      </c>
      <c r="G533" s="75">
        <v>43</v>
      </c>
      <c r="H533" s="75">
        <v>25</v>
      </c>
      <c r="I533" s="75">
        <v>8</v>
      </c>
      <c r="J533" s="75">
        <v>21</v>
      </c>
      <c r="K533" s="75">
        <v>27</v>
      </c>
      <c r="L533" s="75">
        <v>12</v>
      </c>
      <c r="M533" s="75">
        <v>3</v>
      </c>
      <c r="N533" s="75" t="s">
        <v>32</v>
      </c>
      <c r="O533" s="80"/>
    </row>
    <row r="534" spans="1:20" x14ac:dyDescent="0.25">
      <c r="A534" s="75">
        <f t="shared" si="48"/>
        <v>845</v>
      </c>
      <c r="B534" s="85" t="s">
        <v>562</v>
      </c>
      <c r="C534" s="81">
        <v>43503</v>
      </c>
      <c r="D534" s="78" t="str">
        <f t="shared" ref="D534:D535" si="65">CHOOSE(WEEKDAY(C534),"D","L","M","X","J","V","S")</f>
        <v>J</v>
      </c>
      <c r="E534" s="78">
        <f t="shared" ref="E534:E535" si="66">WEEKNUM(C534,21)</f>
        <v>6</v>
      </c>
      <c r="F534" s="75">
        <v>7</v>
      </c>
      <c r="G534" s="75">
        <v>37</v>
      </c>
      <c r="H534" s="75">
        <v>8</v>
      </c>
      <c r="I534" s="75">
        <v>27</v>
      </c>
      <c r="J534" s="75">
        <v>45</v>
      </c>
      <c r="K534" s="75">
        <v>41</v>
      </c>
      <c r="L534" s="75">
        <v>14</v>
      </c>
      <c r="M534" s="75">
        <v>1</v>
      </c>
      <c r="N534" s="75" t="s">
        <v>32</v>
      </c>
      <c r="O534" s="80"/>
    </row>
    <row r="535" spans="1:20" x14ac:dyDescent="0.25">
      <c r="A535" s="75">
        <f t="shared" si="48"/>
        <v>846</v>
      </c>
      <c r="B535" s="85" t="s">
        <v>563</v>
      </c>
      <c r="C535" s="81">
        <v>43505</v>
      </c>
      <c r="D535" s="78" t="str">
        <f t="shared" si="65"/>
        <v>S</v>
      </c>
      <c r="E535" s="78">
        <f t="shared" si="66"/>
        <v>6</v>
      </c>
      <c r="F535" s="75">
        <v>30</v>
      </c>
      <c r="G535" s="75">
        <v>27</v>
      </c>
      <c r="H535" s="75">
        <v>49</v>
      </c>
      <c r="I535" s="75">
        <v>40</v>
      </c>
      <c r="J535" s="75">
        <v>36</v>
      </c>
      <c r="K535" s="75">
        <v>35</v>
      </c>
      <c r="L535" s="75">
        <v>21</v>
      </c>
      <c r="M535" s="75">
        <v>3</v>
      </c>
      <c r="N535" s="75" t="s">
        <v>32</v>
      </c>
      <c r="O535" s="80"/>
    </row>
    <row r="536" spans="1:20" x14ac:dyDescent="0.25">
      <c r="A536" s="75">
        <f t="shared" si="48"/>
        <v>847</v>
      </c>
      <c r="B536" s="85" t="s">
        <v>564</v>
      </c>
      <c r="C536" s="81">
        <v>43510</v>
      </c>
      <c r="D536" s="78" t="str">
        <f t="shared" ref="D536" si="67">CHOOSE(WEEKDAY(C536),"D","L","M","X","J","V","S")</f>
        <v>J</v>
      </c>
      <c r="E536" s="78">
        <f t="shared" ref="E536:E541" si="68">WEEKNUM(C536,21)</f>
        <v>7</v>
      </c>
      <c r="F536" s="75">
        <v>3</v>
      </c>
      <c r="G536" s="75">
        <v>28</v>
      </c>
      <c r="H536" s="75">
        <v>40</v>
      </c>
      <c r="I536" s="75">
        <v>42</v>
      </c>
      <c r="J536" s="75">
        <v>34</v>
      </c>
      <c r="K536" s="75">
        <v>10</v>
      </c>
      <c r="L536" s="75">
        <v>1</v>
      </c>
      <c r="M536" s="75">
        <v>2</v>
      </c>
      <c r="N536" s="75" t="s">
        <v>32</v>
      </c>
      <c r="O536" s="80"/>
    </row>
    <row r="537" spans="1:20" x14ac:dyDescent="0.25">
      <c r="A537" s="75">
        <f t="shared" si="48"/>
        <v>848</v>
      </c>
      <c r="B537" s="85" t="s">
        <v>565</v>
      </c>
      <c r="C537" s="81">
        <v>43512</v>
      </c>
      <c r="D537" s="78" t="str">
        <f t="shared" ref="D537" si="69">CHOOSE(WEEKDAY(C537),"D","L","M","X","J","V","S")</f>
        <v>S</v>
      </c>
      <c r="E537" s="78">
        <f t="shared" si="68"/>
        <v>7</v>
      </c>
      <c r="F537" s="75">
        <v>24</v>
      </c>
      <c r="G537" s="75">
        <v>49</v>
      </c>
      <c r="H537" s="75">
        <v>25</v>
      </c>
      <c r="I537" s="75">
        <v>8</v>
      </c>
      <c r="J537" s="75">
        <v>29</v>
      </c>
      <c r="K537" s="75">
        <v>19</v>
      </c>
      <c r="L537" s="75">
        <v>38</v>
      </c>
      <c r="M537" s="75">
        <v>3</v>
      </c>
      <c r="N537" s="75" t="s">
        <v>32</v>
      </c>
      <c r="O537" s="80"/>
    </row>
    <row r="538" spans="1:20" x14ac:dyDescent="0.25">
      <c r="A538" s="75">
        <f t="shared" si="48"/>
        <v>849</v>
      </c>
      <c r="B538" s="85" t="s">
        <v>566</v>
      </c>
      <c r="C538" s="81">
        <v>43517</v>
      </c>
      <c r="D538" s="78" t="str">
        <f t="shared" ref="D538" si="70">CHOOSE(WEEKDAY(C538),"D","L","M","X","J","V","S")</f>
        <v>J</v>
      </c>
      <c r="E538" s="78">
        <f t="shared" si="68"/>
        <v>8</v>
      </c>
      <c r="F538" s="75">
        <v>13</v>
      </c>
      <c r="G538" s="75">
        <v>48</v>
      </c>
      <c r="H538" s="75">
        <v>26</v>
      </c>
      <c r="I538" s="75">
        <v>4</v>
      </c>
      <c r="J538" s="75">
        <v>40</v>
      </c>
      <c r="K538" s="75">
        <v>41</v>
      </c>
      <c r="L538" s="75">
        <v>6</v>
      </c>
      <c r="M538" s="75">
        <v>7</v>
      </c>
      <c r="N538" s="75" t="s">
        <v>32</v>
      </c>
      <c r="O538" s="80"/>
    </row>
    <row r="539" spans="1:20" x14ac:dyDescent="0.25">
      <c r="A539" s="75">
        <f t="shared" si="48"/>
        <v>850</v>
      </c>
      <c r="B539" s="85" t="s">
        <v>567</v>
      </c>
      <c r="C539" s="81">
        <v>43519</v>
      </c>
      <c r="D539" s="78" t="str">
        <f t="shared" ref="D539" si="71">CHOOSE(WEEKDAY(C539),"D","L","M","X","J","V","S")</f>
        <v>S</v>
      </c>
      <c r="E539" s="78">
        <f t="shared" si="68"/>
        <v>8</v>
      </c>
      <c r="F539" s="75">
        <v>48</v>
      </c>
      <c r="G539" s="75">
        <v>38</v>
      </c>
      <c r="H539" s="75">
        <v>15</v>
      </c>
      <c r="I539" s="75">
        <v>28</v>
      </c>
      <c r="J539" s="75">
        <v>29</v>
      </c>
      <c r="K539" s="75">
        <v>7</v>
      </c>
      <c r="L539" s="75">
        <v>22</v>
      </c>
      <c r="M539" s="75">
        <v>6</v>
      </c>
      <c r="N539" s="75" t="s">
        <v>32</v>
      </c>
      <c r="O539" s="80"/>
    </row>
    <row r="540" spans="1:20" x14ac:dyDescent="0.25">
      <c r="A540" s="75">
        <f t="shared" si="48"/>
        <v>851</v>
      </c>
      <c r="B540" s="85" t="s">
        <v>568</v>
      </c>
      <c r="C540" s="81">
        <v>43524</v>
      </c>
      <c r="D540" s="78" t="str">
        <f t="shared" ref="D540" si="72">CHOOSE(WEEKDAY(C540),"D","L","M","X","J","V","S")</f>
        <v>J</v>
      </c>
      <c r="E540" s="78">
        <f t="shared" si="68"/>
        <v>9</v>
      </c>
      <c r="F540" s="75">
        <v>2</v>
      </c>
      <c r="G540" s="75">
        <v>34</v>
      </c>
      <c r="H540" s="75">
        <v>29</v>
      </c>
      <c r="I540" s="75">
        <v>36</v>
      </c>
      <c r="J540" s="75">
        <v>22</v>
      </c>
      <c r="K540" s="75">
        <v>20</v>
      </c>
      <c r="L540" s="75">
        <v>28</v>
      </c>
      <c r="M540" s="75">
        <v>2</v>
      </c>
      <c r="N540" s="75" t="s">
        <v>32</v>
      </c>
      <c r="O540" s="80"/>
    </row>
    <row r="541" spans="1:20" x14ac:dyDescent="0.25">
      <c r="A541" s="75">
        <f t="shared" si="48"/>
        <v>852</v>
      </c>
      <c r="B541" s="85" t="s">
        <v>569</v>
      </c>
      <c r="C541" s="81">
        <v>43526</v>
      </c>
      <c r="D541" s="78" t="str">
        <f t="shared" ref="D541" si="73">CHOOSE(WEEKDAY(C541),"D","L","M","X","J","V","S")</f>
        <v>S</v>
      </c>
      <c r="E541" s="78">
        <f t="shared" si="68"/>
        <v>9</v>
      </c>
      <c r="F541" s="75">
        <v>19</v>
      </c>
      <c r="G541" s="75">
        <v>35</v>
      </c>
      <c r="H541" s="75">
        <v>40</v>
      </c>
      <c r="I541" s="75">
        <v>3</v>
      </c>
      <c r="J541" s="75">
        <v>5</v>
      </c>
      <c r="K541" s="75">
        <v>47</v>
      </c>
      <c r="L541" s="75">
        <v>30</v>
      </c>
      <c r="M541" s="75">
        <v>1</v>
      </c>
      <c r="N541" s="75" t="s">
        <v>32</v>
      </c>
      <c r="O541" s="80"/>
    </row>
    <row r="542" spans="1:20" x14ac:dyDescent="0.25">
      <c r="A542" s="75">
        <f t="shared" si="48"/>
        <v>853</v>
      </c>
      <c r="B542" s="85" t="s">
        <v>570</v>
      </c>
      <c r="C542" s="81">
        <v>43531</v>
      </c>
      <c r="D542" s="78" t="str">
        <f t="shared" ref="D542" si="74">CHOOSE(WEEKDAY(C542),"D","L","M","X","J","V","S")</f>
        <v>J</v>
      </c>
      <c r="E542" s="78">
        <f t="shared" ref="E542:E547" si="75">WEEKNUM(C542,21)</f>
        <v>10</v>
      </c>
      <c r="F542" s="75">
        <v>21</v>
      </c>
      <c r="G542" s="75">
        <v>26</v>
      </c>
      <c r="H542" s="75">
        <v>15</v>
      </c>
      <c r="I542" s="75">
        <v>4</v>
      </c>
      <c r="J542" s="75">
        <v>40</v>
      </c>
      <c r="K542" s="75">
        <v>6</v>
      </c>
      <c r="L542" s="75">
        <v>32</v>
      </c>
      <c r="M542" s="75">
        <v>0</v>
      </c>
      <c r="N542" s="75" t="s">
        <v>32</v>
      </c>
      <c r="O542" s="80"/>
    </row>
    <row r="543" spans="1:20" x14ac:dyDescent="0.25">
      <c r="A543" s="75">
        <f t="shared" si="48"/>
        <v>854</v>
      </c>
      <c r="B543" s="85" t="s">
        <v>571</v>
      </c>
      <c r="C543" s="81">
        <v>43533</v>
      </c>
      <c r="D543" s="78" t="str">
        <f t="shared" ref="D543:D544" si="76">CHOOSE(WEEKDAY(C543),"D","L","M","X","J","V","S")</f>
        <v>S</v>
      </c>
      <c r="E543" s="78">
        <f t="shared" si="75"/>
        <v>10</v>
      </c>
      <c r="F543" s="75">
        <v>37</v>
      </c>
      <c r="G543" s="75">
        <v>25</v>
      </c>
      <c r="H543" s="75">
        <v>3</v>
      </c>
      <c r="I543" s="75">
        <v>43</v>
      </c>
      <c r="J543" s="75">
        <v>46</v>
      </c>
      <c r="K543" s="75">
        <v>23</v>
      </c>
      <c r="L543" s="75">
        <v>16</v>
      </c>
      <c r="M543" s="75">
        <v>0</v>
      </c>
      <c r="N543" s="75" t="s">
        <v>32</v>
      </c>
      <c r="O543" s="80"/>
    </row>
    <row r="544" spans="1:20" x14ac:dyDescent="0.25">
      <c r="A544" s="75">
        <f t="shared" si="48"/>
        <v>855</v>
      </c>
      <c r="B544" s="85" t="s">
        <v>572</v>
      </c>
      <c r="C544" s="81">
        <v>43538</v>
      </c>
      <c r="D544" s="78" t="str">
        <f t="shared" si="76"/>
        <v>J</v>
      </c>
      <c r="E544" s="78">
        <f t="shared" si="75"/>
        <v>11</v>
      </c>
      <c r="F544" s="75">
        <v>17</v>
      </c>
      <c r="G544" s="75">
        <v>43</v>
      </c>
      <c r="H544" s="75">
        <v>10</v>
      </c>
      <c r="I544" s="75">
        <v>23</v>
      </c>
      <c r="J544" s="75">
        <v>16</v>
      </c>
      <c r="K544" s="75">
        <v>27</v>
      </c>
      <c r="L544" s="75">
        <v>39</v>
      </c>
      <c r="M544" s="75">
        <v>3</v>
      </c>
      <c r="N544" s="75" t="s">
        <v>32</v>
      </c>
      <c r="O544" s="80"/>
    </row>
    <row r="545" spans="1:15" x14ac:dyDescent="0.25">
      <c r="A545" s="75">
        <f t="shared" si="48"/>
        <v>856</v>
      </c>
      <c r="B545" s="85" t="s">
        <v>573</v>
      </c>
      <c r="C545" s="81">
        <v>43540</v>
      </c>
      <c r="D545" s="78" t="str">
        <f>CHOOSE(WEEKDAY(C545),"D","L","M","X","J","V","S")</f>
        <v>S</v>
      </c>
      <c r="E545" s="78">
        <f t="shared" si="75"/>
        <v>11</v>
      </c>
      <c r="F545" s="75">
        <v>31</v>
      </c>
      <c r="G545" s="75">
        <v>19</v>
      </c>
      <c r="H545" s="75">
        <v>29</v>
      </c>
      <c r="I545" s="75">
        <v>6</v>
      </c>
      <c r="J545" s="75">
        <v>38</v>
      </c>
      <c r="K545" s="75">
        <v>17</v>
      </c>
      <c r="L545" s="75">
        <v>35</v>
      </c>
      <c r="M545" s="75">
        <v>4</v>
      </c>
      <c r="N545" s="75" t="s">
        <v>32</v>
      </c>
      <c r="O545" s="80"/>
    </row>
    <row r="546" spans="1:15" x14ac:dyDescent="0.25">
      <c r="A546" s="75">
        <f t="shared" si="48"/>
        <v>857</v>
      </c>
      <c r="B546" s="85" t="s">
        <v>574</v>
      </c>
      <c r="C546" s="81">
        <v>43545</v>
      </c>
      <c r="D546" s="78" t="str">
        <f t="shared" ref="D546" si="77">CHOOSE(WEEKDAY(C546),"D","L","M","X","J","V","S")</f>
        <v>J</v>
      </c>
      <c r="E546" s="78">
        <f t="shared" si="75"/>
        <v>12</v>
      </c>
      <c r="F546" s="75">
        <v>44</v>
      </c>
      <c r="G546" s="75">
        <v>17</v>
      </c>
      <c r="H546" s="75">
        <v>38</v>
      </c>
      <c r="I546" s="75">
        <v>49</v>
      </c>
      <c r="J546" s="75">
        <v>22</v>
      </c>
      <c r="K546" s="75">
        <v>47</v>
      </c>
      <c r="L546" s="75">
        <v>46</v>
      </c>
      <c r="M546" s="75">
        <v>5</v>
      </c>
      <c r="N546" s="75" t="s">
        <v>32</v>
      </c>
      <c r="O546" s="80"/>
    </row>
    <row r="547" spans="1:15" x14ac:dyDescent="0.25">
      <c r="A547" s="75">
        <f t="shared" si="48"/>
        <v>858</v>
      </c>
      <c r="B547" s="85" t="s">
        <v>575</v>
      </c>
      <c r="C547" s="81">
        <v>43547</v>
      </c>
      <c r="D547" s="78" t="str">
        <f>CHOOSE(WEEKDAY(C547),"D","L","M","X","J","V","S")</f>
        <v>S</v>
      </c>
      <c r="E547" s="78">
        <f t="shared" si="75"/>
        <v>12</v>
      </c>
      <c r="F547" s="75">
        <v>3</v>
      </c>
      <c r="G547" s="75">
        <v>8</v>
      </c>
      <c r="H547" s="75">
        <v>20</v>
      </c>
      <c r="I547" s="75">
        <v>25</v>
      </c>
      <c r="J547" s="75">
        <v>38</v>
      </c>
      <c r="K547" s="75">
        <v>30</v>
      </c>
      <c r="L547" s="75">
        <v>24</v>
      </c>
      <c r="M547" s="75">
        <v>0</v>
      </c>
      <c r="N547" s="75" t="s">
        <v>32</v>
      </c>
      <c r="O547" s="80"/>
    </row>
    <row r="548" spans="1:15" x14ac:dyDescent="0.25">
      <c r="A548" s="75">
        <f t="shared" si="48"/>
        <v>859</v>
      </c>
      <c r="B548" s="85" t="s">
        <v>576</v>
      </c>
      <c r="C548" s="81">
        <v>43552</v>
      </c>
      <c r="D548" s="78" t="str">
        <f t="shared" ref="D548" si="78">CHOOSE(WEEKDAY(C548),"D","L","M","X","J","V","S")</f>
        <v>J</v>
      </c>
      <c r="E548" s="78">
        <f t="shared" ref="E548:E553" si="79">WEEKNUM(C548,21)</f>
        <v>13</v>
      </c>
      <c r="F548" s="75">
        <v>7</v>
      </c>
      <c r="G548" s="75">
        <v>10</v>
      </c>
      <c r="H548" s="75">
        <v>23</v>
      </c>
      <c r="I548" s="75">
        <v>1</v>
      </c>
      <c r="J548" s="75">
        <v>47</v>
      </c>
      <c r="K548" s="75">
        <v>38</v>
      </c>
      <c r="L548" s="75">
        <v>13</v>
      </c>
      <c r="M548" s="75">
        <v>2</v>
      </c>
      <c r="N548" s="75" t="s">
        <v>32</v>
      </c>
      <c r="O548" s="80"/>
    </row>
    <row r="549" spans="1:15" x14ac:dyDescent="0.25">
      <c r="A549" s="75">
        <f t="shared" si="48"/>
        <v>860</v>
      </c>
      <c r="B549" s="85" t="s">
        <v>577</v>
      </c>
      <c r="C549" s="81">
        <v>43554</v>
      </c>
      <c r="D549" s="78" t="str">
        <f t="shared" ref="D549" si="80">CHOOSE(WEEKDAY(C549),"D","L","M","X","J","V","S")</f>
        <v>S</v>
      </c>
      <c r="E549" s="78">
        <f t="shared" si="79"/>
        <v>13</v>
      </c>
      <c r="F549" s="75">
        <v>22</v>
      </c>
      <c r="G549" s="75">
        <v>5</v>
      </c>
      <c r="H549" s="75">
        <v>32</v>
      </c>
      <c r="I549" s="75">
        <v>4</v>
      </c>
      <c r="J549" s="75">
        <v>44</v>
      </c>
      <c r="K549" s="75">
        <v>45</v>
      </c>
      <c r="L549" s="75">
        <v>23</v>
      </c>
      <c r="M549" s="75">
        <v>8</v>
      </c>
      <c r="N549" s="75" t="s">
        <v>32</v>
      </c>
      <c r="O549" s="80"/>
    </row>
    <row r="550" spans="1:15" x14ac:dyDescent="0.25">
      <c r="A550" s="75">
        <f t="shared" si="48"/>
        <v>861</v>
      </c>
      <c r="B550" s="85" t="s">
        <v>578</v>
      </c>
      <c r="C550" s="81">
        <v>43559</v>
      </c>
      <c r="D550" s="78" t="str">
        <f t="shared" ref="D550:D551" si="81">CHOOSE(WEEKDAY(C550),"D","L","M","X","J","V","S")</f>
        <v>J</v>
      </c>
      <c r="E550" s="78">
        <f t="shared" si="79"/>
        <v>14</v>
      </c>
      <c r="F550" s="75">
        <v>6</v>
      </c>
      <c r="G550" s="75">
        <v>16</v>
      </c>
      <c r="H550" s="75">
        <v>36</v>
      </c>
      <c r="I550" s="75">
        <v>37</v>
      </c>
      <c r="J550" s="75">
        <v>25</v>
      </c>
      <c r="K550" s="75">
        <v>17</v>
      </c>
      <c r="L550" s="75">
        <v>44</v>
      </c>
      <c r="M550" s="75">
        <v>3</v>
      </c>
      <c r="N550" s="75" t="s">
        <v>32</v>
      </c>
      <c r="O550" s="80"/>
    </row>
    <row r="551" spans="1:15" x14ac:dyDescent="0.25">
      <c r="A551" s="75">
        <f t="shared" si="48"/>
        <v>862</v>
      </c>
      <c r="B551" s="85" t="s">
        <v>579</v>
      </c>
      <c r="C551" s="81">
        <v>43561</v>
      </c>
      <c r="D551" s="78" t="str">
        <f t="shared" si="81"/>
        <v>S</v>
      </c>
      <c r="E551" s="78">
        <f t="shared" si="79"/>
        <v>14</v>
      </c>
      <c r="F551" s="75">
        <v>44</v>
      </c>
      <c r="G551" s="75">
        <v>1</v>
      </c>
      <c r="H551" s="75">
        <v>39</v>
      </c>
      <c r="I551" s="75">
        <v>14</v>
      </c>
      <c r="J551" s="75">
        <v>33</v>
      </c>
      <c r="K551" s="75">
        <v>10</v>
      </c>
      <c r="L551" s="75">
        <v>20</v>
      </c>
      <c r="M551" s="75">
        <v>7</v>
      </c>
      <c r="N551" s="75" t="s">
        <v>32</v>
      </c>
      <c r="O551" s="80"/>
    </row>
    <row r="552" spans="1:15" x14ac:dyDescent="0.25">
      <c r="A552" s="75">
        <f t="shared" si="48"/>
        <v>863</v>
      </c>
      <c r="B552" s="85" t="s">
        <v>580</v>
      </c>
      <c r="C552" s="81">
        <v>43566</v>
      </c>
      <c r="D552" s="78" t="str">
        <f t="shared" ref="D552:D553" si="82">CHOOSE(WEEKDAY(C552),"D","L","M","X","J","V","S")</f>
        <v>J</v>
      </c>
      <c r="E552" s="78">
        <f t="shared" si="79"/>
        <v>15</v>
      </c>
      <c r="F552" s="75">
        <v>36</v>
      </c>
      <c r="G552" s="75">
        <v>45</v>
      </c>
      <c r="H552" s="75">
        <v>22</v>
      </c>
      <c r="I552" s="75">
        <v>47</v>
      </c>
      <c r="J552" s="75">
        <v>3</v>
      </c>
      <c r="K552" s="75">
        <v>39</v>
      </c>
      <c r="L552" s="75">
        <v>29</v>
      </c>
      <c r="M552" s="75">
        <v>6</v>
      </c>
      <c r="N552" s="75" t="s">
        <v>32</v>
      </c>
      <c r="O552" s="80"/>
    </row>
    <row r="553" spans="1:15" x14ac:dyDescent="0.25">
      <c r="A553" s="75">
        <f t="shared" si="48"/>
        <v>864</v>
      </c>
      <c r="B553" s="85" t="s">
        <v>581</v>
      </c>
      <c r="C553" s="81">
        <v>43568</v>
      </c>
      <c r="D553" s="78" t="str">
        <f t="shared" si="82"/>
        <v>S</v>
      </c>
      <c r="E553" s="78">
        <f t="shared" si="79"/>
        <v>15</v>
      </c>
      <c r="F553" s="75">
        <v>47</v>
      </c>
      <c r="G553" s="75">
        <v>18</v>
      </c>
      <c r="H553" s="75">
        <v>15</v>
      </c>
      <c r="I553" s="75">
        <v>29</v>
      </c>
      <c r="J553" s="75">
        <v>40</v>
      </c>
      <c r="K553" s="75">
        <v>21</v>
      </c>
      <c r="L553" s="75">
        <v>9</v>
      </c>
      <c r="M553" s="75">
        <v>8</v>
      </c>
      <c r="N553" s="75" t="s">
        <v>32</v>
      </c>
      <c r="O553" s="80"/>
    </row>
    <row r="554" spans="1:15" x14ac:dyDescent="0.25">
      <c r="A554" s="75">
        <f t="shared" si="48"/>
        <v>865</v>
      </c>
      <c r="B554" s="85" t="s">
        <v>582</v>
      </c>
      <c r="C554" s="81">
        <v>43573</v>
      </c>
      <c r="D554" s="78" t="str">
        <f t="shared" ref="D554:D555" si="83">CHOOSE(WEEKDAY(C554),"D","L","M","X","J","V","S")</f>
        <v>J</v>
      </c>
      <c r="E554" s="86">
        <f t="shared" ref="E554:E560" si="84">WEEKNUM(C554,21)</f>
        <v>16</v>
      </c>
      <c r="F554" s="87">
        <v>25</v>
      </c>
      <c r="G554" s="87">
        <v>29</v>
      </c>
      <c r="H554" s="87">
        <v>18</v>
      </c>
      <c r="I554" s="87">
        <v>41</v>
      </c>
      <c r="J554" s="87">
        <v>19</v>
      </c>
      <c r="K554" s="87">
        <v>32</v>
      </c>
      <c r="L554" s="87">
        <v>10</v>
      </c>
      <c r="M554" s="87">
        <v>6</v>
      </c>
      <c r="N554" s="75" t="s">
        <v>32</v>
      </c>
      <c r="O554" s="80"/>
    </row>
    <row r="555" spans="1:15" x14ac:dyDescent="0.25">
      <c r="A555" s="75">
        <f t="shared" si="48"/>
        <v>866</v>
      </c>
      <c r="B555" s="85" t="s">
        <v>583</v>
      </c>
      <c r="C555" s="81">
        <v>43575</v>
      </c>
      <c r="D555" s="78" t="str">
        <f t="shared" si="83"/>
        <v>S</v>
      </c>
      <c r="E555" s="78">
        <f t="shared" si="84"/>
        <v>16</v>
      </c>
      <c r="F555" s="75">
        <v>4</v>
      </c>
      <c r="G555" s="75">
        <v>40</v>
      </c>
      <c r="H555" s="75">
        <v>19</v>
      </c>
      <c r="I555" s="75">
        <v>44</v>
      </c>
      <c r="J555" s="75">
        <v>2</v>
      </c>
      <c r="K555" s="75">
        <v>45</v>
      </c>
      <c r="L555" s="75">
        <v>36</v>
      </c>
      <c r="M555" s="75">
        <v>8</v>
      </c>
      <c r="N555" s="75" t="s">
        <v>32</v>
      </c>
      <c r="O555" s="80"/>
    </row>
    <row r="556" spans="1:15" x14ac:dyDescent="0.25">
      <c r="A556" s="75">
        <f t="shared" si="48"/>
        <v>867</v>
      </c>
      <c r="B556" s="85" t="s">
        <v>584</v>
      </c>
      <c r="C556" s="81">
        <v>43580</v>
      </c>
      <c r="D556" s="78" t="str">
        <f t="shared" ref="D556:D557" si="85">CHOOSE(WEEKDAY(C556),"D","L","M","X","J","V","S")</f>
        <v>J</v>
      </c>
      <c r="E556" s="78">
        <f t="shared" si="84"/>
        <v>17</v>
      </c>
      <c r="F556" s="87">
        <v>42</v>
      </c>
      <c r="G556" s="87">
        <v>4</v>
      </c>
      <c r="H556" s="87">
        <v>28</v>
      </c>
      <c r="I556" s="87">
        <v>21</v>
      </c>
      <c r="J556" s="87">
        <v>15</v>
      </c>
      <c r="K556" s="87">
        <v>16</v>
      </c>
      <c r="L556" s="87">
        <v>1</v>
      </c>
      <c r="M556" s="87">
        <v>8</v>
      </c>
      <c r="N556" s="75" t="s">
        <v>32</v>
      </c>
      <c r="O556" s="80"/>
    </row>
    <row r="557" spans="1:15" x14ac:dyDescent="0.25">
      <c r="A557" s="75">
        <f t="shared" si="48"/>
        <v>868</v>
      </c>
      <c r="B557" s="85" t="s">
        <v>585</v>
      </c>
      <c r="C557" s="81">
        <v>43582</v>
      </c>
      <c r="D557" s="78" t="str">
        <f t="shared" si="85"/>
        <v>S</v>
      </c>
      <c r="E557" s="78">
        <f t="shared" si="84"/>
        <v>17</v>
      </c>
      <c r="F557" s="75">
        <v>49</v>
      </c>
      <c r="G557" s="75">
        <v>8</v>
      </c>
      <c r="H557" s="75">
        <v>27</v>
      </c>
      <c r="I557" s="75">
        <v>47</v>
      </c>
      <c r="J557" s="75">
        <v>5</v>
      </c>
      <c r="K557" s="75">
        <v>30</v>
      </c>
      <c r="L557" s="75">
        <v>33</v>
      </c>
      <c r="M557" s="75">
        <v>3</v>
      </c>
      <c r="N557" s="75" t="s">
        <v>32</v>
      </c>
      <c r="O557" s="80"/>
    </row>
    <row r="558" spans="1:15" x14ac:dyDescent="0.25">
      <c r="A558" s="75">
        <f t="shared" si="48"/>
        <v>869</v>
      </c>
      <c r="B558" s="85" t="s">
        <v>586</v>
      </c>
      <c r="C558" s="81">
        <v>43587</v>
      </c>
      <c r="D558" s="78" t="str">
        <f t="shared" ref="D558:D559" si="86">CHOOSE(WEEKDAY(C558),"D","L","M","X","J","V","S")</f>
        <v>J</v>
      </c>
      <c r="E558" s="78">
        <f t="shared" si="84"/>
        <v>18</v>
      </c>
      <c r="F558" s="75">
        <v>24</v>
      </c>
      <c r="G558" s="75">
        <v>22</v>
      </c>
      <c r="H558" s="75">
        <v>11</v>
      </c>
      <c r="I558" s="75">
        <v>6</v>
      </c>
      <c r="J558" s="75">
        <v>15</v>
      </c>
      <c r="K558" s="75">
        <v>3</v>
      </c>
      <c r="L558" s="75">
        <v>12</v>
      </c>
      <c r="M558" s="75">
        <v>9</v>
      </c>
      <c r="N558" s="75" t="s">
        <v>32</v>
      </c>
      <c r="O558" s="80"/>
    </row>
    <row r="559" spans="1:15" x14ac:dyDescent="0.2">
      <c r="A559" s="75">
        <f t="shared" si="48"/>
        <v>870</v>
      </c>
      <c r="B559" s="85" t="s">
        <v>587</v>
      </c>
      <c r="C559" s="42">
        <v>43589</v>
      </c>
      <c r="D559" s="78" t="str">
        <f t="shared" si="86"/>
        <v>S</v>
      </c>
      <c r="E559" s="78">
        <f t="shared" si="84"/>
        <v>18</v>
      </c>
      <c r="F559" s="75">
        <v>48</v>
      </c>
      <c r="G559" s="75">
        <v>47</v>
      </c>
      <c r="H559" s="75">
        <v>34</v>
      </c>
      <c r="I559" s="75">
        <v>35</v>
      </c>
      <c r="J559" s="75">
        <v>21</v>
      </c>
      <c r="K559" s="75">
        <v>9</v>
      </c>
      <c r="L559" s="75">
        <v>12</v>
      </c>
      <c r="M559" s="75">
        <v>7</v>
      </c>
      <c r="N559" s="75" t="s">
        <v>32</v>
      </c>
      <c r="O559" s="80"/>
    </row>
    <row r="560" spans="1:15" x14ac:dyDescent="0.25">
      <c r="A560" s="75">
        <f t="shared" si="48"/>
        <v>871</v>
      </c>
      <c r="B560" s="85" t="s">
        <v>588</v>
      </c>
      <c r="C560" s="81">
        <v>43594</v>
      </c>
      <c r="D560" s="78" t="str">
        <f t="shared" ref="D560:D561" si="87">CHOOSE(WEEKDAY(C560),"D","L","M","X","J","V","S")</f>
        <v>J</v>
      </c>
      <c r="E560" s="78">
        <f t="shared" si="84"/>
        <v>19</v>
      </c>
      <c r="F560" s="75">
        <v>35</v>
      </c>
      <c r="G560" s="75">
        <v>21</v>
      </c>
      <c r="H560" s="75">
        <v>24</v>
      </c>
      <c r="I560" s="75">
        <v>11</v>
      </c>
      <c r="J560" s="75">
        <v>26</v>
      </c>
      <c r="K560" s="75">
        <v>38</v>
      </c>
      <c r="L560" s="75">
        <v>6</v>
      </c>
      <c r="M560" s="75">
        <v>1</v>
      </c>
      <c r="N560" s="75" t="s">
        <v>32</v>
      </c>
      <c r="O560" s="80"/>
    </row>
    <row r="561" spans="1:15" x14ac:dyDescent="0.2">
      <c r="A561" s="75">
        <f t="shared" si="48"/>
        <v>872</v>
      </c>
      <c r="B561" s="85" t="s">
        <v>589</v>
      </c>
      <c r="C561" s="42">
        <v>43596</v>
      </c>
      <c r="D561" s="78" t="str">
        <f t="shared" si="87"/>
        <v>S</v>
      </c>
      <c r="E561" s="78">
        <f>WEEKNUM(C561,21)</f>
        <v>19</v>
      </c>
      <c r="F561" s="75">
        <v>15</v>
      </c>
      <c r="G561" s="75">
        <v>28</v>
      </c>
      <c r="H561" s="75">
        <v>45</v>
      </c>
      <c r="I561" s="75">
        <v>47</v>
      </c>
      <c r="J561" s="75">
        <v>17</v>
      </c>
      <c r="K561" s="75">
        <v>7</v>
      </c>
      <c r="L561" s="75">
        <v>11</v>
      </c>
      <c r="M561" s="75">
        <v>7</v>
      </c>
      <c r="N561" s="75" t="s">
        <v>32</v>
      </c>
      <c r="O561" s="80"/>
    </row>
    <row r="562" spans="1:15" x14ac:dyDescent="0.25">
      <c r="A562" s="75">
        <f t="shared" si="48"/>
        <v>873</v>
      </c>
      <c r="B562" s="85" t="s">
        <v>590</v>
      </c>
      <c r="C562" s="81">
        <v>43601</v>
      </c>
      <c r="D562" s="78" t="str">
        <f t="shared" ref="D562:D563" si="88">CHOOSE(WEEKDAY(C562),"D","L","M","X","J","V","S")</f>
        <v>J</v>
      </c>
      <c r="E562" s="78">
        <f t="shared" ref="E562" si="89">WEEKNUM(C562,21)</f>
        <v>20</v>
      </c>
      <c r="F562" s="87">
        <v>31</v>
      </c>
      <c r="G562" s="87">
        <v>27</v>
      </c>
      <c r="H562" s="87">
        <v>33</v>
      </c>
      <c r="I562" s="87">
        <v>15</v>
      </c>
      <c r="J562" s="87">
        <v>1</v>
      </c>
      <c r="K562" s="87">
        <v>29</v>
      </c>
      <c r="L562" s="87">
        <v>26</v>
      </c>
      <c r="M562" s="87">
        <v>2</v>
      </c>
      <c r="N562" s="75" t="s">
        <v>32</v>
      </c>
      <c r="O562" s="80"/>
    </row>
    <row r="563" spans="1:15" x14ac:dyDescent="0.2">
      <c r="A563" s="75">
        <f t="shared" si="48"/>
        <v>874</v>
      </c>
      <c r="B563" s="85" t="s">
        <v>591</v>
      </c>
      <c r="C563" s="42">
        <v>43603</v>
      </c>
      <c r="D563" s="78" t="str">
        <f t="shared" si="88"/>
        <v>S</v>
      </c>
      <c r="E563" s="78">
        <f>WEEKNUM(C563,21)</f>
        <v>20</v>
      </c>
      <c r="F563" s="75">
        <v>30</v>
      </c>
      <c r="G563" s="75">
        <v>16</v>
      </c>
      <c r="H563" s="75">
        <v>19</v>
      </c>
      <c r="I563" s="75">
        <v>3</v>
      </c>
      <c r="J563" s="75">
        <v>47</v>
      </c>
      <c r="K563" s="75">
        <v>36</v>
      </c>
      <c r="L563" s="75">
        <v>12</v>
      </c>
      <c r="M563" s="75">
        <v>4</v>
      </c>
      <c r="N563" s="75" t="s">
        <v>32</v>
      </c>
      <c r="O563" s="80"/>
    </row>
    <row r="564" spans="1:15" x14ac:dyDescent="0.25">
      <c r="A564" s="75">
        <f t="shared" si="48"/>
        <v>875</v>
      </c>
      <c r="B564" s="85" t="s">
        <v>592</v>
      </c>
      <c r="C564" s="81">
        <v>43608</v>
      </c>
      <c r="D564" s="78" t="str">
        <f t="shared" ref="D564" si="90">CHOOSE(WEEKDAY(C564),"D","L","M","X","J","V","S")</f>
        <v>J</v>
      </c>
      <c r="E564" s="78">
        <f t="shared" ref="E564" si="91">WEEKNUM(C564,21)</f>
        <v>21</v>
      </c>
      <c r="F564" s="75">
        <v>18</v>
      </c>
      <c r="G564" s="75">
        <v>39</v>
      </c>
      <c r="H564" s="75">
        <v>11</v>
      </c>
      <c r="I564" s="75">
        <v>16</v>
      </c>
      <c r="J564" s="75">
        <v>14</v>
      </c>
      <c r="K564" s="75">
        <v>41</v>
      </c>
      <c r="L564" s="75">
        <v>43</v>
      </c>
      <c r="M564" s="75">
        <v>7</v>
      </c>
      <c r="N564" s="75" t="s">
        <v>32</v>
      </c>
      <c r="O564" s="80"/>
    </row>
    <row r="565" spans="1:15" x14ac:dyDescent="0.25">
      <c r="A565" s="75">
        <f t="shared" si="48"/>
        <v>876</v>
      </c>
      <c r="B565" s="85" t="s">
        <v>593</v>
      </c>
      <c r="C565" s="81">
        <v>43610</v>
      </c>
      <c r="D565" s="78" t="str">
        <f t="shared" ref="D565" si="92">CHOOSE(WEEKDAY(C565),"D","L","M","X","J","V","S")</f>
        <v>S</v>
      </c>
      <c r="E565" s="86">
        <f t="shared" ref="E565:E570" si="93">WEEKNUM(C565,21)</f>
        <v>21</v>
      </c>
      <c r="F565" s="87">
        <v>38</v>
      </c>
      <c r="G565" s="87">
        <v>4</v>
      </c>
      <c r="H565" s="87">
        <v>17</v>
      </c>
      <c r="I565" s="87">
        <v>19</v>
      </c>
      <c r="J565" s="87">
        <v>36</v>
      </c>
      <c r="K565" s="87">
        <v>48</v>
      </c>
      <c r="L565" s="87">
        <v>6</v>
      </c>
      <c r="M565" s="87">
        <v>2</v>
      </c>
      <c r="N565" s="75" t="s">
        <v>32</v>
      </c>
      <c r="O565" s="80"/>
    </row>
    <row r="566" spans="1:15" x14ac:dyDescent="0.25">
      <c r="A566" s="75">
        <f t="shared" si="48"/>
        <v>877</v>
      </c>
      <c r="B566" s="85" t="s">
        <v>635</v>
      </c>
      <c r="C566" s="81">
        <v>43615</v>
      </c>
      <c r="D566" s="78" t="str">
        <f t="shared" ref="D566" si="94">CHOOSE(WEEKDAY(C566),"D","L","M","X","J","V","S")</f>
        <v>J</v>
      </c>
      <c r="E566" s="78">
        <f t="shared" si="93"/>
        <v>22</v>
      </c>
      <c r="F566" s="75">
        <v>21</v>
      </c>
      <c r="G566" s="75">
        <v>48</v>
      </c>
      <c r="H566" s="75">
        <v>2</v>
      </c>
      <c r="I566" s="75">
        <v>15</v>
      </c>
      <c r="J566" s="75">
        <v>44</v>
      </c>
      <c r="K566" s="75">
        <v>39</v>
      </c>
      <c r="L566" s="75">
        <v>37</v>
      </c>
      <c r="M566" s="75">
        <v>8</v>
      </c>
      <c r="N566" s="75" t="s">
        <v>32</v>
      </c>
      <c r="O566" s="80"/>
    </row>
    <row r="567" spans="1:15" x14ac:dyDescent="0.25">
      <c r="A567" s="75">
        <f t="shared" si="48"/>
        <v>878</v>
      </c>
      <c r="B567" s="85" t="s">
        <v>636</v>
      </c>
      <c r="C567" s="81">
        <v>43617</v>
      </c>
      <c r="D567" s="78" t="str">
        <f t="shared" ref="D567" si="95">CHOOSE(WEEKDAY(C567),"D","L","M","X","J","V","S")</f>
        <v>S</v>
      </c>
      <c r="E567" s="78">
        <f t="shared" si="93"/>
        <v>22</v>
      </c>
      <c r="F567" s="75">
        <v>21</v>
      </c>
      <c r="G567" s="75">
        <v>26</v>
      </c>
      <c r="H567" s="75">
        <v>44</v>
      </c>
      <c r="I567" s="75">
        <v>22</v>
      </c>
      <c r="J567" s="75">
        <v>14</v>
      </c>
      <c r="K567" s="75">
        <v>49</v>
      </c>
      <c r="L567" s="75">
        <v>9</v>
      </c>
      <c r="M567" s="75">
        <v>5</v>
      </c>
      <c r="N567" s="75" t="s">
        <v>32</v>
      </c>
      <c r="O567" s="80"/>
    </row>
    <row r="568" spans="1:15" x14ac:dyDescent="0.25">
      <c r="A568" s="75">
        <f t="shared" si="48"/>
        <v>879</v>
      </c>
      <c r="B568" s="85" t="s">
        <v>637</v>
      </c>
      <c r="C568" s="81">
        <v>43622</v>
      </c>
      <c r="D568" s="78" t="str">
        <f t="shared" ref="D568" si="96">CHOOSE(WEEKDAY(C568),"D","L","M","X","J","V","S")</f>
        <v>J</v>
      </c>
      <c r="E568" s="78">
        <f t="shared" si="93"/>
        <v>23</v>
      </c>
      <c r="F568" s="75">
        <v>45</v>
      </c>
      <c r="G568" s="75">
        <v>17</v>
      </c>
      <c r="H568" s="75">
        <v>6</v>
      </c>
      <c r="I568" s="75">
        <v>11</v>
      </c>
      <c r="J568" s="75">
        <v>21</v>
      </c>
      <c r="K568" s="75">
        <v>36</v>
      </c>
      <c r="L568" s="75">
        <v>3</v>
      </c>
      <c r="M568" s="75">
        <v>7</v>
      </c>
      <c r="N568" s="75" t="s">
        <v>32</v>
      </c>
      <c r="O568" s="80"/>
    </row>
    <row r="569" spans="1:15" x14ac:dyDescent="0.25">
      <c r="A569" s="75">
        <f t="shared" si="48"/>
        <v>880</v>
      </c>
      <c r="B569" s="85" t="s">
        <v>638</v>
      </c>
      <c r="C569" s="81">
        <v>43624</v>
      </c>
      <c r="D569" s="78" t="str">
        <f t="shared" ref="D569:D570" si="97">CHOOSE(WEEKDAY(C569),"D","L","M","X","J","V","S")</f>
        <v>S</v>
      </c>
      <c r="E569" s="78">
        <f t="shared" si="93"/>
        <v>23</v>
      </c>
      <c r="F569" s="75">
        <v>5</v>
      </c>
      <c r="G569" s="75">
        <v>23</v>
      </c>
      <c r="H569" s="87">
        <v>30</v>
      </c>
      <c r="I569" s="87">
        <v>28</v>
      </c>
      <c r="J569" s="87">
        <v>42</v>
      </c>
      <c r="K569" s="87">
        <v>25</v>
      </c>
      <c r="L569" s="87">
        <v>11</v>
      </c>
      <c r="M569" s="87">
        <v>7</v>
      </c>
      <c r="N569" s="75" t="s">
        <v>32</v>
      </c>
      <c r="O569" s="80"/>
    </row>
    <row r="570" spans="1:15" x14ac:dyDescent="0.25">
      <c r="A570" s="75">
        <f t="shared" si="48"/>
        <v>881</v>
      </c>
      <c r="B570" s="85" t="s">
        <v>639</v>
      </c>
      <c r="C570" s="81">
        <v>43629</v>
      </c>
      <c r="D570" s="78" t="str">
        <f t="shared" si="97"/>
        <v>J</v>
      </c>
      <c r="E570" s="78">
        <f t="shared" si="93"/>
        <v>24</v>
      </c>
      <c r="F570" s="75">
        <v>30</v>
      </c>
      <c r="G570" s="75">
        <v>47</v>
      </c>
      <c r="H570" s="75">
        <v>44</v>
      </c>
      <c r="I570" s="75">
        <v>12</v>
      </c>
      <c r="J570" s="75">
        <v>15</v>
      </c>
      <c r="K570" s="75">
        <v>21</v>
      </c>
      <c r="L570" s="75">
        <v>6</v>
      </c>
      <c r="M570" s="75">
        <v>9</v>
      </c>
      <c r="N570" s="75" t="s">
        <v>32</v>
      </c>
      <c r="O570" s="80"/>
    </row>
    <row r="571" spans="1:15" x14ac:dyDescent="0.25">
      <c r="A571" s="75">
        <f t="shared" si="48"/>
        <v>882</v>
      </c>
      <c r="B571" s="85" t="s">
        <v>640</v>
      </c>
      <c r="C571" s="81">
        <v>43631</v>
      </c>
      <c r="D571" s="78" t="str">
        <f t="shared" ref="D571" si="98">CHOOSE(WEEKDAY(C571),"D","L","M","X","J","V","S")</f>
        <v>S</v>
      </c>
      <c r="E571" s="78">
        <f t="shared" ref="E571" si="99">WEEKNUM(C571,21)</f>
        <v>24</v>
      </c>
      <c r="F571" s="75">
        <v>12</v>
      </c>
      <c r="G571" s="75">
        <v>15</v>
      </c>
      <c r="H571" s="75">
        <v>32</v>
      </c>
      <c r="I571" s="75">
        <v>18</v>
      </c>
      <c r="J571" s="75">
        <v>21</v>
      </c>
      <c r="K571" s="75">
        <v>43</v>
      </c>
      <c r="L571" s="75">
        <v>38</v>
      </c>
      <c r="M571" s="75">
        <v>5</v>
      </c>
      <c r="N571" s="75" t="s">
        <v>32</v>
      </c>
      <c r="O571" s="80"/>
    </row>
    <row r="572" spans="1:15" x14ac:dyDescent="0.25">
      <c r="A572" s="75">
        <f t="shared" si="48"/>
        <v>883</v>
      </c>
      <c r="B572" s="85" t="s">
        <v>641</v>
      </c>
      <c r="C572" s="81">
        <v>43636</v>
      </c>
      <c r="D572" s="78" t="str">
        <f t="shared" ref="D572" si="100">CHOOSE(WEEKDAY(C572),"D","L","M","X","J","V","S")</f>
        <v>J</v>
      </c>
      <c r="E572" s="78">
        <f>WEEKNUM(C572,21)</f>
        <v>25</v>
      </c>
      <c r="F572" s="75">
        <v>7</v>
      </c>
      <c r="G572" s="75">
        <v>14</v>
      </c>
      <c r="H572" s="75">
        <v>35</v>
      </c>
      <c r="I572" s="75">
        <v>39</v>
      </c>
      <c r="J572" s="75">
        <v>48</v>
      </c>
      <c r="K572" s="75">
        <v>9</v>
      </c>
      <c r="L572" s="75">
        <v>10</v>
      </c>
      <c r="M572" s="75">
        <v>2</v>
      </c>
      <c r="N572" s="75" t="s">
        <v>32</v>
      </c>
      <c r="O572" s="80"/>
    </row>
    <row r="573" spans="1:15" x14ac:dyDescent="0.25">
      <c r="A573" s="75">
        <f t="shared" si="48"/>
        <v>884</v>
      </c>
      <c r="B573" s="85" t="s">
        <v>642</v>
      </c>
      <c r="C573" s="81">
        <v>43638</v>
      </c>
      <c r="D573" s="86" t="str">
        <f t="shared" ref="D573:D579" si="101">CHOOSE(WEEKDAY(C573),"D","L","M","X","J","V","S")</f>
        <v>S</v>
      </c>
      <c r="E573" s="78">
        <f t="shared" ref="E573" si="102">WEEKNUM(C573,21)</f>
        <v>25</v>
      </c>
      <c r="F573" s="86">
        <v>12</v>
      </c>
      <c r="G573" s="87">
        <v>18</v>
      </c>
      <c r="H573" s="87">
        <v>1</v>
      </c>
      <c r="I573" s="87">
        <v>3</v>
      </c>
      <c r="J573" s="87">
        <v>2</v>
      </c>
      <c r="K573" s="87">
        <v>27</v>
      </c>
      <c r="L573" s="87">
        <v>21</v>
      </c>
      <c r="M573" s="87">
        <v>1</v>
      </c>
      <c r="N573" s="75" t="s">
        <v>32</v>
      </c>
      <c r="O573" s="80"/>
    </row>
    <row r="574" spans="1:15" x14ac:dyDescent="0.25">
      <c r="A574" s="75">
        <f t="shared" si="48"/>
        <v>885</v>
      </c>
      <c r="B574" s="85" t="s">
        <v>643</v>
      </c>
      <c r="C574" s="81">
        <v>43643</v>
      </c>
      <c r="D574" s="86" t="str">
        <f t="shared" si="101"/>
        <v>J</v>
      </c>
      <c r="E574" s="78">
        <f t="shared" ref="E574:E579" si="103">WEEKNUM(C574,21)</f>
        <v>26</v>
      </c>
      <c r="F574" s="75">
        <v>17</v>
      </c>
      <c r="G574" s="75">
        <v>32</v>
      </c>
      <c r="H574" s="75">
        <v>27</v>
      </c>
      <c r="I574" s="75">
        <v>8</v>
      </c>
      <c r="J574" s="75">
        <v>49</v>
      </c>
      <c r="K574" s="75">
        <v>13</v>
      </c>
      <c r="L574" s="75">
        <v>38</v>
      </c>
      <c r="M574" s="75">
        <v>3</v>
      </c>
      <c r="N574" s="75" t="s">
        <v>32</v>
      </c>
      <c r="O574" s="80"/>
    </row>
    <row r="575" spans="1:15" x14ac:dyDescent="0.25">
      <c r="A575" s="75">
        <f t="shared" si="48"/>
        <v>886</v>
      </c>
      <c r="B575" s="85" t="s">
        <v>644</v>
      </c>
      <c r="C575" s="81">
        <v>43645</v>
      </c>
      <c r="D575" s="86" t="str">
        <f t="shared" si="101"/>
        <v>S</v>
      </c>
      <c r="E575" s="78">
        <f t="shared" si="103"/>
        <v>26</v>
      </c>
      <c r="F575" s="75">
        <v>45</v>
      </c>
      <c r="G575" s="75">
        <v>23</v>
      </c>
      <c r="H575" s="75">
        <v>31</v>
      </c>
      <c r="I575" s="75">
        <v>14</v>
      </c>
      <c r="J575" s="75">
        <v>7</v>
      </c>
      <c r="K575" s="75">
        <v>27</v>
      </c>
      <c r="L575" s="75">
        <v>20</v>
      </c>
      <c r="M575" s="75">
        <v>6</v>
      </c>
      <c r="N575" s="75" t="s">
        <v>32</v>
      </c>
      <c r="O575" s="80"/>
    </row>
    <row r="576" spans="1:15" x14ac:dyDescent="0.25">
      <c r="A576" s="75">
        <f t="shared" si="48"/>
        <v>887</v>
      </c>
      <c r="B576" s="85" t="s">
        <v>645</v>
      </c>
      <c r="C576" s="81">
        <v>43650</v>
      </c>
      <c r="D576" s="86" t="str">
        <f t="shared" si="101"/>
        <v>J</v>
      </c>
      <c r="E576" s="78">
        <f t="shared" si="103"/>
        <v>27</v>
      </c>
      <c r="F576" s="75">
        <v>2</v>
      </c>
      <c r="G576" s="75">
        <v>13</v>
      </c>
      <c r="H576" s="75">
        <v>34</v>
      </c>
      <c r="I576" s="75">
        <v>49</v>
      </c>
      <c r="J576" s="75">
        <v>19</v>
      </c>
      <c r="K576" s="75">
        <v>32</v>
      </c>
      <c r="L576" s="75">
        <v>23</v>
      </c>
      <c r="M576" s="75">
        <v>6</v>
      </c>
      <c r="N576" s="75" t="s">
        <v>32</v>
      </c>
      <c r="O576" s="80"/>
    </row>
    <row r="577" spans="1:15" x14ac:dyDescent="0.25">
      <c r="A577" s="75">
        <f t="shared" si="48"/>
        <v>888</v>
      </c>
      <c r="B577" s="85" t="s">
        <v>646</v>
      </c>
      <c r="C577" s="81">
        <v>43652</v>
      </c>
      <c r="D577" s="86" t="str">
        <f t="shared" si="101"/>
        <v>S</v>
      </c>
      <c r="E577" s="78">
        <f t="shared" si="103"/>
        <v>27</v>
      </c>
      <c r="F577" s="75">
        <v>26</v>
      </c>
      <c r="G577" s="75">
        <v>22</v>
      </c>
      <c r="H577" s="75">
        <v>14</v>
      </c>
      <c r="I577" s="75">
        <v>48</v>
      </c>
      <c r="J577" s="75">
        <v>15</v>
      </c>
      <c r="K577" s="75">
        <v>9</v>
      </c>
      <c r="L577" s="75">
        <v>29</v>
      </c>
      <c r="M577" s="75">
        <v>9</v>
      </c>
      <c r="N577" s="75" t="s">
        <v>32</v>
      </c>
      <c r="O577" s="80"/>
    </row>
    <row r="578" spans="1:15" x14ac:dyDescent="0.25">
      <c r="A578" s="75">
        <f t="shared" si="48"/>
        <v>889</v>
      </c>
      <c r="B578" s="85" t="s">
        <v>647</v>
      </c>
      <c r="C578" s="81">
        <v>43657</v>
      </c>
      <c r="D578" s="86" t="str">
        <f t="shared" si="101"/>
        <v>J</v>
      </c>
      <c r="E578" s="86">
        <f t="shared" si="103"/>
        <v>28</v>
      </c>
      <c r="F578" s="87">
        <v>13</v>
      </c>
      <c r="G578" s="87">
        <v>12</v>
      </c>
      <c r="H578" s="87">
        <v>39</v>
      </c>
      <c r="I578" s="87">
        <v>30</v>
      </c>
      <c r="J578" s="87">
        <v>46</v>
      </c>
      <c r="K578" s="87">
        <v>26</v>
      </c>
      <c r="L578" s="87">
        <v>32</v>
      </c>
      <c r="M578" s="87">
        <v>8</v>
      </c>
      <c r="N578" s="75" t="s">
        <v>32</v>
      </c>
      <c r="O578" s="80"/>
    </row>
    <row r="579" spans="1:15" x14ac:dyDescent="0.25">
      <c r="A579" s="75">
        <f t="shared" si="48"/>
        <v>890</v>
      </c>
      <c r="B579" s="85" t="s">
        <v>648</v>
      </c>
      <c r="C579" s="81">
        <v>43659</v>
      </c>
      <c r="D579" s="86" t="str">
        <f t="shared" si="101"/>
        <v>S</v>
      </c>
      <c r="E579" s="86">
        <f t="shared" si="103"/>
        <v>28</v>
      </c>
      <c r="F579" s="75">
        <v>14</v>
      </c>
      <c r="G579" s="75">
        <v>31</v>
      </c>
      <c r="H579" s="75">
        <v>46</v>
      </c>
      <c r="I579" s="75">
        <v>7</v>
      </c>
      <c r="J579" s="75">
        <v>43</v>
      </c>
      <c r="K579" s="75">
        <v>29</v>
      </c>
      <c r="L579" s="75">
        <v>25</v>
      </c>
      <c r="M579" s="75">
        <v>6</v>
      </c>
      <c r="N579" s="75" t="s">
        <v>32</v>
      </c>
      <c r="O579" s="80"/>
    </row>
    <row r="580" spans="1:15" x14ac:dyDescent="0.25">
      <c r="A580" s="75">
        <f t="shared" si="48"/>
        <v>891</v>
      </c>
      <c r="B580" s="85" t="s">
        <v>649</v>
      </c>
      <c r="C580" s="81">
        <v>43664</v>
      </c>
      <c r="D580" s="86" t="str">
        <f t="shared" ref="D580:D581" si="104">CHOOSE(WEEKDAY(C580),"D","L","M","X","J","V","S")</f>
        <v>J</v>
      </c>
      <c r="E580" s="78">
        <f t="shared" ref="E580:E585" si="105">WEEKNUM(C580,21)</f>
        <v>29</v>
      </c>
      <c r="F580" s="75">
        <v>45</v>
      </c>
      <c r="G580" s="75">
        <v>33</v>
      </c>
      <c r="H580" s="75">
        <v>23</v>
      </c>
      <c r="I580" s="75">
        <v>48</v>
      </c>
      <c r="J580" s="75">
        <v>18</v>
      </c>
      <c r="K580" s="75">
        <v>24</v>
      </c>
      <c r="L580" s="75">
        <v>21</v>
      </c>
      <c r="M580" s="75">
        <v>6</v>
      </c>
      <c r="N580" s="75" t="s">
        <v>32</v>
      </c>
      <c r="O580" s="80"/>
    </row>
    <row r="581" spans="1:15" x14ac:dyDescent="0.25">
      <c r="A581" s="75">
        <f t="shared" si="48"/>
        <v>892</v>
      </c>
      <c r="B581" s="85" t="s">
        <v>650</v>
      </c>
      <c r="C581" s="81">
        <v>43666</v>
      </c>
      <c r="D581" s="86" t="str">
        <f t="shared" si="104"/>
        <v>S</v>
      </c>
      <c r="E581" s="78">
        <f t="shared" si="105"/>
        <v>29</v>
      </c>
      <c r="F581" s="75">
        <v>35</v>
      </c>
      <c r="G581" s="75">
        <v>22</v>
      </c>
      <c r="H581" s="75">
        <v>15</v>
      </c>
      <c r="I581" s="75">
        <v>21</v>
      </c>
      <c r="J581" s="75">
        <v>28</v>
      </c>
      <c r="K581" s="75">
        <v>26</v>
      </c>
      <c r="L581" s="75">
        <v>39</v>
      </c>
      <c r="M581" s="75">
        <v>6</v>
      </c>
      <c r="N581" s="75" t="s">
        <v>32</v>
      </c>
      <c r="O581" s="80"/>
    </row>
    <row r="582" spans="1:15" x14ac:dyDescent="0.25">
      <c r="A582" s="75">
        <f t="shared" si="48"/>
        <v>893</v>
      </c>
      <c r="B582" s="85" t="s">
        <v>651</v>
      </c>
      <c r="C582" s="81">
        <v>43671</v>
      </c>
      <c r="D582" s="78" t="str">
        <f t="shared" ref="D582:D587" si="106">CHOOSE(WEEKDAY(C582),"D","L","M","X","J","V","S")</f>
        <v>J</v>
      </c>
      <c r="E582" s="78">
        <f t="shared" si="105"/>
        <v>30</v>
      </c>
      <c r="F582" s="75">
        <v>15</v>
      </c>
      <c r="G582" s="75">
        <v>37</v>
      </c>
      <c r="H582" s="75">
        <v>35</v>
      </c>
      <c r="I582" s="75">
        <v>7</v>
      </c>
      <c r="J582" s="75">
        <v>16</v>
      </c>
      <c r="K582" s="75">
        <v>38</v>
      </c>
      <c r="L582" s="75">
        <v>27</v>
      </c>
      <c r="M582" s="75">
        <v>6</v>
      </c>
      <c r="N582" s="75" t="s">
        <v>32</v>
      </c>
      <c r="O582" s="80"/>
    </row>
    <row r="583" spans="1:15" x14ac:dyDescent="0.25">
      <c r="A583" s="75">
        <f t="shared" si="48"/>
        <v>894</v>
      </c>
      <c r="B583" s="85" t="s">
        <v>652</v>
      </c>
      <c r="C583" s="81">
        <v>43673</v>
      </c>
      <c r="D583" s="78" t="str">
        <f t="shared" si="106"/>
        <v>S</v>
      </c>
      <c r="E583" s="78">
        <f t="shared" si="105"/>
        <v>30</v>
      </c>
      <c r="F583" s="75">
        <v>19</v>
      </c>
      <c r="G583" s="75">
        <v>1</v>
      </c>
      <c r="H583" s="75">
        <v>38</v>
      </c>
      <c r="I583" s="75">
        <v>17</v>
      </c>
      <c r="J583" s="75">
        <v>9</v>
      </c>
      <c r="K583" s="75">
        <v>43</v>
      </c>
      <c r="L583" s="75">
        <v>31</v>
      </c>
      <c r="M583" s="75">
        <v>9</v>
      </c>
      <c r="N583" s="75" t="s">
        <v>32</v>
      </c>
      <c r="O583" s="80"/>
    </row>
    <row r="584" spans="1:15" x14ac:dyDescent="0.25">
      <c r="A584" s="75">
        <f t="shared" si="48"/>
        <v>895</v>
      </c>
      <c r="B584" s="85" t="s">
        <v>653</v>
      </c>
      <c r="C584" s="81">
        <v>43678</v>
      </c>
      <c r="D584" s="78" t="str">
        <f t="shared" si="106"/>
        <v>J</v>
      </c>
      <c r="E584" s="78">
        <f t="shared" si="105"/>
        <v>31</v>
      </c>
      <c r="F584" s="75">
        <v>41</v>
      </c>
      <c r="G584" s="75">
        <v>11</v>
      </c>
      <c r="H584" s="75">
        <v>21</v>
      </c>
      <c r="I584" s="75">
        <v>6</v>
      </c>
      <c r="J584" s="75">
        <v>22</v>
      </c>
      <c r="K584" s="75">
        <v>28</v>
      </c>
      <c r="L584" s="75">
        <v>37</v>
      </c>
      <c r="M584" s="75">
        <v>8</v>
      </c>
      <c r="N584" s="75" t="s">
        <v>32</v>
      </c>
      <c r="O584" s="80"/>
    </row>
    <row r="585" spans="1:15" x14ac:dyDescent="0.25">
      <c r="A585" s="75">
        <f t="shared" si="48"/>
        <v>896</v>
      </c>
      <c r="B585" s="85" t="s">
        <v>654</v>
      </c>
      <c r="C585" s="81">
        <v>43680</v>
      </c>
      <c r="D585" s="78" t="str">
        <f t="shared" si="106"/>
        <v>S</v>
      </c>
      <c r="E585" s="78">
        <f t="shared" si="105"/>
        <v>31</v>
      </c>
      <c r="F585" s="75">
        <v>27</v>
      </c>
      <c r="G585" s="75">
        <v>13</v>
      </c>
      <c r="H585" s="75">
        <v>29</v>
      </c>
      <c r="I585" s="75">
        <v>10</v>
      </c>
      <c r="J585" s="75">
        <v>45</v>
      </c>
      <c r="K585" s="75">
        <v>37</v>
      </c>
      <c r="L585" s="75">
        <v>40</v>
      </c>
      <c r="M585" s="75">
        <v>8</v>
      </c>
      <c r="N585" s="75" t="s">
        <v>32</v>
      </c>
      <c r="O585" s="80"/>
    </row>
    <row r="586" spans="1:15" x14ac:dyDescent="0.25">
      <c r="A586" s="75">
        <f t="shared" si="48"/>
        <v>897</v>
      </c>
      <c r="B586" s="85" t="s">
        <v>655</v>
      </c>
      <c r="C586" s="81">
        <v>43685</v>
      </c>
      <c r="D586" s="78" t="str">
        <f t="shared" si="106"/>
        <v>J</v>
      </c>
      <c r="E586" s="78">
        <f t="shared" ref="E586:E591" si="107">WEEKNUM(C586,21)</f>
        <v>32</v>
      </c>
      <c r="F586" s="75">
        <v>31</v>
      </c>
      <c r="G586" s="75">
        <v>21</v>
      </c>
      <c r="H586" s="75">
        <v>47</v>
      </c>
      <c r="I586" s="75">
        <v>43</v>
      </c>
      <c r="J586" s="75">
        <v>9</v>
      </c>
      <c r="K586" s="75">
        <v>35</v>
      </c>
      <c r="L586" s="75">
        <v>17</v>
      </c>
      <c r="M586" s="75">
        <v>5</v>
      </c>
      <c r="N586" s="75" t="s">
        <v>32</v>
      </c>
      <c r="O586" s="80"/>
    </row>
    <row r="587" spans="1:15" x14ac:dyDescent="0.25">
      <c r="A587" s="75">
        <f t="shared" si="48"/>
        <v>898</v>
      </c>
      <c r="B587" s="85" t="s">
        <v>656</v>
      </c>
      <c r="C587" s="81">
        <v>43687</v>
      </c>
      <c r="D587" s="78" t="str">
        <f t="shared" si="106"/>
        <v>S</v>
      </c>
      <c r="E587" s="78">
        <f t="shared" si="107"/>
        <v>32</v>
      </c>
      <c r="F587" s="75">
        <v>44</v>
      </c>
      <c r="G587" s="75">
        <v>9</v>
      </c>
      <c r="H587" s="75">
        <v>22</v>
      </c>
      <c r="I587" s="75">
        <v>37</v>
      </c>
      <c r="J587" s="75">
        <v>19</v>
      </c>
      <c r="K587" s="75">
        <v>29</v>
      </c>
      <c r="L587" s="75">
        <v>21</v>
      </c>
      <c r="M587" s="75">
        <v>2</v>
      </c>
      <c r="N587" s="75" t="s">
        <v>32</v>
      </c>
      <c r="O587" s="80"/>
    </row>
    <row r="588" spans="1:15" x14ac:dyDescent="0.25">
      <c r="A588" s="75">
        <f t="shared" si="48"/>
        <v>899</v>
      </c>
      <c r="B588" s="85" t="s">
        <v>657</v>
      </c>
      <c r="C588" s="81">
        <v>43692</v>
      </c>
      <c r="D588" s="78" t="str">
        <f t="shared" ref="D588" si="108">CHOOSE(WEEKDAY(C588),"D","L","M","X","J","V","S")</f>
        <v>J</v>
      </c>
      <c r="E588" s="86">
        <f t="shared" si="107"/>
        <v>33</v>
      </c>
      <c r="F588" s="75">
        <v>5</v>
      </c>
      <c r="G588" s="75">
        <v>26</v>
      </c>
      <c r="H588" s="75">
        <v>49</v>
      </c>
      <c r="I588" s="75">
        <v>21</v>
      </c>
      <c r="J588" s="75">
        <v>10</v>
      </c>
      <c r="K588" s="75">
        <v>3</v>
      </c>
      <c r="L588" s="75">
        <v>2</v>
      </c>
      <c r="M588" s="75">
        <v>3</v>
      </c>
      <c r="N588" s="75" t="s">
        <v>32</v>
      </c>
      <c r="O588" s="80"/>
    </row>
    <row r="589" spans="1:15" x14ac:dyDescent="0.25">
      <c r="A589" s="75">
        <f t="shared" si="48"/>
        <v>900</v>
      </c>
      <c r="B589" s="85" t="s">
        <v>657</v>
      </c>
      <c r="C589" s="81">
        <v>43694</v>
      </c>
      <c r="D589" s="78" t="str">
        <f t="shared" ref="D589" si="109">CHOOSE(WEEKDAY(C589),"D","L","M","X","J","V","S")</f>
        <v>S</v>
      </c>
      <c r="E589" s="86">
        <f t="shared" si="107"/>
        <v>33</v>
      </c>
      <c r="F589" s="75">
        <v>14</v>
      </c>
      <c r="G589" s="75">
        <v>25</v>
      </c>
      <c r="H589" s="75">
        <v>9</v>
      </c>
      <c r="I589" s="75">
        <v>28</v>
      </c>
      <c r="J589" s="75">
        <v>1</v>
      </c>
      <c r="K589" s="75">
        <v>29</v>
      </c>
      <c r="L589" s="87">
        <v>37</v>
      </c>
      <c r="M589" s="87">
        <v>0</v>
      </c>
      <c r="N589" s="75" t="s">
        <v>32</v>
      </c>
      <c r="O589" s="80"/>
    </row>
    <row r="590" spans="1:15" x14ac:dyDescent="0.25">
      <c r="A590" s="75">
        <f t="shared" si="48"/>
        <v>901</v>
      </c>
      <c r="B590" s="85" t="s">
        <v>658</v>
      </c>
      <c r="C590" s="81">
        <v>43699</v>
      </c>
      <c r="D590" s="78" t="str">
        <f t="shared" ref="D590" si="110">CHOOSE(WEEKDAY(C590),"D","L","M","X","J","V","S")</f>
        <v>J</v>
      </c>
      <c r="E590" s="86">
        <f t="shared" si="107"/>
        <v>34</v>
      </c>
      <c r="F590" s="87">
        <v>39</v>
      </c>
      <c r="G590" s="87">
        <v>38</v>
      </c>
      <c r="H590" s="87">
        <v>21</v>
      </c>
      <c r="I590" s="87">
        <v>46</v>
      </c>
      <c r="J590" s="87">
        <v>24</v>
      </c>
      <c r="K590" s="87">
        <v>45</v>
      </c>
      <c r="L590" s="87">
        <v>29</v>
      </c>
      <c r="M590" s="87">
        <v>5</v>
      </c>
      <c r="N590" s="75" t="s">
        <v>32</v>
      </c>
      <c r="O590" s="80"/>
    </row>
    <row r="591" spans="1:15" x14ac:dyDescent="0.25">
      <c r="A591" s="75">
        <f t="shared" si="48"/>
        <v>902</v>
      </c>
      <c r="B591" s="85" t="s">
        <v>659</v>
      </c>
      <c r="C591" s="81">
        <v>43701</v>
      </c>
      <c r="D591" s="78" t="str">
        <f t="shared" ref="D591" si="111">CHOOSE(WEEKDAY(C591),"D","L","M","X","J","V","S")</f>
        <v>S</v>
      </c>
      <c r="E591" s="78">
        <f t="shared" si="107"/>
        <v>34</v>
      </c>
      <c r="F591" s="75">
        <v>47</v>
      </c>
      <c r="G591" s="75">
        <v>36</v>
      </c>
      <c r="H591" s="75">
        <v>37</v>
      </c>
      <c r="I591" s="75">
        <v>27</v>
      </c>
      <c r="J591" s="75">
        <v>29</v>
      </c>
      <c r="K591" s="75">
        <v>3</v>
      </c>
      <c r="L591" s="75">
        <v>42</v>
      </c>
      <c r="M591" s="75">
        <v>7</v>
      </c>
      <c r="N591" s="75" t="s">
        <v>32</v>
      </c>
      <c r="O591" s="80"/>
    </row>
    <row r="592" spans="1:15" x14ac:dyDescent="0.25">
      <c r="A592" s="75">
        <f t="shared" si="48"/>
        <v>903</v>
      </c>
      <c r="B592" s="85" t="s">
        <v>660</v>
      </c>
      <c r="C592" s="81">
        <v>43706</v>
      </c>
      <c r="D592" s="78" t="str">
        <f t="shared" ref="D592" si="112">CHOOSE(WEEKDAY(C592),"D","L","M","X","J","V","S")</f>
        <v>J</v>
      </c>
      <c r="E592" s="78">
        <f t="shared" ref="E592:E597" si="113">WEEKNUM(C592,21)</f>
        <v>35</v>
      </c>
      <c r="F592" s="75">
        <v>40</v>
      </c>
      <c r="G592" s="75">
        <v>43</v>
      </c>
      <c r="H592" s="75">
        <v>1</v>
      </c>
      <c r="I592" s="75">
        <v>2</v>
      </c>
      <c r="J592" s="75">
        <v>3</v>
      </c>
      <c r="K592" s="75">
        <v>28</v>
      </c>
      <c r="L592" s="75">
        <v>17</v>
      </c>
      <c r="M592" s="75">
        <v>6</v>
      </c>
      <c r="N592" s="75" t="s">
        <v>32</v>
      </c>
      <c r="O592" s="80"/>
    </row>
    <row r="593" spans="1:15" x14ac:dyDescent="0.25">
      <c r="A593" s="75">
        <f t="shared" si="48"/>
        <v>904</v>
      </c>
      <c r="B593" s="85" t="s">
        <v>661</v>
      </c>
      <c r="C593" s="81">
        <v>43708</v>
      </c>
      <c r="D593" s="78" t="str">
        <f t="shared" ref="D593" si="114">CHOOSE(WEEKDAY(C593),"D","L","M","X","J","V","S")</f>
        <v>S</v>
      </c>
      <c r="E593" s="78">
        <f t="shared" si="113"/>
        <v>35</v>
      </c>
      <c r="F593" s="75">
        <v>8</v>
      </c>
      <c r="G593" s="75">
        <v>41</v>
      </c>
      <c r="H593" s="75">
        <v>11</v>
      </c>
      <c r="I593" s="75">
        <v>27</v>
      </c>
      <c r="J593" s="75">
        <v>12</v>
      </c>
      <c r="K593" s="75">
        <v>44</v>
      </c>
      <c r="L593" s="75">
        <v>49</v>
      </c>
      <c r="M593" s="75">
        <v>5</v>
      </c>
      <c r="N593" s="75" t="s">
        <v>32</v>
      </c>
      <c r="O593" s="80"/>
    </row>
    <row r="594" spans="1:15" x14ac:dyDescent="0.25">
      <c r="A594" s="75">
        <f t="shared" si="48"/>
        <v>905</v>
      </c>
      <c r="B594" s="85" t="s">
        <v>662</v>
      </c>
      <c r="C594" s="81">
        <v>43713</v>
      </c>
      <c r="D594" s="78" t="str">
        <f t="shared" ref="D594" si="115">CHOOSE(WEEKDAY(C594),"D","L","M","X","J","V","S")</f>
        <v>J</v>
      </c>
      <c r="E594" s="78">
        <f t="shared" si="113"/>
        <v>36</v>
      </c>
      <c r="F594" s="75">
        <v>11</v>
      </c>
      <c r="G594" s="75">
        <v>19</v>
      </c>
      <c r="H594" s="75">
        <v>10</v>
      </c>
      <c r="I594" s="75">
        <v>31</v>
      </c>
      <c r="J594" s="75">
        <v>3</v>
      </c>
      <c r="K594" s="75">
        <v>13</v>
      </c>
      <c r="L594" s="75">
        <v>40</v>
      </c>
      <c r="M594" s="75">
        <v>5</v>
      </c>
      <c r="N594" s="75" t="s">
        <v>32</v>
      </c>
      <c r="O594" s="80"/>
    </row>
    <row r="595" spans="1:15" x14ac:dyDescent="0.25">
      <c r="A595" s="75">
        <f t="shared" si="48"/>
        <v>906</v>
      </c>
      <c r="B595" s="85" t="s">
        <v>663</v>
      </c>
      <c r="C595" s="81">
        <v>43715</v>
      </c>
      <c r="D595" s="78" t="str">
        <f t="shared" ref="D595" si="116">CHOOSE(WEEKDAY(C595),"D","L","M","X","J","V","S")</f>
        <v>S</v>
      </c>
      <c r="E595" s="86">
        <f t="shared" si="113"/>
        <v>36</v>
      </c>
      <c r="F595" s="87">
        <v>49</v>
      </c>
      <c r="G595" s="87">
        <v>44</v>
      </c>
      <c r="H595" s="87">
        <v>39</v>
      </c>
      <c r="I595" s="87">
        <v>37</v>
      </c>
      <c r="J595" s="87">
        <v>25</v>
      </c>
      <c r="K595" s="87">
        <v>31</v>
      </c>
      <c r="L595" s="87">
        <v>10</v>
      </c>
      <c r="M595" s="87">
        <v>2</v>
      </c>
      <c r="N595" s="75" t="s">
        <v>32</v>
      </c>
      <c r="O595" s="80"/>
    </row>
    <row r="596" spans="1:15" x14ac:dyDescent="0.25">
      <c r="A596" s="75">
        <f t="shared" si="48"/>
        <v>907</v>
      </c>
      <c r="B596" s="85" t="s">
        <v>664</v>
      </c>
      <c r="C596" s="81">
        <v>43720</v>
      </c>
      <c r="D596" s="78" t="str">
        <f t="shared" ref="D596" si="117">CHOOSE(WEEKDAY(C596),"D","L","M","X","J","V","S")</f>
        <v>J</v>
      </c>
      <c r="E596" s="78">
        <f t="shared" si="113"/>
        <v>37</v>
      </c>
      <c r="F596" s="75">
        <v>27</v>
      </c>
      <c r="G596" s="75">
        <v>34</v>
      </c>
      <c r="H596" s="75">
        <v>16</v>
      </c>
      <c r="I596" s="75">
        <v>37</v>
      </c>
      <c r="J596" s="75">
        <v>10</v>
      </c>
      <c r="K596" s="75">
        <v>3</v>
      </c>
      <c r="L596" s="75">
        <v>30</v>
      </c>
      <c r="M596" s="75">
        <v>5</v>
      </c>
      <c r="N596" s="75" t="s">
        <v>32</v>
      </c>
      <c r="O596" s="80"/>
    </row>
    <row r="597" spans="1:15" x14ac:dyDescent="0.25">
      <c r="A597" s="75">
        <f t="shared" si="48"/>
        <v>908</v>
      </c>
      <c r="B597" s="85" t="s">
        <v>665</v>
      </c>
      <c r="C597" s="81">
        <v>43722</v>
      </c>
      <c r="D597" s="78" t="str">
        <f t="shared" ref="D597" si="118">CHOOSE(WEEKDAY(C597),"D","L","M","X","J","V","S")</f>
        <v>S</v>
      </c>
      <c r="E597" s="78">
        <f t="shared" si="113"/>
        <v>37</v>
      </c>
      <c r="F597" s="75">
        <v>16</v>
      </c>
      <c r="G597" s="75">
        <v>46</v>
      </c>
      <c r="H597" s="75">
        <v>34</v>
      </c>
      <c r="I597" s="75">
        <v>45</v>
      </c>
      <c r="J597" s="75">
        <v>36</v>
      </c>
      <c r="K597" s="75">
        <v>32</v>
      </c>
      <c r="L597" s="75">
        <v>21</v>
      </c>
      <c r="M597" s="75">
        <v>3</v>
      </c>
      <c r="N597" s="75" t="s">
        <v>32</v>
      </c>
      <c r="O597" s="80"/>
    </row>
    <row r="598" spans="1:15" x14ac:dyDescent="0.25">
      <c r="A598" s="75">
        <f t="shared" si="48"/>
        <v>909</v>
      </c>
      <c r="B598" s="85" t="s">
        <v>666</v>
      </c>
      <c r="C598" s="81">
        <v>43727</v>
      </c>
      <c r="D598" s="78" t="str">
        <f t="shared" ref="D598" si="119">CHOOSE(WEEKDAY(C598),"D","L","M","X","J","V","S")</f>
        <v>J</v>
      </c>
      <c r="E598" s="78">
        <f t="shared" ref="E598:E603" si="120">WEEKNUM(C598,21)</f>
        <v>38</v>
      </c>
      <c r="F598" s="75">
        <v>10</v>
      </c>
      <c r="G598" s="75">
        <v>29</v>
      </c>
      <c r="H598" s="75">
        <v>20</v>
      </c>
      <c r="I598" s="75">
        <v>33</v>
      </c>
      <c r="J598" s="75">
        <v>30</v>
      </c>
      <c r="K598" s="75">
        <v>41</v>
      </c>
      <c r="L598" s="75">
        <v>24</v>
      </c>
      <c r="M598" s="75">
        <v>5</v>
      </c>
      <c r="N598" s="75" t="s">
        <v>32</v>
      </c>
      <c r="O598" s="80"/>
    </row>
    <row r="599" spans="1:15" x14ac:dyDescent="0.25">
      <c r="A599" s="75">
        <f t="shared" si="48"/>
        <v>910</v>
      </c>
      <c r="B599" s="85" t="s">
        <v>667</v>
      </c>
      <c r="C599" s="81">
        <v>43729</v>
      </c>
      <c r="D599" s="78" t="str">
        <f t="shared" ref="D599" si="121">CHOOSE(WEEKDAY(C599),"D","L","M","X","J","V","S")</f>
        <v>S</v>
      </c>
      <c r="E599" s="86">
        <f t="shared" si="120"/>
        <v>38</v>
      </c>
      <c r="F599" s="87">
        <v>14</v>
      </c>
      <c r="G599" s="87">
        <v>36</v>
      </c>
      <c r="H599" s="87">
        <v>26</v>
      </c>
      <c r="I599" s="87">
        <v>22</v>
      </c>
      <c r="J599" s="87">
        <v>27</v>
      </c>
      <c r="K599" s="87">
        <v>10</v>
      </c>
      <c r="L599" s="87">
        <v>47</v>
      </c>
      <c r="M599" s="87">
        <v>6</v>
      </c>
      <c r="N599" s="75" t="s">
        <v>32</v>
      </c>
      <c r="O599" s="80"/>
    </row>
    <row r="600" spans="1:15" x14ac:dyDescent="0.25">
      <c r="A600" s="75">
        <f t="shared" si="48"/>
        <v>911</v>
      </c>
      <c r="B600" s="85" t="s">
        <v>668</v>
      </c>
      <c r="C600" s="81">
        <v>43734</v>
      </c>
      <c r="D600" s="78" t="str">
        <f t="shared" ref="D600" si="122">CHOOSE(WEEKDAY(C600),"D","L","M","X","J","V","S")</f>
        <v>J</v>
      </c>
      <c r="E600" s="78">
        <f t="shared" si="120"/>
        <v>39</v>
      </c>
      <c r="F600" s="75">
        <v>10</v>
      </c>
      <c r="G600" s="75">
        <v>40</v>
      </c>
      <c r="H600" s="75">
        <v>16</v>
      </c>
      <c r="I600" s="75">
        <v>39</v>
      </c>
      <c r="J600" s="75">
        <v>28</v>
      </c>
      <c r="K600" s="75">
        <v>37</v>
      </c>
      <c r="L600" s="75">
        <v>1</v>
      </c>
      <c r="M600" s="75">
        <v>9</v>
      </c>
      <c r="N600" s="75" t="s">
        <v>32</v>
      </c>
      <c r="O600" s="80"/>
    </row>
    <row r="601" spans="1:15" x14ac:dyDescent="0.25">
      <c r="A601" s="75">
        <f t="shared" si="48"/>
        <v>912</v>
      </c>
      <c r="B601" s="85" t="s">
        <v>669</v>
      </c>
      <c r="C601" s="81">
        <v>43736</v>
      </c>
      <c r="D601" s="78" t="str">
        <f t="shared" ref="D601" si="123">CHOOSE(WEEKDAY(C601),"D","L","M","X","J","V","S")</f>
        <v>S</v>
      </c>
      <c r="E601" s="86">
        <f t="shared" si="120"/>
        <v>39</v>
      </c>
      <c r="F601" s="87">
        <v>43</v>
      </c>
      <c r="G601" s="87">
        <v>22</v>
      </c>
      <c r="H601" s="87">
        <v>42</v>
      </c>
      <c r="I601" s="87">
        <v>15</v>
      </c>
      <c r="J601" s="87">
        <v>21</v>
      </c>
      <c r="K601" s="87">
        <v>10</v>
      </c>
      <c r="L601" s="87">
        <v>19</v>
      </c>
      <c r="M601" s="87">
        <v>5</v>
      </c>
      <c r="N601" s="75" t="s">
        <v>32</v>
      </c>
      <c r="O601" s="80"/>
    </row>
    <row r="602" spans="1:15" x14ac:dyDescent="0.25">
      <c r="A602" s="75">
        <f t="shared" si="48"/>
        <v>913</v>
      </c>
      <c r="B602" s="85" t="s">
        <v>670</v>
      </c>
      <c r="C602" s="81">
        <v>43741</v>
      </c>
      <c r="D602" s="78" t="str">
        <f t="shared" ref="D602" si="124">CHOOSE(WEEKDAY(C602),"D","L","M","X","J","V","S")</f>
        <v>J</v>
      </c>
      <c r="E602" s="86">
        <f t="shared" si="120"/>
        <v>40</v>
      </c>
      <c r="F602" s="87">
        <v>19</v>
      </c>
      <c r="G602" s="87">
        <v>10</v>
      </c>
      <c r="H602" s="87">
        <v>42</v>
      </c>
      <c r="I602" s="87">
        <v>20</v>
      </c>
      <c r="J602" s="87">
        <v>25</v>
      </c>
      <c r="K602" s="87">
        <v>39</v>
      </c>
      <c r="L602" s="87">
        <v>46</v>
      </c>
      <c r="M602" s="87">
        <v>8</v>
      </c>
      <c r="N602" s="75" t="s">
        <v>32</v>
      </c>
      <c r="O602" s="80"/>
    </row>
    <row r="603" spans="1:15" x14ac:dyDescent="0.25">
      <c r="A603" s="75">
        <f t="shared" si="48"/>
        <v>914</v>
      </c>
      <c r="B603" s="85" t="s">
        <v>671</v>
      </c>
      <c r="C603" s="81">
        <v>43743</v>
      </c>
      <c r="D603" s="78" t="str">
        <f t="shared" ref="D603:D604" si="125">CHOOSE(WEEKDAY(C603),"D","L","M","X","J","V","S")</f>
        <v>S</v>
      </c>
      <c r="E603" s="78">
        <f t="shared" si="120"/>
        <v>40</v>
      </c>
      <c r="F603" s="75">
        <v>7</v>
      </c>
      <c r="G603" s="75">
        <v>21</v>
      </c>
      <c r="H603" s="75">
        <v>30</v>
      </c>
      <c r="I603" s="75">
        <v>2</v>
      </c>
      <c r="J603" s="75">
        <v>24</v>
      </c>
      <c r="K603" s="75">
        <v>42</v>
      </c>
      <c r="L603" s="75">
        <v>32</v>
      </c>
      <c r="M603" s="75">
        <v>8</v>
      </c>
      <c r="N603" s="75" t="s">
        <v>32</v>
      </c>
      <c r="O603" s="80"/>
    </row>
    <row r="604" spans="1:15" x14ac:dyDescent="0.25">
      <c r="A604" s="75">
        <f t="shared" si="48"/>
        <v>915</v>
      </c>
      <c r="B604" s="85" t="s">
        <v>672</v>
      </c>
      <c r="C604" s="81">
        <v>43748</v>
      </c>
      <c r="D604" s="78" t="str">
        <f t="shared" si="125"/>
        <v>J</v>
      </c>
      <c r="E604" s="86">
        <f t="shared" ref="E604" si="126">WEEKNUM(C604,21)</f>
        <v>41</v>
      </c>
      <c r="F604" s="75">
        <v>20</v>
      </c>
      <c r="G604" s="75">
        <v>11</v>
      </c>
      <c r="H604" s="75">
        <v>22</v>
      </c>
      <c r="I604" s="75">
        <v>43</v>
      </c>
      <c r="J604" s="75">
        <v>27</v>
      </c>
      <c r="K604" s="75">
        <v>26</v>
      </c>
      <c r="L604" s="75">
        <v>31</v>
      </c>
      <c r="M604" s="75">
        <v>5</v>
      </c>
      <c r="N604" s="75" t="s">
        <v>32</v>
      </c>
      <c r="O604" s="80"/>
    </row>
    <row r="605" spans="1:15" x14ac:dyDescent="0.25">
      <c r="A605" s="75">
        <f t="shared" si="48"/>
        <v>916</v>
      </c>
      <c r="B605" s="85" t="s">
        <v>673</v>
      </c>
      <c r="C605" s="81">
        <v>43750</v>
      </c>
      <c r="D605" s="78" t="str">
        <f t="shared" ref="D605" si="127">CHOOSE(WEEKDAY(C605),"D","L","M","X","J","V","S")</f>
        <v>S</v>
      </c>
      <c r="E605" s="86">
        <f t="shared" ref="E605" si="128">WEEKNUM(C605,21)</f>
        <v>41</v>
      </c>
      <c r="F605" s="75">
        <v>8</v>
      </c>
      <c r="G605" s="75">
        <v>20</v>
      </c>
      <c r="H605" s="75">
        <v>47</v>
      </c>
      <c r="I605" s="75">
        <v>26</v>
      </c>
      <c r="J605" s="75">
        <v>48</v>
      </c>
      <c r="K605" s="75">
        <v>27</v>
      </c>
      <c r="L605" s="75">
        <v>34</v>
      </c>
      <c r="M605" s="75">
        <v>2</v>
      </c>
      <c r="N605" s="75" t="s">
        <v>32</v>
      </c>
      <c r="O605" s="80"/>
    </row>
    <row r="606" spans="1:15" x14ac:dyDescent="0.25">
      <c r="A606" s="75">
        <f t="shared" si="48"/>
        <v>917</v>
      </c>
      <c r="B606" s="85" t="s">
        <v>674</v>
      </c>
      <c r="C606" s="81">
        <v>43755</v>
      </c>
      <c r="D606" s="78" t="str">
        <f t="shared" ref="D606" si="129">CHOOSE(WEEKDAY(C606),"D","L","M","X","J","V","S")</f>
        <v>J</v>
      </c>
      <c r="E606" s="86">
        <f t="shared" ref="E606:E611" si="130">WEEKNUM(C606,21)</f>
        <v>42</v>
      </c>
      <c r="F606" s="87">
        <v>28</v>
      </c>
      <c r="G606" s="87">
        <v>43</v>
      </c>
      <c r="H606" s="87">
        <v>2</v>
      </c>
      <c r="I606" s="87">
        <v>38</v>
      </c>
      <c r="J606" s="87">
        <v>36</v>
      </c>
      <c r="K606" s="87">
        <v>16</v>
      </c>
      <c r="L606" s="87">
        <v>7</v>
      </c>
      <c r="M606" s="87">
        <v>2</v>
      </c>
      <c r="N606" s="75" t="s">
        <v>32</v>
      </c>
      <c r="O606" s="80"/>
    </row>
    <row r="607" spans="1:15" x14ac:dyDescent="0.25">
      <c r="A607" s="75">
        <f t="shared" si="48"/>
        <v>918</v>
      </c>
      <c r="B607" s="85" t="s">
        <v>675</v>
      </c>
      <c r="C607" s="81">
        <v>43757</v>
      </c>
      <c r="D607" s="78" t="str">
        <f t="shared" ref="D607" si="131">CHOOSE(WEEKDAY(C607),"D","L","M","X","J","V","S")</f>
        <v>S</v>
      </c>
      <c r="E607" s="86">
        <f t="shared" si="130"/>
        <v>42</v>
      </c>
      <c r="F607" s="87">
        <v>10</v>
      </c>
      <c r="G607" s="87">
        <v>3</v>
      </c>
      <c r="H607" s="87">
        <v>17</v>
      </c>
      <c r="I607" s="87">
        <v>39</v>
      </c>
      <c r="J607" s="87">
        <v>26</v>
      </c>
      <c r="K607" s="87">
        <v>49</v>
      </c>
      <c r="L607" s="87">
        <v>25</v>
      </c>
      <c r="M607" s="87">
        <v>8</v>
      </c>
      <c r="N607" s="75" t="s">
        <v>32</v>
      </c>
      <c r="O607" s="80"/>
    </row>
    <row r="608" spans="1:15" x14ac:dyDescent="0.25">
      <c r="A608" s="75">
        <f t="shared" si="48"/>
        <v>919</v>
      </c>
      <c r="B608" s="85" t="s">
        <v>676</v>
      </c>
      <c r="C608" s="81">
        <v>43762</v>
      </c>
      <c r="D608" s="78" t="str">
        <f t="shared" ref="D608" si="132">CHOOSE(WEEKDAY(C608),"D","L","M","X","J","V","S")</f>
        <v>J</v>
      </c>
      <c r="E608" s="86">
        <f t="shared" si="130"/>
        <v>43</v>
      </c>
      <c r="F608" s="87">
        <v>5</v>
      </c>
      <c r="G608" s="87">
        <v>39</v>
      </c>
      <c r="H608" s="87">
        <v>19</v>
      </c>
      <c r="I608" s="87">
        <v>42</v>
      </c>
      <c r="J608" s="87">
        <v>13</v>
      </c>
      <c r="K608" s="87">
        <v>38</v>
      </c>
      <c r="L608" s="87">
        <v>45</v>
      </c>
      <c r="M608" s="87">
        <v>0</v>
      </c>
      <c r="N608" s="75" t="s">
        <v>32</v>
      </c>
      <c r="O608" s="80"/>
    </row>
    <row r="609" spans="1:15" x14ac:dyDescent="0.25">
      <c r="A609" s="75">
        <f t="shared" si="48"/>
        <v>920</v>
      </c>
      <c r="B609" s="85" t="s">
        <v>677</v>
      </c>
      <c r="C609" s="81">
        <v>43764</v>
      </c>
      <c r="D609" s="78" t="str">
        <f t="shared" ref="D609" si="133">CHOOSE(WEEKDAY(C609),"D","L","M","X","J","V","S")</f>
        <v>S</v>
      </c>
      <c r="E609" s="86">
        <f t="shared" si="130"/>
        <v>43</v>
      </c>
      <c r="F609" s="75">
        <v>23</v>
      </c>
      <c r="G609" s="75">
        <v>6</v>
      </c>
      <c r="H609" s="75">
        <v>46</v>
      </c>
      <c r="I609" s="75">
        <v>2</v>
      </c>
      <c r="J609" s="75">
        <v>36</v>
      </c>
      <c r="K609" s="75">
        <v>37</v>
      </c>
      <c r="L609" s="75">
        <v>34</v>
      </c>
      <c r="M609" s="75">
        <v>5</v>
      </c>
      <c r="N609" s="75" t="s">
        <v>32</v>
      </c>
      <c r="O609" s="80"/>
    </row>
    <row r="610" spans="1:15" x14ac:dyDescent="0.25">
      <c r="A610" s="75">
        <f t="shared" si="48"/>
        <v>921</v>
      </c>
      <c r="B610" s="85" t="s">
        <v>678</v>
      </c>
      <c r="C610" s="81">
        <v>43769</v>
      </c>
      <c r="D610" s="78" t="str">
        <f t="shared" ref="D610" si="134">CHOOSE(WEEKDAY(C610),"D","L","M","X","J","V","S")</f>
        <v>J</v>
      </c>
      <c r="E610" s="78">
        <f t="shared" si="130"/>
        <v>44</v>
      </c>
      <c r="F610" s="75">
        <v>42</v>
      </c>
      <c r="G610" s="75">
        <v>15</v>
      </c>
      <c r="H610" s="75">
        <v>44</v>
      </c>
      <c r="I610" s="75">
        <v>29</v>
      </c>
      <c r="J610" s="75">
        <v>5</v>
      </c>
      <c r="K610" s="75">
        <v>7</v>
      </c>
      <c r="L610" s="75">
        <v>40</v>
      </c>
      <c r="M610" s="75">
        <v>2</v>
      </c>
      <c r="N610" s="75" t="s">
        <v>32</v>
      </c>
      <c r="O610" s="80"/>
    </row>
    <row r="611" spans="1:15" x14ac:dyDescent="0.25">
      <c r="A611" s="75">
        <f t="shared" si="48"/>
        <v>922</v>
      </c>
      <c r="B611" s="85" t="s">
        <v>679</v>
      </c>
      <c r="C611" s="81">
        <v>43771</v>
      </c>
      <c r="D611" s="78" t="str">
        <f t="shared" ref="D611" si="135">CHOOSE(WEEKDAY(C611),"D","L","M","X","J","V","S")</f>
        <v>S</v>
      </c>
      <c r="E611" s="78">
        <f t="shared" si="130"/>
        <v>44</v>
      </c>
      <c r="F611" s="75">
        <v>5</v>
      </c>
      <c r="G611" s="75">
        <v>47</v>
      </c>
      <c r="H611" s="75">
        <v>46</v>
      </c>
      <c r="I611" s="75">
        <v>18</v>
      </c>
      <c r="J611" s="75">
        <v>26</v>
      </c>
      <c r="K611" s="75">
        <v>28</v>
      </c>
      <c r="L611" s="75">
        <v>13</v>
      </c>
      <c r="M611" s="75">
        <v>9</v>
      </c>
      <c r="N611" s="75" t="s">
        <v>32</v>
      </c>
      <c r="O611" s="80"/>
    </row>
    <row r="612" spans="1:15" x14ac:dyDescent="0.25">
      <c r="A612" s="75">
        <f t="shared" si="48"/>
        <v>923</v>
      </c>
      <c r="B612" s="85" t="s">
        <v>680</v>
      </c>
      <c r="C612" s="81">
        <v>43776</v>
      </c>
      <c r="D612" s="78" t="str">
        <f t="shared" ref="D612" si="136">CHOOSE(WEEKDAY(C612),"D","L","M","X","J","V","S")</f>
        <v>J</v>
      </c>
      <c r="E612" s="78">
        <f t="shared" ref="E612:E617" si="137">WEEKNUM(C612,21)</f>
        <v>45</v>
      </c>
      <c r="F612" s="75">
        <v>23</v>
      </c>
      <c r="G612" s="75">
        <v>26</v>
      </c>
      <c r="H612" s="75">
        <v>12</v>
      </c>
      <c r="I612" s="75">
        <v>46</v>
      </c>
      <c r="J612" s="75">
        <v>10</v>
      </c>
      <c r="K612" s="75">
        <v>41</v>
      </c>
      <c r="L612" s="75">
        <v>34</v>
      </c>
      <c r="M612" s="75">
        <v>4</v>
      </c>
      <c r="N612" s="75" t="s">
        <v>32</v>
      </c>
      <c r="O612" s="80"/>
    </row>
    <row r="613" spans="1:15" x14ac:dyDescent="0.25">
      <c r="A613" s="75">
        <f t="shared" si="48"/>
        <v>924</v>
      </c>
      <c r="B613" s="85" t="s">
        <v>681</v>
      </c>
      <c r="C613" s="81">
        <v>43778</v>
      </c>
      <c r="D613" s="78" t="str">
        <f t="shared" ref="D613" si="138">CHOOSE(WEEKDAY(C613),"D","L","M","X","J","V","S")</f>
        <v>S</v>
      </c>
      <c r="E613" s="78">
        <f t="shared" si="137"/>
        <v>45</v>
      </c>
      <c r="F613" s="75">
        <v>42</v>
      </c>
      <c r="G613" s="75">
        <v>44</v>
      </c>
      <c r="H613" s="75">
        <v>45</v>
      </c>
      <c r="I613" s="75">
        <v>29</v>
      </c>
      <c r="J613" s="75">
        <v>1</v>
      </c>
      <c r="K613" s="75">
        <v>24</v>
      </c>
      <c r="L613" s="75">
        <v>38</v>
      </c>
      <c r="M613" s="75">
        <v>1</v>
      </c>
      <c r="N613" s="75" t="s">
        <v>32</v>
      </c>
      <c r="O613" s="80"/>
    </row>
    <row r="614" spans="1:15" x14ac:dyDescent="0.25">
      <c r="A614" s="75">
        <f t="shared" si="48"/>
        <v>925</v>
      </c>
      <c r="B614" s="85" t="s">
        <v>682</v>
      </c>
      <c r="C614" s="81">
        <v>43783</v>
      </c>
      <c r="D614" s="78" t="str">
        <f t="shared" ref="D614" si="139">CHOOSE(WEEKDAY(C614),"D","L","M","X","J","V","S")</f>
        <v>J</v>
      </c>
      <c r="E614" s="78">
        <f t="shared" si="137"/>
        <v>46</v>
      </c>
      <c r="F614" s="75">
        <v>25</v>
      </c>
      <c r="G614" s="75">
        <v>2</v>
      </c>
      <c r="H614" s="75">
        <v>43</v>
      </c>
      <c r="I614" s="75">
        <v>16</v>
      </c>
      <c r="J614" s="75">
        <v>19</v>
      </c>
      <c r="K614" s="75">
        <v>37</v>
      </c>
      <c r="L614" s="75">
        <v>30</v>
      </c>
      <c r="M614" s="75">
        <v>7</v>
      </c>
      <c r="N614" s="75" t="s">
        <v>32</v>
      </c>
      <c r="O614" s="80"/>
    </row>
    <row r="615" spans="1:15" x14ac:dyDescent="0.25">
      <c r="A615" s="75">
        <f t="shared" si="48"/>
        <v>926</v>
      </c>
      <c r="B615" s="85" t="s">
        <v>683</v>
      </c>
      <c r="C615" s="81">
        <v>43785</v>
      </c>
      <c r="D615" s="78" t="str">
        <f t="shared" ref="D615" si="140">CHOOSE(WEEKDAY(C615),"D","L","M","X","J","V","S")</f>
        <v>S</v>
      </c>
      <c r="E615" s="78">
        <f t="shared" si="137"/>
        <v>46</v>
      </c>
      <c r="F615" s="75">
        <v>26</v>
      </c>
      <c r="G615" s="75">
        <v>34</v>
      </c>
      <c r="H615" s="75">
        <v>44</v>
      </c>
      <c r="I615" s="75">
        <v>9</v>
      </c>
      <c r="J615" s="75">
        <v>33</v>
      </c>
      <c r="K615" s="75">
        <v>36</v>
      </c>
      <c r="L615" s="75">
        <v>28</v>
      </c>
      <c r="M615" s="75">
        <v>4</v>
      </c>
      <c r="N615" s="75" t="s">
        <v>32</v>
      </c>
      <c r="O615" s="80"/>
    </row>
    <row r="616" spans="1:15" x14ac:dyDescent="0.25">
      <c r="A616" s="75">
        <f t="shared" si="48"/>
        <v>927</v>
      </c>
      <c r="B616" s="85" t="s">
        <v>684</v>
      </c>
      <c r="C616" s="81">
        <v>43790</v>
      </c>
      <c r="D616" s="78" t="str">
        <f t="shared" ref="D616" si="141">CHOOSE(WEEKDAY(C616),"D","L","M","X","J","V","S")</f>
        <v>J</v>
      </c>
      <c r="E616" s="78">
        <f t="shared" si="137"/>
        <v>47</v>
      </c>
      <c r="F616" s="75">
        <v>11</v>
      </c>
      <c r="G616" s="75">
        <v>37</v>
      </c>
      <c r="H616" s="75">
        <v>3</v>
      </c>
      <c r="I616" s="75">
        <v>34</v>
      </c>
      <c r="J616" s="75">
        <v>27</v>
      </c>
      <c r="K616" s="75">
        <v>5</v>
      </c>
      <c r="L616" s="75">
        <v>40</v>
      </c>
      <c r="M616" s="75">
        <v>6</v>
      </c>
      <c r="N616" s="75" t="s">
        <v>32</v>
      </c>
      <c r="O616" s="80"/>
    </row>
    <row r="617" spans="1:15" x14ac:dyDescent="0.25">
      <c r="A617" s="75">
        <f t="shared" si="48"/>
        <v>928</v>
      </c>
      <c r="B617" s="85" t="s">
        <v>685</v>
      </c>
      <c r="C617" s="81">
        <v>43792</v>
      </c>
      <c r="D617" s="78" t="str">
        <f t="shared" ref="D617" si="142">CHOOSE(WEEKDAY(C617),"D","L","M","X","J","V","S")</f>
        <v>S</v>
      </c>
      <c r="E617" s="78">
        <f t="shared" si="137"/>
        <v>47</v>
      </c>
      <c r="F617" s="75">
        <v>8</v>
      </c>
      <c r="G617" s="75">
        <v>42</v>
      </c>
      <c r="H617" s="75">
        <v>17</v>
      </c>
      <c r="I617" s="75">
        <v>9</v>
      </c>
      <c r="J617" s="75">
        <v>7</v>
      </c>
      <c r="K617" s="75">
        <v>5</v>
      </c>
      <c r="L617" s="75">
        <v>3</v>
      </c>
      <c r="M617" s="75">
        <v>3</v>
      </c>
      <c r="N617" s="75" t="s">
        <v>32</v>
      </c>
      <c r="O617" s="80"/>
    </row>
    <row r="618" spans="1:15" x14ac:dyDescent="0.25">
      <c r="A618" s="75">
        <f t="shared" si="48"/>
        <v>929</v>
      </c>
      <c r="B618" s="85" t="s">
        <v>686</v>
      </c>
      <c r="C618" s="81">
        <v>43797</v>
      </c>
      <c r="D618" s="78" t="str">
        <f t="shared" ref="D618" si="143">CHOOSE(WEEKDAY(C618),"D","L","M","X","J","V","S")</f>
        <v>J</v>
      </c>
      <c r="E618" s="86">
        <f t="shared" ref="E618:E623" si="144">WEEKNUM(C618,21)</f>
        <v>48</v>
      </c>
      <c r="F618" s="75">
        <v>43</v>
      </c>
      <c r="G618" s="75">
        <v>21</v>
      </c>
      <c r="H618" s="75">
        <v>41</v>
      </c>
      <c r="I618" s="75">
        <v>7</v>
      </c>
      <c r="J618" s="75">
        <v>11</v>
      </c>
      <c r="K618" s="75">
        <v>46</v>
      </c>
      <c r="L618" s="87">
        <v>16</v>
      </c>
      <c r="M618" s="75">
        <v>2</v>
      </c>
      <c r="N618" s="75" t="s">
        <v>32</v>
      </c>
      <c r="O618" s="80"/>
    </row>
    <row r="619" spans="1:15" x14ac:dyDescent="0.25">
      <c r="A619" s="75">
        <f t="shared" si="48"/>
        <v>930</v>
      </c>
      <c r="B619" s="85" t="s">
        <v>687</v>
      </c>
      <c r="C619" s="81">
        <v>43799</v>
      </c>
      <c r="D619" s="78" t="str">
        <f t="shared" ref="D619" si="145">CHOOSE(WEEKDAY(C619),"D","L","M","X","J","V","S")</f>
        <v>S</v>
      </c>
      <c r="E619" s="86">
        <f t="shared" si="144"/>
        <v>48</v>
      </c>
      <c r="F619" s="75">
        <v>16</v>
      </c>
      <c r="G619" s="75">
        <v>41</v>
      </c>
      <c r="H619" s="75">
        <v>7</v>
      </c>
      <c r="I619" s="75">
        <v>4</v>
      </c>
      <c r="J619" s="75">
        <v>9</v>
      </c>
      <c r="K619" s="75">
        <v>2</v>
      </c>
      <c r="L619" s="75">
        <v>25</v>
      </c>
      <c r="M619" s="75">
        <v>3</v>
      </c>
      <c r="N619" s="75" t="s">
        <v>32</v>
      </c>
      <c r="O619" s="80"/>
    </row>
    <row r="620" spans="1:15" x14ac:dyDescent="0.25">
      <c r="A620" s="75">
        <f t="shared" si="48"/>
        <v>931</v>
      </c>
      <c r="B620" s="85" t="s">
        <v>688</v>
      </c>
      <c r="C620" s="81">
        <v>43804</v>
      </c>
      <c r="D620" s="78" t="str">
        <f t="shared" ref="D620:D621" si="146">CHOOSE(WEEKDAY(C620),"D","L","M","X","J","V","S")</f>
        <v>J</v>
      </c>
      <c r="E620" s="78">
        <f t="shared" si="144"/>
        <v>49</v>
      </c>
      <c r="F620" s="75">
        <v>18</v>
      </c>
      <c r="G620" s="75">
        <v>17</v>
      </c>
      <c r="H620" s="75">
        <v>40</v>
      </c>
      <c r="I620" s="75">
        <v>1</v>
      </c>
      <c r="J620" s="75">
        <v>43</v>
      </c>
      <c r="K620" s="75">
        <v>41</v>
      </c>
      <c r="L620" s="75">
        <v>21</v>
      </c>
      <c r="M620" s="75">
        <v>7</v>
      </c>
      <c r="N620" s="75" t="s">
        <v>32</v>
      </c>
      <c r="O620" s="80"/>
    </row>
    <row r="621" spans="1:15" x14ac:dyDescent="0.25">
      <c r="A621" s="75">
        <f t="shared" si="48"/>
        <v>932</v>
      </c>
      <c r="B621" s="85" t="s">
        <v>689</v>
      </c>
      <c r="C621" s="81">
        <v>43806</v>
      </c>
      <c r="D621" s="78" t="str">
        <f t="shared" si="146"/>
        <v>S</v>
      </c>
      <c r="E621" s="78">
        <f t="shared" si="144"/>
        <v>49</v>
      </c>
      <c r="F621" s="75">
        <v>2</v>
      </c>
      <c r="G621" s="75">
        <v>36</v>
      </c>
      <c r="H621" s="75">
        <v>42</v>
      </c>
      <c r="I621" s="75">
        <v>41</v>
      </c>
      <c r="J621" s="75">
        <v>13</v>
      </c>
      <c r="K621" s="75">
        <v>34</v>
      </c>
      <c r="L621" s="75">
        <v>28</v>
      </c>
      <c r="M621" s="75">
        <v>6</v>
      </c>
      <c r="N621" s="75" t="s">
        <v>32</v>
      </c>
      <c r="O621" s="80"/>
    </row>
    <row r="622" spans="1:15" x14ac:dyDescent="0.25">
      <c r="A622" s="75">
        <f t="shared" si="48"/>
        <v>933</v>
      </c>
      <c r="B622" s="85" t="s">
        <v>690</v>
      </c>
      <c r="C622" s="88">
        <v>43811</v>
      </c>
      <c r="D622" s="86" t="str">
        <f t="shared" ref="D622:D627" si="147">CHOOSE(WEEKDAY(C622),"D","L","M","X","J","V","S")</f>
        <v>J</v>
      </c>
      <c r="E622" s="86">
        <f t="shared" si="144"/>
        <v>50</v>
      </c>
      <c r="F622" s="75">
        <v>32</v>
      </c>
      <c r="G622" s="75">
        <v>31</v>
      </c>
      <c r="H622" s="75">
        <v>13</v>
      </c>
      <c r="I622" s="75">
        <v>40</v>
      </c>
      <c r="J622" s="75">
        <v>33</v>
      </c>
      <c r="K622" s="75">
        <v>2</v>
      </c>
      <c r="L622" s="75">
        <v>5</v>
      </c>
      <c r="M622" s="75">
        <v>9</v>
      </c>
      <c r="N622" s="75" t="s">
        <v>32</v>
      </c>
      <c r="O622" s="80"/>
    </row>
    <row r="623" spans="1:15" x14ac:dyDescent="0.25">
      <c r="A623" s="75">
        <f t="shared" si="48"/>
        <v>934</v>
      </c>
      <c r="B623" s="85" t="s">
        <v>691</v>
      </c>
      <c r="C623" s="88">
        <v>43813</v>
      </c>
      <c r="D623" s="86" t="str">
        <f t="shared" si="147"/>
        <v>S</v>
      </c>
      <c r="E623" s="78">
        <f t="shared" si="144"/>
        <v>50</v>
      </c>
      <c r="F623" s="75">
        <v>6</v>
      </c>
      <c r="G623" s="75">
        <v>30</v>
      </c>
      <c r="H623" s="75">
        <v>16</v>
      </c>
      <c r="I623" s="75">
        <v>41</v>
      </c>
      <c r="J623" s="75">
        <v>32</v>
      </c>
      <c r="K623" s="75">
        <v>18</v>
      </c>
      <c r="L623" s="75">
        <v>19</v>
      </c>
      <c r="M623" s="75">
        <v>4</v>
      </c>
      <c r="N623" s="75" t="s">
        <v>32</v>
      </c>
      <c r="O623" s="80"/>
    </row>
    <row r="624" spans="1:15" x14ac:dyDescent="0.25">
      <c r="A624" s="75">
        <f t="shared" si="48"/>
        <v>935</v>
      </c>
      <c r="B624" s="85" t="s">
        <v>692</v>
      </c>
      <c r="C624" s="88">
        <v>43818</v>
      </c>
      <c r="D624" s="86" t="str">
        <f t="shared" si="147"/>
        <v>J</v>
      </c>
      <c r="E624" s="78">
        <f t="shared" ref="E624:E629" si="148">WEEKNUM(C624,21)</f>
        <v>51</v>
      </c>
      <c r="F624" s="75">
        <v>48</v>
      </c>
      <c r="G624" s="75">
        <v>37</v>
      </c>
      <c r="H624" s="75">
        <v>31</v>
      </c>
      <c r="I624" s="75">
        <v>19</v>
      </c>
      <c r="J624" s="75">
        <v>40</v>
      </c>
      <c r="K624" s="75">
        <v>32</v>
      </c>
      <c r="L624" s="75">
        <v>36</v>
      </c>
      <c r="M624" s="75">
        <v>1</v>
      </c>
      <c r="N624" s="75" t="s">
        <v>32</v>
      </c>
      <c r="O624" s="80"/>
    </row>
    <row r="625" spans="1:15" x14ac:dyDescent="0.25">
      <c r="A625" s="75">
        <f t="shared" si="48"/>
        <v>936</v>
      </c>
      <c r="B625" s="85" t="s">
        <v>693</v>
      </c>
      <c r="C625" s="88">
        <v>43820</v>
      </c>
      <c r="D625" s="86" t="str">
        <f t="shared" si="147"/>
        <v>S</v>
      </c>
      <c r="E625" s="78">
        <f t="shared" si="148"/>
        <v>51</v>
      </c>
      <c r="F625" s="75">
        <v>38</v>
      </c>
      <c r="G625" s="75">
        <v>42</v>
      </c>
      <c r="H625" s="75">
        <v>37</v>
      </c>
      <c r="I625" s="75">
        <v>11</v>
      </c>
      <c r="J625" s="75">
        <v>8</v>
      </c>
      <c r="K625" s="75">
        <v>45</v>
      </c>
      <c r="L625" s="75">
        <v>17</v>
      </c>
      <c r="M625" s="75">
        <v>2</v>
      </c>
      <c r="N625" s="75" t="s">
        <v>32</v>
      </c>
      <c r="O625" s="80"/>
    </row>
    <row r="626" spans="1:15" x14ac:dyDescent="0.25">
      <c r="A626" s="75">
        <f t="shared" si="48"/>
        <v>937</v>
      </c>
      <c r="B626" s="85" t="s">
        <v>694</v>
      </c>
      <c r="C626" s="88">
        <v>43825</v>
      </c>
      <c r="D626" s="86" t="str">
        <f t="shared" si="147"/>
        <v>J</v>
      </c>
      <c r="E626" s="78">
        <f t="shared" si="148"/>
        <v>52</v>
      </c>
      <c r="F626" s="75">
        <v>46</v>
      </c>
      <c r="G626" s="75">
        <v>13</v>
      </c>
      <c r="H626" s="75">
        <v>35</v>
      </c>
      <c r="I626" s="75">
        <v>45</v>
      </c>
      <c r="J626" s="75">
        <v>47</v>
      </c>
      <c r="K626" s="75">
        <v>43</v>
      </c>
      <c r="L626" s="75">
        <v>2</v>
      </c>
      <c r="M626" s="75">
        <v>6</v>
      </c>
      <c r="N626" s="75" t="s">
        <v>32</v>
      </c>
      <c r="O626" s="80"/>
    </row>
    <row r="627" spans="1:15" x14ac:dyDescent="0.25">
      <c r="A627" s="75">
        <f t="shared" si="48"/>
        <v>938</v>
      </c>
      <c r="B627" s="85" t="s">
        <v>695</v>
      </c>
      <c r="C627" s="88">
        <v>43827</v>
      </c>
      <c r="D627" s="86" t="str">
        <f t="shared" si="147"/>
        <v>S</v>
      </c>
      <c r="E627" s="78">
        <f t="shared" si="148"/>
        <v>52</v>
      </c>
      <c r="F627" s="75">
        <v>48</v>
      </c>
      <c r="G627" s="75">
        <v>27</v>
      </c>
      <c r="H627" s="75">
        <v>5</v>
      </c>
      <c r="I627" s="75">
        <v>7</v>
      </c>
      <c r="J627" s="75">
        <v>42</v>
      </c>
      <c r="K627" s="75">
        <v>39</v>
      </c>
      <c r="L627" s="75">
        <v>14</v>
      </c>
      <c r="M627" s="75">
        <v>1</v>
      </c>
      <c r="N627" s="75" t="s">
        <v>32</v>
      </c>
      <c r="O627" s="80"/>
    </row>
    <row r="628" spans="1:15" x14ac:dyDescent="0.25">
      <c r="A628" s="75">
        <f t="shared" si="48"/>
        <v>939</v>
      </c>
      <c r="B628" s="85" t="s">
        <v>712</v>
      </c>
      <c r="C628" s="88">
        <v>43832</v>
      </c>
      <c r="D628" s="86" t="str">
        <f t="shared" ref="D628" si="149">CHOOSE(WEEKDAY(C628),"D","L","M","X","J","V","S")</f>
        <v>J</v>
      </c>
      <c r="E628" s="78">
        <f t="shared" si="148"/>
        <v>1</v>
      </c>
      <c r="F628" s="75">
        <v>25</v>
      </c>
      <c r="G628" s="75">
        <v>32</v>
      </c>
      <c r="H628" s="75">
        <v>44</v>
      </c>
      <c r="I628" s="75">
        <v>11</v>
      </c>
      <c r="J628" s="75">
        <v>46</v>
      </c>
      <c r="K628" s="75">
        <v>40</v>
      </c>
      <c r="L628" s="75">
        <v>12</v>
      </c>
      <c r="M628" s="75">
        <v>2</v>
      </c>
      <c r="N628" s="75" t="s">
        <v>32</v>
      </c>
      <c r="O628" s="80"/>
    </row>
    <row r="629" spans="1:15" x14ac:dyDescent="0.25">
      <c r="A629" s="75">
        <f t="shared" si="48"/>
        <v>940</v>
      </c>
      <c r="B629" s="85" t="s">
        <v>713</v>
      </c>
      <c r="C629" s="88">
        <v>43834</v>
      </c>
      <c r="D629" s="86" t="str">
        <f t="shared" ref="D629" si="150">CHOOSE(WEEKDAY(C629),"D","L","M","X","J","V","S")</f>
        <v>S</v>
      </c>
      <c r="E629" s="78">
        <f t="shared" si="148"/>
        <v>1</v>
      </c>
      <c r="F629" s="87">
        <v>22</v>
      </c>
      <c r="G629" s="87">
        <v>44</v>
      </c>
      <c r="H629" s="87">
        <v>2</v>
      </c>
      <c r="I629" s="87">
        <v>27</v>
      </c>
      <c r="J629" s="87">
        <v>30</v>
      </c>
      <c r="K629" s="87">
        <v>1</v>
      </c>
      <c r="L629" s="87">
        <v>36</v>
      </c>
      <c r="M629" s="87">
        <v>5</v>
      </c>
      <c r="N629" s="75" t="s">
        <v>32</v>
      </c>
      <c r="O629" s="80"/>
    </row>
    <row r="630" spans="1:15" x14ac:dyDescent="0.25">
      <c r="A630" s="75">
        <f t="shared" si="48"/>
        <v>941</v>
      </c>
      <c r="B630" s="85" t="s">
        <v>714</v>
      </c>
      <c r="C630" s="88">
        <v>43839</v>
      </c>
      <c r="D630" s="86" t="str">
        <f t="shared" ref="D630" si="151">CHOOSE(WEEKDAY(C630),"D","L","M","X","J","V","S")</f>
        <v>J</v>
      </c>
      <c r="E630" s="78">
        <f t="shared" ref="E630" si="152">WEEKNUM(C630,21)</f>
        <v>2</v>
      </c>
      <c r="F630" s="75">
        <v>3</v>
      </c>
      <c r="G630" s="75">
        <v>48</v>
      </c>
      <c r="H630" s="75">
        <v>36</v>
      </c>
      <c r="I630" s="75">
        <v>19</v>
      </c>
      <c r="J630" s="75">
        <v>44</v>
      </c>
      <c r="K630" s="75">
        <v>34</v>
      </c>
      <c r="L630" s="75">
        <v>4</v>
      </c>
      <c r="M630" s="75">
        <v>3</v>
      </c>
      <c r="N630" s="75" t="s">
        <v>32</v>
      </c>
      <c r="O630" s="80"/>
    </row>
    <row r="631" spans="1:15" x14ac:dyDescent="0.25">
      <c r="A631" s="75">
        <f t="shared" si="48"/>
        <v>942</v>
      </c>
      <c r="B631" s="85" t="s">
        <v>715</v>
      </c>
      <c r="C631" s="88">
        <v>43841</v>
      </c>
      <c r="D631" s="86" t="str">
        <f t="shared" ref="D631" si="153">CHOOSE(WEEKDAY(C631),"D","L","M","X","J","V","S")</f>
        <v>S</v>
      </c>
      <c r="E631" s="78">
        <f t="shared" ref="E631" si="154">WEEKNUM(C631,21)</f>
        <v>2</v>
      </c>
      <c r="F631" s="87">
        <v>24</v>
      </c>
      <c r="G631" s="87">
        <v>13</v>
      </c>
      <c r="H631" s="87">
        <v>14</v>
      </c>
      <c r="I631" s="87">
        <v>41</v>
      </c>
      <c r="J631" s="87">
        <v>23</v>
      </c>
      <c r="K631" s="87">
        <v>15</v>
      </c>
      <c r="L631" s="87">
        <v>39</v>
      </c>
      <c r="M631" s="87">
        <v>7</v>
      </c>
      <c r="N631" s="75" t="s">
        <v>32</v>
      </c>
      <c r="O631" s="80"/>
    </row>
    <row r="632" spans="1:15" x14ac:dyDescent="0.25">
      <c r="A632" s="75">
        <f t="shared" si="48"/>
        <v>943</v>
      </c>
      <c r="B632" s="85" t="s">
        <v>716</v>
      </c>
      <c r="C632" s="88">
        <v>43846</v>
      </c>
      <c r="D632" s="86" t="str">
        <f t="shared" ref="D632" si="155">CHOOSE(WEEKDAY(C632),"D","L","M","X","J","V","S")</f>
        <v>J</v>
      </c>
      <c r="E632" s="78">
        <f t="shared" ref="E632:E637" si="156">WEEKNUM(C632,21)</f>
        <v>3</v>
      </c>
      <c r="F632" s="75">
        <v>18</v>
      </c>
      <c r="G632" s="75">
        <v>17</v>
      </c>
      <c r="H632" s="75">
        <v>46</v>
      </c>
      <c r="I632" s="75">
        <v>1</v>
      </c>
      <c r="J632" s="75">
        <v>30</v>
      </c>
      <c r="K632" s="75">
        <v>12</v>
      </c>
      <c r="L632" s="75">
        <v>11</v>
      </c>
      <c r="M632" s="75">
        <v>2</v>
      </c>
      <c r="N632" s="75" t="s">
        <v>32</v>
      </c>
      <c r="O632" s="80"/>
    </row>
    <row r="633" spans="1:15" x14ac:dyDescent="0.25">
      <c r="A633" s="75">
        <f t="shared" si="48"/>
        <v>944</v>
      </c>
      <c r="B633" s="85" t="s">
        <v>717</v>
      </c>
      <c r="C633" s="88">
        <v>43848</v>
      </c>
      <c r="D633" s="86" t="str">
        <f t="shared" ref="D633" si="157">CHOOSE(WEEKDAY(C633),"D","L","M","X","J","V","S")</f>
        <v>S</v>
      </c>
      <c r="E633" s="78">
        <f t="shared" si="156"/>
        <v>3</v>
      </c>
      <c r="F633" s="75">
        <v>12</v>
      </c>
      <c r="G633" s="75">
        <v>7</v>
      </c>
      <c r="H633" s="75">
        <v>37</v>
      </c>
      <c r="I633" s="75">
        <v>17</v>
      </c>
      <c r="J633" s="75">
        <v>33</v>
      </c>
      <c r="K633" s="75">
        <v>23</v>
      </c>
      <c r="L633" s="75">
        <v>44</v>
      </c>
      <c r="M633" s="75">
        <v>6</v>
      </c>
      <c r="N633" s="75" t="s">
        <v>32</v>
      </c>
      <c r="O633" s="80"/>
    </row>
    <row r="634" spans="1:15" x14ac:dyDescent="0.25">
      <c r="A634" s="75">
        <f t="shared" si="48"/>
        <v>945</v>
      </c>
      <c r="B634" s="85" t="s">
        <v>718</v>
      </c>
      <c r="C634" s="88">
        <v>43853</v>
      </c>
      <c r="D634" s="86" t="str">
        <f t="shared" ref="D634" si="158">CHOOSE(WEEKDAY(C634),"D","L","M","X","J","V","S")</f>
        <v>J</v>
      </c>
      <c r="E634" s="78">
        <f t="shared" si="156"/>
        <v>4</v>
      </c>
      <c r="F634" s="75">
        <v>18</v>
      </c>
      <c r="G634" s="75">
        <v>40</v>
      </c>
      <c r="H634" s="75">
        <v>38</v>
      </c>
      <c r="I634" s="75">
        <v>2</v>
      </c>
      <c r="J634" s="75">
        <v>19</v>
      </c>
      <c r="K634" s="75">
        <v>17</v>
      </c>
      <c r="L634" s="75">
        <v>9</v>
      </c>
      <c r="M634" s="75">
        <v>1</v>
      </c>
      <c r="N634" s="75" t="s">
        <v>32</v>
      </c>
      <c r="O634" s="80"/>
    </row>
    <row r="635" spans="1:15" x14ac:dyDescent="0.25">
      <c r="A635" s="75">
        <f t="shared" si="48"/>
        <v>946</v>
      </c>
      <c r="B635" s="85" t="s">
        <v>719</v>
      </c>
      <c r="C635" s="88">
        <v>43855</v>
      </c>
      <c r="D635" s="86" t="str">
        <f t="shared" ref="D635" si="159">CHOOSE(WEEKDAY(C635),"D","L","M","X","J","V","S")</f>
        <v>S</v>
      </c>
      <c r="E635" s="78">
        <f t="shared" si="156"/>
        <v>4</v>
      </c>
      <c r="F635" s="75">
        <v>20</v>
      </c>
      <c r="G635" s="75">
        <v>44</v>
      </c>
      <c r="H635" s="75">
        <v>28</v>
      </c>
      <c r="I635" s="75">
        <v>3</v>
      </c>
      <c r="J635" s="75">
        <v>27</v>
      </c>
      <c r="K635" s="75">
        <v>46</v>
      </c>
      <c r="L635" s="75">
        <v>14</v>
      </c>
      <c r="M635" s="75">
        <v>7</v>
      </c>
      <c r="N635" s="75" t="s">
        <v>32</v>
      </c>
      <c r="O635" s="80"/>
    </row>
    <row r="636" spans="1:15" x14ac:dyDescent="0.25">
      <c r="A636" s="75">
        <f t="shared" si="48"/>
        <v>947</v>
      </c>
      <c r="B636" s="85" t="s">
        <v>720</v>
      </c>
      <c r="C636" s="88">
        <v>43860</v>
      </c>
      <c r="D636" s="86" t="str">
        <f t="shared" ref="D636" si="160">CHOOSE(WEEKDAY(C636),"D","L","M","X","J","V","S")</f>
        <v>J</v>
      </c>
      <c r="E636" s="86">
        <f t="shared" si="156"/>
        <v>5</v>
      </c>
      <c r="F636" s="87">
        <v>29</v>
      </c>
      <c r="G636" s="87">
        <v>19</v>
      </c>
      <c r="H636" s="87">
        <v>25</v>
      </c>
      <c r="I636" s="87">
        <v>42</v>
      </c>
      <c r="J636" s="87">
        <v>28</v>
      </c>
      <c r="K636" s="87">
        <v>34</v>
      </c>
      <c r="L636" s="87">
        <v>33</v>
      </c>
      <c r="M636" s="87">
        <v>9</v>
      </c>
      <c r="N636" s="75" t="s">
        <v>32</v>
      </c>
      <c r="O636" s="80"/>
    </row>
    <row r="637" spans="1:15" x14ac:dyDescent="0.25">
      <c r="A637" s="75">
        <f t="shared" si="48"/>
        <v>948</v>
      </c>
      <c r="B637" s="85" t="s">
        <v>721</v>
      </c>
      <c r="C637" s="88">
        <v>43862</v>
      </c>
      <c r="D637" s="86" t="str">
        <f t="shared" ref="D637" si="161">CHOOSE(WEEKDAY(C637),"D","L","M","X","J","V","S")</f>
        <v>S</v>
      </c>
      <c r="E637" s="78">
        <f t="shared" si="156"/>
        <v>5</v>
      </c>
      <c r="F637" s="75">
        <v>41</v>
      </c>
      <c r="G637" s="75">
        <v>36</v>
      </c>
      <c r="H637" s="75">
        <v>13</v>
      </c>
      <c r="I637" s="75">
        <v>39</v>
      </c>
      <c r="J637" s="75">
        <v>15</v>
      </c>
      <c r="K637" s="75">
        <v>40</v>
      </c>
      <c r="L637" s="75">
        <v>33</v>
      </c>
      <c r="M637" s="75">
        <v>1</v>
      </c>
      <c r="N637" s="75" t="s">
        <v>32</v>
      </c>
      <c r="O637" s="80"/>
    </row>
    <row r="638" spans="1:15" x14ac:dyDescent="0.25">
      <c r="A638" s="75">
        <f t="shared" si="48"/>
        <v>949</v>
      </c>
      <c r="B638" s="85" t="s">
        <v>722</v>
      </c>
      <c r="C638" s="88">
        <v>43867</v>
      </c>
      <c r="D638" s="86" t="str">
        <f t="shared" ref="D638" si="162">CHOOSE(WEEKDAY(C638),"D","L","M","X","J","V","S")</f>
        <v>J</v>
      </c>
      <c r="E638" s="78">
        <f t="shared" ref="E638" si="163">WEEKNUM(C638,21)</f>
        <v>6</v>
      </c>
      <c r="F638" s="89">
        <v>28</v>
      </c>
      <c r="G638" s="89">
        <v>16</v>
      </c>
      <c r="H638" s="89">
        <v>14</v>
      </c>
      <c r="I638" s="89">
        <v>45</v>
      </c>
      <c r="J638" s="89">
        <v>47</v>
      </c>
      <c r="K638" s="89">
        <v>33</v>
      </c>
      <c r="L638" s="89">
        <v>18</v>
      </c>
      <c r="M638" s="89">
        <v>3</v>
      </c>
      <c r="N638" s="75" t="s">
        <v>32</v>
      </c>
      <c r="O638" s="80"/>
    </row>
    <row r="639" spans="1:15" x14ac:dyDescent="0.25">
      <c r="A639" s="75">
        <f t="shared" si="48"/>
        <v>950</v>
      </c>
      <c r="B639" s="85" t="s">
        <v>723</v>
      </c>
      <c r="C639" s="88">
        <v>43869</v>
      </c>
      <c r="D639" s="86" t="str">
        <f t="shared" ref="D639" si="164">CHOOSE(WEEKDAY(C639),"D","L","M","X","J","V","S")</f>
        <v>S</v>
      </c>
      <c r="E639" s="78">
        <f t="shared" ref="E639:E644" si="165">WEEKNUM(C639,21)</f>
        <v>6</v>
      </c>
      <c r="F639" s="75">
        <v>49</v>
      </c>
      <c r="G639" s="75">
        <v>25</v>
      </c>
      <c r="H639" s="75">
        <v>4</v>
      </c>
      <c r="I639" s="75">
        <v>20</v>
      </c>
      <c r="J639" s="75">
        <v>46</v>
      </c>
      <c r="K639" s="75">
        <v>28</v>
      </c>
      <c r="L639" s="75">
        <v>16</v>
      </c>
      <c r="M639" s="75">
        <v>2</v>
      </c>
      <c r="N639" s="75" t="s">
        <v>32</v>
      </c>
      <c r="O639" s="80"/>
    </row>
    <row r="640" spans="1:15" x14ac:dyDescent="0.25">
      <c r="A640" s="75">
        <f t="shared" si="48"/>
        <v>951</v>
      </c>
      <c r="B640" s="85" t="s">
        <v>724</v>
      </c>
      <c r="C640" s="88">
        <v>43874</v>
      </c>
      <c r="D640" s="86" t="str">
        <f t="shared" ref="D640:D641" si="166">CHOOSE(WEEKDAY(C640),"D","L","M","X","J","V","S")</f>
        <v>J</v>
      </c>
      <c r="E640" s="78">
        <f t="shared" si="165"/>
        <v>7</v>
      </c>
      <c r="F640" s="87">
        <v>45</v>
      </c>
      <c r="G640" s="87">
        <v>40</v>
      </c>
      <c r="H640" s="87">
        <v>4</v>
      </c>
      <c r="I640" s="87">
        <v>36</v>
      </c>
      <c r="J640" s="87">
        <v>20</v>
      </c>
      <c r="K640" s="87">
        <v>12</v>
      </c>
      <c r="L640" s="87">
        <v>18</v>
      </c>
      <c r="M640" s="87">
        <v>0</v>
      </c>
      <c r="N640" s="75" t="s">
        <v>32</v>
      </c>
      <c r="O640" s="80"/>
    </row>
    <row r="641" spans="1:15" x14ac:dyDescent="0.25">
      <c r="A641" s="75">
        <f t="shared" si="48"/>
        <v>952</v>
      </c>
      <c r="B641" s="85" t="s">
        <v>725</v>
      </c>
      <c r="C641" s="88">
        <v>43876</v>
      </c>
      <c r="D641" s="86" t="str">
        <f t="shared" si="166"/>
        <v>S</v>
      </c>
      <c r="E641" s="78">
        <f t="shared" si="165"/>
        <v>7</v>
      </c>
      <c r="F641" s="75">
        <v>9</v>
      </c>
      <c r="G641" s="75">
        <v>7</v>
      </c>
      <c r="H641" s="75">
        <v>30</v>
      </c>
      <c r="I641" s="75">
        <v>44</v>
      </c>
      <c r="J641" s="75">
        <v>45</v>
      </c>
      <c r="K641" s="75">
        <v>3</v>
      </c>
      <c r="L641" s="75">
        <v>31</v>
      </c>
      <c r="M641" s="75">
        <v>9</v>
      </c>
      <c r="N641" s="75" t="s">
        <v>32</v>
      </c>
      <c r="O641" s="80"/>
    </row>
    <row r="642" spans="1:15" x14ac:dyDescent="0.25">
      <c r="A642" s="75">
        <f t="shared" si="48"/>
        <v>953</v>
      </c>
      <c r="B642" s="85" t="s">
        <v>726</v>
      </c>
      <c r="C642" s="88">
        <v>43881</v>
      </c>
      <c r="D642" s="86" t="str">
        <f t="shared" ref="D642" si="167">CHOOSE(WEEKDAY(C642),"D","L","M","X","J","V","S")</f>
        <v>J</v>
      </c>
      <c r="E642" s="78">
        <f t="shared" si="165"/>
        <v>8</v>
      </c>
      <c r="F642" s="75">
        <v>31</v>
      </c>
      <c r="G642" s="75">
        <v>3</v>
      </c>
      <c r="H642" s="75">
        <v>23</v>
      </c>
      <c r="I642" s="75">
        <v>15</v>
      </c>
      <c r="J642" s="75">
        <v>18</v>
      </c>
      <c r="K642" s="75">
        <v>39</v>
      </c>
      <c r="L642" s="75">
        <v>26</v>
      </c>
      <c r="M642" s="75">
        <v>5</v>
      </c>
      <c r="N642" s="75" t="s">
        <v>32</v>
      </c>
      <c r="O642" s="80"/>
    </row>
    <row r="643" spans="1:15" x14ac:dyDescent="0.25">
      <c r="A643" s="75">
        <f t="shared" si="48"/>
        <v>954</v>
      </c>
      <c r="B643" s="85" t="s">
        <v>727</v>
      </c>
      <c r="C643" s="88">
        <v>43883</v>
      </c>
      <c r="D643" s="86" t="str">
        <f t="shared" ref="D643" si="168">CHOOSE(WEEKDAY(C643),"D","L","M","X","J","V","S")</f>
        <v>S</v>
      </c>
      <c r="E643" s="78">
        <f t="shared" si="165"/>
        <v>8</v>
      </c>
      <c r="F643" s="75">
        <v>44</v>
      </c>
      <c r="G643" s="75">
        <v>25</v>
      </c>
      <c r="H643" s="75">
        <v>31</v>
      </c>
      <c r="I643" s="75">
        <v>7</v>
      </c>
      <c r="J643" s="75">
        <v>12</v>
      </c>
      <c r="K643" s="75">
        <v>37</v>
      </c>
      <c r="L643" s="75">
        <v>39</v>
      </c>
      <c r="M643" s="75">
        <v>4</v>
      </c>
      <c r="N643" s="75" t="s">
        <v>32</v>
      </c>
      <c r="O643" s="80"/>
    </row>
    <row r="644" spans="1:15" x14ac:dyDescent="0.25">
      <c r="A644" s="75">
        <f t="shared" si="48"/>
        <v>955</v>
      </c>
      <c r="B644" s="85" t="s">
        <v>728</v>
      </c>
      <c r="C644" s="88">
        <v>43888</v>
      </c>
      <c r="D644" s="86" t="str">
        <f t="shared" ref="D644" si="169">CHOOSE(WEEKDAY(C644),"D","L","M","X","J","V","S")</f>
        <v>J</v>
      </c>
      <c r="E644" s="78">
        <f t="shared" si="165"/>
        <v>9</v>
      </c>
      <c r="F644" s="75">
        <v>18</v>
      </c>
      <c r="G644" s="75">
        <v>24</v>
      </c>
      <c r="H644" s="75">
        <v>25</v>
      </c>
      <c r="I644" s="75">
        <v>16</v>
      </c>
      <c r="J644" s="75">
        <v>34</v>
      </c>
      <c r="K644" s="75">
        <v>42</v>
      </c>
      <c r="L644" s="75">
        <v>11</v>
      </c>
      <c r="M644" s="75">
        <v>7</v>
      </c>
      <c r="N644" s="75" t="s">
        <v>32</v>
      </c>
      <c r="O644" s="80"/>
    </row>
    <row r="645" spans="1:15" x14ac:dyDescent="0.25">
      <c r="A645" s="75">
        <f t="shared" si="48"/>
        <v>956</v>
      </c>
      <c r="B645" s="85" t="s">
        <v>729</v>
      </c>
      <c r="C645" s="88">
        <v>43890</v>
      </c>
      <c r="D645" s="86" t="str">
        <f t="shared" ref="D645" si="170">CHOOSE(WEEKDAY(C645),"D","L","M","X","J","V","S")</f>
        <v>S</v>
      </c>
      <c r="E645" s="78">
        <f t="shared" ref="E645" si="171">WEEKNUM(C645,21)</f>
        <v>9</v>
      </c>
      <c r="F645" s="75">
        <v>17</v>
      </c>
      <c r="G645" s="75">
        <v>41</v>
      </c>
      <c r="H645" s="75">
        <v>3</v>
      </c>
      <c r="I645" s="75">
        <v>47</v>
      </c>
      <c r="J645" s="75">
        <v>36</v>
      </c>
      <c r="K645" s="75">
        <v>28</v>
      </c>
      <c r="L645" s="75">
        <v>49</v>
      </c>
      <c r="M645" s="75">
        <v>4</v>
      </c>
      <c r="N645" s="75" t="s">
        <v>32</v>
      </c>
      <c r="O645" s="80"/>
    </row>
    <row r="646" spans="1:15" x14ac:dyDescent="0.25">
      <c r="A646" s="75">
        <f t="shared" si="48"/>
        <v>957</v>
      </c>
      <c r="B646" s="85" t="s">
        <v>730</v>
      </c>
      <c r="C646" s="88">
        <v>43895</v>
      </c>
      <c r="D646" s="86" t="str">
        <f t="shared" ref="D646:D647" si="172">CHOOSE(WEEKDAY(C646),"D","L","M","X","J","V","S")</f>
        <v>J</v>
      </c>
      <c r="E646" s="78">
        <f t="shared" ref="E646" si="173">WEEKNUM(C646,21)</f>
        <v>10</v>
      </c>
      <c r="F646" s="87">
        <v>5</v>
      </c>
      <c r="G646" s="87">
        <v>46</v>
      </c>
      <c r="H646" s="87">
        <v>49</v>
      </c>
      <c r="I646" s="87">
        <v>15</v>
      </c>
      <c r="J646" s="87">
        <v>19</v>
      </c>
      <c r="K646" s="87">
        <v>27</v>
      </c>
      <c r="L646" s="87">
        <v>39</v>
      </c>
      <c r="M646" s="87">
        <v>3</v>
      </c>
      <c r="N646" s="75" t="s">
        <v>32</v>
      </c>
      <c r="O646" s="80"/>
    </row>
    <row r="647" spans="1:15" x14ac:dyDescent="0.25">
      <c r="A647" s="75">
        <f t="shared" si="48"/>
        <v>958</v>
      </c>
      <c r="B647" s="85" t="s">
        <v>731</v>
      </c>
      <c r="C647" s="88">
        <v>43897</v>
      </c>
      <c r="D647" s="86" t="str">
        <f t="shared" si="172"/>
        <v>S</v>
      </c>
      <c r="E647" s="78">
        <f t="shared" ref="E647:E652" si="174">WEEKNUM(C647,21)</f>
        <v>10</v>
      </c>
      <c r="F647" s="75">
        <v>22</v>
      </c>
      <c r="G647" s="75">
        <v>3</v>
      </c>
      <c r="H647" s="75">
        <v>29</v>
      </c>
      <c r="I647" s="75">
        <v>16</v>
      </c>
      <c r="J647" s="75">
        <v>33</v>
      </c>
      <c r="K647" s="75">
        <v>5</v>
      </c>
      <c r="L647" s="75">
        <v>1</v>
      </c>
      <c r="M647" s="75">
        <v>4</v>
      </c>
      <c r="N647" s="75" t="s">
        <v>32</v>
      </c>
      <c r="O647" s="80"/>
    </row>
    <row r="648" spans="1:15" x14ac:dyDescent="0.25">
      <c r="A648" s="75">
        <f t="shared" si="48"/>
        <v>959</v>
      </c>
      <c r="B648" s="85" t="s">
        <v>732</v>
      </c>
      <c r="C648" s="88">
        <v>43902</v>
      </c>
      <c r="D648" s="86" t="str">
        <f t="shared" ref="D648:D651" si="175">CHOOSE(WEEKDAY(C648),"D","L","M","X","J","V","S")</f>
        <v>J</v>
      </c>
      <c r="E648" s="78">
        <f t="shared" si="174"/>
        <v>11</v>
      </c>
      <c r="F648" s="75">
        <v>16</v>
      </c>
      <c r="G648" s="75">
        <v>38</v>
      </c>
      <c r="H648" s="75">
        <v>49</v>
      </c>
      <c r="I648" s="75">
        <v>15</v>
      </c>
      <c r="J648" s="75">
        <v>13</v>
      </c>
      <c r="K648" s="75">
        <v>27</v>
      </c>
      <c r="L648" s="75">
        <v>7</v>
      </c>
      <c r="M648" s="75">
        <v>0</v>
      </c>
      <c r="N648" s="90" t="s">
        <v>32</v>
      </c>
      <c r="O648" s="80"/>
    </row>
    <row r="649" spans="1:15" x14ac:dyDescent="0.25">
      <c r="A649" s="75">
        <f t="shared" si="48"/>
        <v>960</v>
      </c>
      <c r="B649" s="85" t="s">
        <v>733</v>
      </c>
      <c r="C649" s="88">
        <v>43904</v>
      </c>
      <c r="D649" s="86" t="str">
        <f t="shared" si="175"/>
        <v>S</v>
      </c>
      <c r="E649" s="78">
        <f t="shared" si="174"/>
        <v>11</v>
      </c>
      <c r="F649" s="75">
        <v>34</v>
      </c>
      <c r="G649" s="75">
        <v>37</v>
      </c>
      <c r="H649" s="75">
        <v>31</v>
      </c>
      <c r="I649" s="75">
        <v>9</v>
      </c>
      <c r="J649" s="75">
        <v>20</v>
      </c>
      <c r="K649" s="75">
        <v>45</v>
      </c>
      <c r="L649" s="75">
        <v>44</v>
      </c>
      <c r="M649" s="75">
        <v>7</v>
      </c>
      <c r="N649" s="75" t="s">
        <v>32</v>
      </c>
      <c r="O649" s="80"/>
    </row>
    <row r="650" spans="1:15" x14ac:dyDescent="0.25">
      <c r="A650" s="75">
        <f t="shared" ref="A650:A713" si="176">+A649+1</f>
        <v>961</v>
      </c>
      <c r="B650" s="85" t="s">
        <v>708</v>
      </c>
      <c r="C650" s="88">
        <v>43972</v>
      </c>
      <c r="D650" s="86" t="str">
        <f t="shared" si="175"/>
        <v>J</v>
      </c>
      <c r="E650" s="78">
        <f t="shared" si="174"/>
        <v>21</v>
      </c>
      <c r="F650" s="75">
        <v>2</v>
      </c>
      <c r="G650" s="75">
        <v>21</v>
      </c>
      <c r="H650" s="75">
        <v>5</v>
      </c>
      <c r="I650" s="75">
        <v>34</v>
      </c>
      <c r="J650" s="75">
        <v>9</v>
      </c>
      <c r="K650" s="75">
        <v>49</v>
      </c>
      <c r="L650" s="75">
        <v>22</v>
      </c>
      <c r="M650" s="75">
        <v>2</v>
      </c>
      <c r="N650" s="90" t="s">
        <v>32</v>
      </c>
      <c r="O650" s="80"/>
    </row>
    <row r="651" spans="1:15" x14ac:dyDescent="0.25">
      <c r="A651" s="75">
        <f t="shared" si="176"/>
        <v>962</v>
      </c>
      <c r="B651" s="85" t="s">
        <v>709</v>
      </c>
      <c r="C651" s="88">
        <v>43974</v>
      </c>
      <c r="D651" s="86" t="str">
        <f t="shared" si="175"/>
        <v>S</v>
      </c>
      <c r="E651" s="78">
        <f t="shared" si="174"/>
        <v>21</v>
      </c>
      <c r="F651" s="75">
        <v>23</v>
      </c>
      <c r="G651" s="75">
        <v>8</v>
      </c>
      <c r="H651" s="75">
        <v>14</v>
      </c>
      <c r="I651" s="75">
        <v>9</v>
      </c>
      <c r="J651" s="75">
        <v>21</v>
      </c>
      <c r="K651" s="75">
        <v>1</v>
      </c>
      <c r="L651" s="75">
        <v>46</v>
      </c>
      <c r="M651" s="75">
        <v>4</v>
      </c>
      <c r="N651" s="90" t="s">
        <v>32</v>
      </c>
      <c r="O651" s="80"/>
    </row>
    <row r="652" spans="1:15" x14ac:dyDescent="0.25">
      <c r="A652" s="75">
        <f t="shared" si="176"/>
        <v>963</v>
      </c>
      <c r="B652" s="85" t="s">
        <v>710</v>
      </c>
      <c r="C652" s="88">
        <v>43979</v>
      </c>
      <c r="D652" s="86" t="str">
        <f t="shared" ref="D652:D677" si="177">CHOOSE(WEEKDAY(C652),"D","L","M","X","J","V","S")</f>
        <v>J</v>
      </c>
      <c r="E652" s="86">
        <f t="shared" si="174"/>
        <v>22</v>
      </c>
      <c r="F652" s="87">
        <v>28</v>
      </c>
      <c r="G652" s="87">
        <v>24</v>
      </c>
      <c r="H652" s="87">
        <v>18</v>
      </c>
      <c r="I652" s="87">
        <v>31</v>
      </c>
      <c r="J652" s="87">
        <v>49</v>
      </c>
      <c r="K652" s="87">
        <v>42</v>
      </c>
      <c r="L652" s="87">
        <v>8</v>
      </c>
      <c r="M652" s="87">
        <v>1</v>
      </c>
      <c r="N652" s="91" t="s">
        <v>32</v>
      </c>
      <c r="O652" s="80"/>
    </row>
    <row r="653" spans="1:15" x14ac:dyDescent="0.25">
      <c r="A653" s="75">
        <f t="shared" si="176"/>
        <v>964</v>
      </c>
      <c r="B653" s="85" t="s">
        <v>711</v>
      </c>
      <c r="C653" s="88">
        <v>43981</v>
      </c>
      <c r="D653" s="86" t="str">
        <f t="shared" si="177"/>
        <v>S</v>
      </c>
      <c r="E653" s="78">
        <f>WEEKNUM(C653,21)</f>
        <v>22</v>
      </c>
      <c r="F653" s="75">
        <v>4</v>
      </c>
      <c r="G653" s="75">
        <v>40</v>
      </c>
      <c r="H653" s="75">
        <v>36</v>
      </c>
      <c r="I653" s="75">
        <v>17</v>
      </c>
      <c r="J653" s="75">
        <v>2</v>
      </c>
      <c r="K653" s="75">
        <v>15</v>
      </c>
      <c r="L653" s="75">
        <v>34</v>
      </c>
      <c r="M653" s="75">
        <v>5</v>
      </c>
      <c r="N653" s="90" t="s">
        <v>32</v>
      </c>
      <c r="O653" s="80"/>
    </row>
    <row r="654" spans="1:15" x14ac:dyDescent="0.25">
      <c r="A654" s="75">
        <f t="shared" si="176"/>
        <v>965</v>
      </c>
      <c r="B654" s="85" t="s">
        <v>734</v>
      </c>
      <c r="C654" s="88">
        <v>43986</v>
      </c>
      <c r="D654" s="78" t="str">
        <f t="shared" si="177"/>
        <v>J</v>
      </c>
      <c r="E654" s="78">
        <f>WEEKNUM(C654,21)</f>
        <v>23</v>
      </c>
      <c r="F654" s="75">
        <v>21</v>
      </c>
      <c r="G654" s="75">
        <v>12</v>
      </c>
      <c r="H654" s="75">
        <v>16</v>
      </c>
      <c r="I654" s="75">
        <v>22</v>
      </c>
      <c r="J654" s="75">
        <v>9</v>
      </c>
      <c r="K654" s="75">
        <v>23</v>
      </c>
      <c r="L654" s="75">
        <v>34</v>
      </c>
      <c r="M654" s="75">
        <v>8</v>
      </c>
      <c r="N654" s="90" t="s">
        <v>32</v>
      </c>
      <c r="O654" s="80"/>
    </row>
    <row r="655" spans="1:15" x14ac:dyDescent="0.25">
      <c r="A655" s="75">
        <f t="shared" si="176"/>
        <v>966</v>
      </c>
      <c r="B655" s="85" t="s">
        <v>735</v>
      </c>
      <c r="C655" s="88">
        <v>43988</v>
      </c>
      <c r="D655" s="78" t="str">
        <f t="shared" si="177"/>
        <v>S</v>
      </c>
      <c r="E655" s="78">
        <f>WEEKNUM(C655,21)</f>
        <v>23</v>
      </c>
      <c r="F655" s="75">
        <v>30</v>
      </c>
      <c r="G655" s="75">
        <v>28</v>
      </c>
      <c r="H655" s="75">
        <v>9</v>
      </c>
      <c r="I655" s="75">
        <v>48</v>
      </c>
      <c r="J655" s="75">
        <v>7</v>
      </c>
      <c r="K655" s="75">
        <v>3</v>
      </c>
      <c r="L655" s="75">
        <v>16</v>
      </c>
      <c r="M655" s="75">
        <v>4</v>
      </c>
      <c r="N655" s="90" t="s">
        <v>32</v>
      </c>
      <c r="O655" s="80"/>
    </row>
    <row r="656" spans="1:15" x14ac:dyDescent="0.25">
      <c r="A656" s="75">
        <f t="shared" si="176"/>
        <v>967</v>
      </c>
      <c r="B656" s="85" t="s">
        <v>736</v>
      </c>
      <c r="C656" s="88">
        <v>43993</v>
      </c>
      <c r="D656" s="78" t="str">
        <f t="shared" si="177"/>
        <v>J</v>
      </c>
      <c r="E656" s="78">
        <f>WEEKNUM(C656,21)</f>
        <v>24</v>
      </c>
      <c r="F656" s="75">
        <v>28</v>
      </c>
      <c r="G656" s="75">
        <v>3</v>
      </c>
      <c r="H656" s="75">
        <v>38</v>
      </c>
      <c r="I656" s="75">
        <v>30</v>
      </c>
      <c r="J656" s="75">
        <v>1</v>
      </c>
      <c r="K656" s="75">
        <v>40</v>
      </c>
      <c r="L656" s="75">
        <v>37</v>
      </c>
      <c r="M656" s="75">
        <v>1</v>
      </c>
      <c r="N656" s="90" t="s">
        <v>32</v>
      </c>
      <c r="O656" s="80"/>
    </row>
    <row r="657" spans="1:15" x14ac:dyDescent="0.25">
      <c r="A657" s="75">
        <f t="shared" si="176"/>
        <v>968</v>
      </c>
      <c r="B657" s="85" t="s">
        <v>737</v>
      </c>
      <c r="C657" s="88">
        <v>43995</v>
      </c>
      <c r="D657" s="78" t="str">
        <f t="shared" si="177"/>
        <v>S</v>
      </c>
      <c r="E657" s="78">
        <f>WEEKNUM(C657,21)</f>
        <v>24</v>
      </c>
      <c r="F657" s="75">
        <v>38</v>
      </c>
      <c r="G657" s="75">
        <v>13</v>
      </c>
      <c r="H657" s="75">
        <v>19</v>
      </c>
      <c r="I657" s="75">
        <v>31</v>
      </c>
      <c r="J657" s="75">
        <v>16</v>
      </c>
      <c r="K657" s="75">
        <v>14</v>
      </c>
      <c r="L657" s="75">
        <v>15</v>
      </c>
      <c r="M657" s="75">
        <v>9</v>
      </c>
      <c r="N657" s="90" t="s">
        <v>32</v>
      </c>
      <c r="O657" s="80"/>
    </row>
    <row r="658" spans="1:15" x14ac:dyDescent="0.25">
      <c r="A658" s="92">
        <f t="shared" si="176"/>
        <v>969</v>
      </c>
      <c r="B658" s="93" t="s">
        <v>738</v>
      </c>
      <c r="C658" s="81">
        <v>44000</v>
      </c>
      <c r="D658" s="78" t="str">
        <f t="shared" si="177"/>
        <v>J</v>
      </c>
      <c r="E658" s="78">
        <f t="shared" ref="E658:E673" si="178">WEEKNUM(C658,21)</f>
        <v>25</v>
      </c>
      <c r="F658" s="75">
        <v>15</v>
      </c>
      <c r="G658" s="75">
        <v>17</v>
      </c>
      <c r="H658" s="75">
        <v>37</v>
      </c>
      <c r="I658" s="75">
        <v>9</v>
      </c>
      <c r="J658" s="75">
        <v>18</v>
      </c>
      <c r="K658" s="75">
        <v>46</v>
      </c>
      <c r="L658" s="75">
        <v>5</v>
      </c>
      <c r="M658" s="75">
        <v>8</v>
      </c>
      <c r="N658" s="90" t="s">
        <v>32</v>
      </c>
      <c r="O658" s="80"/>
    </row>
    <row r="659" spans="1:15" x14ac:dyDescent="0.25">
      <c r="A659" s="92">
        <f t="shared" si="176"/>
        <v>970</v>
      </c>
      <c r="B659" s="93" t="s">
        <v>739</v>
      </c>
      <c r="C659" s="81">
        <v>44002</v>
      </c>
      <c r="D659" s="78" t="str">
        <f t="shared" si="177"/>
        <v>S</v>
      </c>
      <c r="E659" s="78">
        <f t="shared" si="178"/>
        <v>25</v>
      </c>
      <c r="F659" s="75">
        <v>9</v>
      </c>
      <c r="G659" s="75">
        <v>42</v>
      </c>
      <c r="H659" s="75">
        <v>24</v>
      </c>
      <c r="I659" s="75">
        <v>28</v>
      </c>
      <c r="J659" s="75">
        <v>8</v>
      </c>
      <c r="K659" s="75">
        <v>47</v>
      </c>
      <c r="L659" s="75">
        <v>38</v>
      </c>
      <c r="M659" s="75">
        <v>1</v>
      </c>
      <c r="N659" s="90" t="s">
        <v>32</v>
      </c>
      <c r="O659" s="80"/>
    </row>
    <row r="660" spans="1:15" x14ac:dyDescent="0.25">
      <c r="A660" s="92">
        <f t="shared" si="176"/>
        <v>971</v>
      </c>
      <c r="B660" s="93" t="s">
        <v>740</v>
      </c>
      <c r="C660" s="81">
        <v>44007</v>
      </c>
      <c r="D660" s="78" t="str">
        <f t="shared" si="177"/>
        <v>J</v>
      </c>
      <c r="E660" s="78">
        <f t="shared" si="178"/>
        <v>26</v>
      </c>
      <c r="F660" s="75">
        <v>30</v>
      </c>
      <c r="G660" s="75">
        <v>32</v>
      </c>
      <c r="H660" s="75">
        <v>27</v>
      </c>
      <c r="I660" s="75">
        <v>47</v>
      </c>
      <c r="J660" s="75">
        <v>35</v>
      </c>
      <c r="K660" s="75">
        <v>42</v>
      </c>
      <c r="L660" s="75">
        <v>7</v>
      </c>
      <c r="M660" s="75">
        <v>0</v>
      </c>
      <c r="N660" s="90" t="s">
        <v>32</v>
      </c>
      <c r="O660" s="80"/>
    </row>
    <row r="661" spans="1:15" x14ac:dyDescent="0.25">
      <c r="A661" s="92">
        <f t="shared" si="176"/>
        <v>972</v>
      </c>
      <c r="B661" s="93" t="s">
        <v>741</v>
      </c>
      <c r="C661" s="81">
        <v>44009</v>
      </c>
      <c r="D661" s="78" t="str">
        <f t="shared" si="177"/>
        <v>S</v>
      </c>
      <c r="E661" s="86">
        <f t="shared" si="178"/>
        <v>26</v>
      </c>
      <c r="F661" s="75">
        <v>18</v>
      </c>
      <c r="G661" s="75">
        <v>28</v>
      </c>
      <c r="H661" s="75">
        <v>46</v>
      </c>
      <c r="I661" s="75">
        <v>49</v>
      </c>
      <c r="J661" s="75">
        <v>33</v>
      </c>
      <c r="K661" s="75">
        <v>38</v>
      </c>
      <c r="L661" s="75">
        <v>44</v>
      </c>
      <c r="M661" s="75">
        <v>1</v>
      </c>
      <c r="N661" s="90" t="s">
        <v>32</v>
      </c>
      <c r="O661" s="80"/>
    </row>
    <row r="662" spans="1:15" x14ac:dyDescent="0.25">
      <c r="A662" s="92">
        <f t="shared" si="176"/>
        <v>973</v>
      </c>
      <c r="B662" s="93" t="s">
        <v>742</v>
      </c>
      <c r="C662" s="81">
        <v>44014</v>
      </c>
      <c r="D662" s="78" t="str">
        <f t="shared" si="177"/>
        <v>J</v>
      </c>
      <c r="E662" s="86">
        <f t="shared" si="178"/>
        <v>27</v>
      </c>
      <c r="F662" s="75">
        <v>13</v>
      </c>
      <c r="G662" s="75">
        <v>14</v>
      </c>
      <c r="H662" s="75">
        <v>34</v>
      </c>
      <c r="I662" s="75">
        <v>49</v>
      </c>
      <c r="J662" s="75">
        <v>32</v>
      </c>
      <c r="K662" s="75">
        <v>9</v>
      </c>
      <c r="L662" s="75">
        <v>23</v>
      </c>
      <c r="M662" s="75">
        <v>0</v>
      </c>
      <c r="N662" s="90" t="s">
        <v>32</v>
      </c>
      <c r="O662" s="80"/>
    </row>
    <row r="663" spans="1:15" x14ac:dyDescent="0.25">
      <c r="A663" s="92">
        <f t="shared" si="176"/>
        <v>974</v>
      </c>
      <c r="B663" s="93" t="s">
        <v>743</v>
      </c>
      <c r="C663" s="81">
        <v>44016</v>
      </c>
      <c r="D663" s="78" t="str">
        <f t="shared" si="177"/>
        <v>S</v>
      </c>
      <c r="E663" s="86">
        <f t="shared" si="178"/>
        <v>27</v>
      </c>
      <c r="F663" s="75">
        <v>36</v>
      </c>
      <c r="G663" s="75">
        <v>12</v>
      </c>
      <c r="H663" s="75">
        <v>41</v>
      </c>
      <c r="I663" s="75">
        <v>15</v>
      </c>
      <c r="J663" s="75">
        <v>7</v>
      </c>
      <c r="K663" s="75">
        <v>4</v>
      </c>
      <c r="L663" s="75">
        <v>33</v>
      </c>
      <c r="M663" s="75">
        <v>1</v>
      </c>
      <c r="N663" s="90" t="s">
        <v>32</v>
      </c>
      <c r="O663" s="80"/>
    </row>
    <row r="664" spans="1:15" x14ac:dyDescent="0.25">
      <c r="A664" s="92">
        <f t="shared" si="176"/>
        <v>975</v>
      </c>
      <c r="B664" s="93" t="s">
        <v>744</v>
      </c>
      <c r="C664" s="81">
        <v>44021</v>
      </c>
      <c r="D664" s="78" t="str">
        <f t="shared" si="177"/>
        <v>J</v>
      </c>
      <c r="E664" s="86">
        <f t="shared" si="178"/>
        <v>28</v>
      </c>
      <c r="F664" s="87">
        <v>24</v>
      </c>
      <c r="G664" s="87">
        <v>4</v>
      </c>
      <c r="H664" s="87">
        <v>36</v>
      </c>
      <c r="I664" s="87">
        <v>22</v>
      </c>
      <c r="J664" s="87">
        <v>27</v>
      </c>
      <c r="K664" s="87">
        <v>11</v>
      </c>
      <c r="L664" s="87">
        <v>41</v>
      </c>
      <c r="M664" s="87">
        <v>5</v>
      </c>
      <c r="N664" s="91" t="s">
        <v>32</v>
      </c>
      <c r="O664" s="80"/>
    </row>
    <row r="665" spans="1:15" x14ac:dyDescent="0.25">
      <c r="A665" s="92">
        <f t="shared" si="176"/>
        <v>976</v>
      </c>
      <c r="B665" s="93" t="s">
        <v>745</v>
      </c>
      <c r="C665" s="81">
        <v>44023</v>
      </c>
      <c r="D665" s="78" t="str">
        <f t="shared" si="177"/>
        <v>S</v>
      </c>
      <c r="E665" s="78">
        <f t="shared" si="178"/>
        <v>28</v>
      </c>
      <c r="F665" s="75">
        <v>14</v>
      </c>
      <c r="G665" s="75">
        <v>25</v>
      </c>
      <c r="H665" s="75">
        <v>6</v>
      </c>
      <c r="I665" s="75">
        <v>7</v>
      </c>
      <c r="J665" s="75">
        <v>18</v>
      </c>
      <c r="K665" s="75">
        <v>34</v>
      </c>
      <c r="L665" s="75">
        <v>44</v>
      </c>
      <c r="M665" s="75">
        <v>9</v>
      </c>
      <c r="N665" s="90" t="s">
        <v>32</v>
      </c>
      <c r="O665" s="80"/>
    </row>
    <row r="666" spans="1:15" x14ac:dyDescent="0.25">
      <c r="A666" s="92">
        <f t="shared" si="176"/>
        <v>977</v>
      </c>
      <c r="B666" s="93" t="s">
        <v>746</v>
      </c>
      <c r="C666" s="81">
        <v>44028</v>
      </c>
      <c r="D666" s="78" t="str">
        <f t="shared" si="177"/>
        <v>J</v>
      </c>
      <c r="E666" s="86">
        <f t="shared" si="178"/>
        <v>29</v>
      </c>
      <c r="F666" s="87">
        <v>45</v>
      </c>
      <c r="G666" s="87">
        <v>47</v>
      </c>
      <c r="H666" s="87">
        <v>26</v>
      </c>
      <c r="I666" s="87">
        <v>15</v>
      </c>
      <c r="J666" s="87">
        <v>42</v>
      </c>
      <c r="K666" s="87">
        <v>13</v>
      </c>
      <c r="L666" s="75">
        <v>7</v>
      </c>
      <c r="M666" s="75">
        <v>5</v>
      </c>
      <c r="N666" s="90" t="s">
        <v>32</v>
      </c>
      <c r="O666" s="80"/>
    </row>
    <row r="667" spans="1:15" x14ac:dyDescent="0.25">
      <c r="A667" s="92">
        <f t="shared" si="176"/>
        <v>978</v>
      </c>
      <c r="B667" s="93" t="s">
        <v>747</v>
      </c>
      <c r="C667" s="81">
        <v>44030</v>
      </c>
      <c r="D667" s="78" t="str">
        <f t="shared" si="177"/>
        <v>S</v>
      </c>
      <c r="E667" s="78">
        <f t="shared" si="178"/>
        <v>29</v>
      </c>
      <c r="F667" s="75">
        <v>4</v>
      </c>
      <c r="G667" s="75">
        <v>39</v>
      </c>
      <c r="H667" s="75">
        <v>13</v>
      </c>
      <c r="I667" s="75">
        <v>42</v>
      </c>
      <c r="J667" s="75">
        <v>40</v>
      </c>
      <c r="K667" s="75">
        <v>38</v>
      </c>
      <c r="L667" s="75">
        <v>41</v>
      </c>
      <c r="M667" s="75">
        <v>9</v>
      </c>
      <c r="N667" s="90" t="s">
        <v>32</v>
      </c>
      <c r="O667" s="80"/>
    </row>
    <row r="668" spans="1:15" x14ac:dyDescent="0.25">
      <c r="A668" s="92">
        <f t="shared" si="176"/>
        <v>979</v>
      </c>
      <c r="B668" s="93" t="s">
        <v>748</v>
      </c>
      <c r="C668" s="81">
        <v>44035</v>
      </c>
      <c r="D668" s="78" t="str">
        <f t="shared" si="177"/>
        <v>J</v>
      </c>
      <c r="E668" s="78">
        <f t="shared" si="178"/>
        <v>30</v>
      </c>
      <c r="F668" s="75">
        <v>7</v>
      </c>
      <c r="G668" s="75">
        <v>13</v>
      </c>
      <c r="H668" s="75">
        <v>43</v>
      </c>
      <c r="I668" s="75">
        <v>34</v>
      </c>
      <c r="J668" s="75">
        <v>45</v>
      </c>
      <c r="K668" s="75">
        <v>36</v>
      </c>
      <c r="L668" s="75">
        <v>6</v>
      </c>
      <c r="M668" s="75">
        <v>4</v>
      </c>
      <c r="N668" s="90" t="s">
        <v>32</v>
      </c>
      <c r="O668" s="80"/>
    </row>
    <row r="669" spans="1:15" x14ac:dyDescent="0.25">
      <c r="A669" s="92">
        <f t="shared" si="176"/>
        <v>980</v>
      </c>
      <c r="B669" s="93" t="s">
        <v>749</v>
      </c>
      <c r="C669" s="81">
        <v>44037</v>
      </c>
      <c r="D669" s="78" t="str">
        <f t="shared" si="177"/>
        <v>S</v>
      </c>
      <c r="E669" s="86">
        <f t="shared" si="178"/>
        <v>30</v>
      </c>
      <c r="F669" s="87">
        <v>43</v>
      </c>
      <c r="G669" s="87">
        <v>37</v>
      </c>
      <c r="H669" s="87">
        <v>45</v>
      </c>
      <c r="I669" s="87">
        <v>3</v>
      </c>
      <c r="J669" s="87">
        <v>33</v>
      </c>
      <c r="K669" s="87">
        <v>16</v>
      </c>
      <c r="L669" s="75">
        <v>42</v>
      </c>
      <c r="M669" s="75">
        <v>1</v>
      </c>
      <c r="N669" s="90" t="s">
        <v>32</v>
      </c>
      <c r="O669" s="80"/>
    </row>
    <row r="670" spans="1:15" x14ac:dyDescent="0.25">
      <c r="A670" s="92">
        <f t="shared" si="176"/>
        <v>981</v>
      </c>
      <c r="B670" s="93" t="s">
        <v>750</v>
      </c>
      <c r="C670" s="81">
        <v>44042</v>
      </c>
      <c r="D670" s="78" t="str">
        <f t="shared" si="177"/>
        <v>J</v>
      </c>
      <c r="E670" s="78">
        <f t="shared" si="178"/>
        <v>31</v>
      </c>
      <c r="F670" s="75">
        <v>47</v>
      </c>
      <c r="G670" s="75">
        <v>33</v>
      </c>
      <c r="H670" s="75">
        <v>13</v>
      </c>
      <c r="I670" s="75">
        <v>3</v>
      </c>
      <c r="J670" s="75">
        <v>45</v>
      </c>
      <c r="K670" s="75">
        <v>34</v>
      </c>
      <c r="L670" s="75">
        <v>43</v>
      </c>
      <c r="M670" s="75">
        <v>0</v>
      </c>
      <c r="N670" s="90" t="s">
        <v>32</v>
      </c>
      <c r="O670" s="80"/>
    </row>
    <row r="671" spans="1:15" x14ac:dyDescent="0.25">
      <c r="A671" s="92">
        <f t="shared" si="176"/>
        <v>982</v>
      </c>
      <c r="B671" s="93" t="s">
        <v>751</v>
      </c>
      <c r="C671" s="81">
        <v>44044</v>
      </c>
      <c r="D671" s="78" t="str">
        <f t="shared" si="177"/>
        <v>S</v>
      </c>
      <c r="E671" s="78">
        <f t="shared" si="178"/>
        <v>31</v>
      </c>
      <c r="F671" s="75">
        <v>35</v>
      </c>
      <c r="G671" s="75">
        <v>24</v>
      </c>
      <c r="H671" s="75">
        <v>13</v>
      </c>
      <c r="I671" s="75">
        <v>1</v>
      </c>
      <c r="J671" s="75">
        <v>48</v>
      </c>
      <c r="K671" s="75">
        <v>44</v>
      </c>
      <c r="L671" s="75">
        <v>38</v>
      </c>
      <c r="M671" s="75">
        <v>3</v>
      </c>
      <c r="N671" s="90" t="s">
        <v>32</v>
      </c>
      <c r="O671" s="80"/>
    </row>
    <row r="672" spans="1:15" x14ac:dyDescent="0.25">
      <c r="A672" s="92">
        <f t="shared" si="176"/>
        <v>983</v>
      </c>
      <c r="B672" s="93" t="s">
        <v>752</v>
      </c>
      <c r="C672" s="81">
        <v>44049</v>
      </c>
      <c r="D672" s="78" t="str">
        <f t="shared" si="177"/>
        <v>J</v>
      </c>
      <c r="E672" s="78">
        <f t="shared" si="178"/>
        <v>32</v>
      </c>
      <c r="F672" s="75">
        <v>36</v>
      </c>
      <c r="G672" s="75">
        <v>33</v>
      </c>
      <c r="H672" s="75">
        <v>35</v>
      </c>
      <c r="I672" s="75">
        <v>18</v>
      </c>
      <c r="J672" s="75">
        <v>41</v>
      </c>
      <c r="K672" s="75">
        <v>23</v>
      </c>
      <c r="L672" s="75">
        <v>49</v>
      </c>
      <c r="M672" s="75">
        <v>2</v>
      </c>
      <c r="N672" s="90" t="s">
        <v>32</v>
      </c>
      <c r="O672" s="80"/>
    </row>
    <row r="673" spans="1:15" x14ac:dyDescent="0.25">
      <c r="A673" s="94">
        <f t="shared" si="176"/>
        <v>984</v>
      </c>
      <c r="B673" s="95" t="s">
        <v>753</v>
      </c>
      <c r="C673" s="88">
        <v>44051</v>
      </c>
      <c r="D673" s="86" t="str">
        <f t="shared" si="177"/>
        <v>S</v>
      </c>
      <c r="E673" s="86">
        <f t="shared" si="178"/>
        <v>32</v>
      </c>
      <c r="F673" s="87">
        <v>12</v>
      </c>
      <c r="G673" s="87">
        <v>46</v>
      </c>
      <c r="H673" s="87">
        <v>3</v>
      </c>
      <c r="I673" s="87">
        <v>14</v>
      </c>
      <c r="J673" s="87">
        <v>9</v>
      </c>
      <c r="K673" s="87">
        <v>15</v>
      </c>
      <c r="L673" s="87">
        <v>38</v>
      </c>
      <c r="M673" s="87">
        <v>5</v>
      </c>
      <c r="N673" s="91" t="s">
        <v>32</v>
      </c>
      <c r="O673" s="80"/>
    </row>
    <row r="674" spans="1:15" x14ac:dyDescent="0.25">
      <c r="A674" s="92">
        <f t="shared" si="176"/>
        <v>985</v>
      </c>
      <c r="B674" s="93" t="s">
        <v>766</v>
      </c>
      <c r="C674" s="81">
        <v>44056</v>
      </c>
      <c r="D674" s="78" t="str">
        <f t="shared" si="177"/>
        <v>J</v>
      </c>
      <c r="E674" s="78">
        <f>WEEKNUM(C674,21)</f>
        <v>33</v>
      </c>
      <c r="F674" s="75">
        <v>1</v>
      </c>
      <c r="G674" s="75">
        <v>23</v>
      </c>
      <c r="H674" s="75">
        <v>17</v>
      </c>
      <c r="I674" s="75">
        <v>26</v>
      </c>
      <c r="J674" s="75">
        <v>6</v>
      </c>
      <c r="K674" s="75">
        <v>4</v>
      </c>
      <c r="L674" s="75">
        <v>3</v>
      </c>
      <c r="M674" s="75">
        <v>0</v>
      </c>
      <c r="N674" s="90" t="s">
        <v>32</v>
      </c>
      <c r="O674" s="80"/>
    </row>
    <row r="675" spans="1:15" x14ac:dyDescent="0.25">
      <c r="A675" s="92">
        <f t="shared" si="176"/>
        <v>986</v>
      </c>
      <c r="B675" s="93" t="s">
        <v>767</v>
      </c>
      <c r="C675" s="81">
        <v>44058</v>
      </c>
      <c r="D675" s="78" t="str">
        <f t="shared" si="177"/>
        <v>S</v>
      </c>
      <c r="E675" s="78">
        <f t="shared" ref="E675" si="179">WEEKNUM(C675,21)</f>
        <v>33</v>
      </c>
      <c r="F675" s="75">
        <v>10</v>
      </c>
      <c r="G675" s="75">
        <v>38</v>
      </c>
      <c r="H675" s="75">
        <v>27</v>
      </c>
      <c r="I675" s="75">
        <v>36</v>
      </c>
      <c r="J675" s="75">
        <v>34</v>
      </c>
      <c r="K675" s="75">
        <v>5</v>
      </c>
      <c r="L675" s="75">
        <v>35</v>
      </c>
      <c r="M675" s="75">
        <v>5</v>
      </c>
      <c r="N675" s="90" t="s">
        <v>32</v>
      </c>
      <c r="O675" s="80"/>
    </row>
    <row r="676" spans="1:15" x14ac:dyDescent="0.25">
      <c r="A676" s="92">
        <f t="shared" si="176"/>
        <v>987</v>
      </c>
      <c r="B676" s="93" t="s">
        <v>768</v>
      </c>
      <c r="C676" s="81">
        <v>44063</v>
      </c>
      <c r="D676" s="78" t="str">
        <f t="shared" si="177"/>
        <v>J</v>
      </c>
      <c r="E676" s="78">
        <f>WEEKNUM(C676,21)</f>
        <v>34</v>
      </c>
      <c r="F676" s="75">
        <v>14</v>
      </c>
      <c r="G676" s="75">
        <v>45</v>
      </c>
      <c r="H676" s="75">
        <v>7</v>
      </c>
      <c r="I676" s="75">
        <v>4</v>
      </c>
      <c r="J676" s="75">
        <v>47</v>
      </c>
      <c r="K676" s="75">
        <v>22</v>
      </c>
      <c r="L676" s="75">
        <v>13</v>
      </c>
      <c r="M676" s="75">
        <v>0</v>
      </c>
      <c r="N676" s="90" t="s">
        <v>32</v>
      </c>
      <c r="O676" s="80"/>
    </row>
    <row r="677" spans="1:15" x14ac:dyDescent="0.25">
      <c r="A677" s="92">
        <f t="shared" si="176"/>
        <v>988</v>
      </c>
      <c r="B677" s="93" t="s">
        <v>769</v>
      </c>
      <c r="C677" s="81">
        <v>44065</v>
      </c>
      <c r="D677" s="78" t="str">
        <f t="shared" si="177"/>
        <v>S</v>
      </c>
      <c r="E677" s="78">
        <f>WEEKNUM(C677,21)</f>
        <v>34</v>
      </c>
      <c r="F677" s="75">
        <v>12</v>
      </c>
      <c r="G677" s="75">
        <v>31</v>
      </c>
      <c r="H677" s="75">
        <v>33</v>
      </c>
      <c r="I677" s="75">
        <v>40</v>
      </c>
      <c r="J677" s="75">
        <v>10</v>
      </c>
      <c r="K677" s="75">
        <v>14</v>
      </c>
      <c r="L677" s="75">
        <v>8</v>
      </c>
      <c r="M677" s="75">
        <v>3</v>
      </c>
      <c r="N677" s="90" t="s">
        <v>32</v>
      </c>
      <c r="O677" s="80"/>
    </row>
    <row r="678" spans="1:15" x14ac:dyDescent="0.25">
      <c r="A678" s="92">
        <f t="shared" si="176"/>
        <v>989</v>
      </c>
      <c r="B678" s="93" t="s">
        <v>770</v>
      </c>
      <c r="C678" s="81">
        <v>44070</v>
      </c>
      <c r="D678" s="78" t="str">
        <f t="shared" ref="D678:D679" si="180">CHOOSE(WEEKDAY(C678),"D","L","M","X","J","V","S")</f>
        <v>J</v>
      </c>
      <c r="E678" s="78">
        <f t="shared" ref="E678:E679" si="181">WEEKNUM(C678,21)</f>
        <v>35</v>
      </c>
      <c r="F678" s="75">
        <v>42</v>
      </c>
      <c r="G678" s="75">
        <v>9</v>
      </c>
      <c r="H678" s="75">
        <v>16</v>
      </c>
      <c r="I678" s="75">
        <v>49</v>
      </c>
      <c r="J678" s="75">
        <v>35</v>
      </c>
      <c r="K678" s="75">
        <v>47</v>
      </c>
      <c r="L678" s="75">
        <v>27</v>
      </c>
      <c r="M678" s="75">
        <v>8</v>
      </c>
      <c r="N678" s="90" t="s">
        <v>32</v>
      </c>
      <c r="O678" s="80"/>
    </row>
    <row r="679" spans="1:15" x14ac:dyDescent="0.25">
      <c r="A679" s="92">
        <f t="shared" si="176"/>
        <v>990</v>
      </c>
      <c r="B679" s="93" t="s">
        <v>771</v>
      </c>
      <c r="C679" s="81">
        <v>44072</v>
      </c>
      <c r="D679" s="78" t="str">
        <f t="shared" si="180"/>
        <v>S</v>
      </c>
      <c r="E679" s="78">
        <f t="shared" si="181"/>
        <v>35</v>
      </c>
      <c r="F679" s="75">
        <v>20</v>
      </c>
      <c r="G679" s="75">
        <v>6</v>
      </c>
      <c r="H679" s="75">
        <v>35</v>
      </c>
      <c r="I679" s="75">
        <v>11</v>
      </c>
      <c r="J679" s="75">
        <v>1</v>
      </c>
      <c r="K679" s="75">
        <v>24</v>
      </c>
      <c r="L679" s="75">
        <v>2</v>
      </c>
      <c r="M679" s="75">
        <v>2</v>
      </c>
      <c r="N679" s="90" t="s">
        <v>32</v>
      </c>
      <c r="O679" s="80"/>
    </row>
    <row r="680" spans="1:15" x14ac:dyDescent="0.25">
      <c r="A680" s="92">
        <f t="shared" si="176"/>
        <v>991</v>
      </c>
      <c r="B680" s="93" t="s">
        <v>772</v>
      </c>
      <c r="C680" s="81">
        <v>44077</v>
      </c>
      <c r="D680" s="78" t="str">
        <f t="shared" ref="D680:D715" si="182">CHOOSE(WEEKDAY(C680),"D","L","M","X","J","V","S")</f>
        <v>J</v>
      </c>
      <c r="E680" s="78">
        <f t="shared" ref="E680:E694" si="183">WEEKNUM(C680,21)</f>
        <v>36</v>
      </c>
      <c r="F680" s="75">
        <v>45</v>
      </c>
      <c r="G680" s="75">
        <v>44</v>
      </c>
      <c r="H680" s="75">
        <v>13</v>
      </c>
      <c r="I680" s="75">
        <v>26</v>
      </c>
      <c r="J680" s="75">
        <v>10</v>
      </c>
      <c r="K680" s="75">
        <v>11</v>
      </c>
      <c r="L680" s="75">
        <v>37</v>
      </c>
      <c r="M680" s="75">
        <v>5</v>
      </c>
      <c r="N680" s="90" t="s">
        <v>32</v>
      </c>
      <c r="O680" s="80"/>
    </row>
    <row r="681" spans="1:15" x14ac:dyDescent="0.25">
      <c r="A681" s="92">
        <f t="shared" si="176"/>
        <v>992</v>
      </c>
      <c r="B681" s="93" t="s">
        <v>773</v>
      </c>
      <c r="C681" s="81">
        <v>44079</v>
      </c>
      <c r="D681" s="78" t="str">
        <f t="shared" si="182"/>
        <v>S</v>
      </c>
      <c r="E681" s="78">
        <f t="shared" si="183"/>
        <v>36</v>
      </c>
      <c r="F681" s="75">
        <v>34</v>
      </c>
      <c r="G681" s="75">
        <v>14</v>
      </c>
      <c r="H681" s="75">
        <v>12</v>
      </c>
      <c r="I681" s="75">
        <v>21</v>
      </c>
      <c r="J681" s="75">
        <v>38</v>
      </c>
      <c r="K681" s="75">
        <v>7</v>
      </c>
      <c r="L681" s="75">
        <v>24</v>
      </c>
      <c r="M681" s="75">
        <v>2</v>
      </c>
      <c r="N681" s="90" t="s">
        <v>32</v>
      </c>
      <c r="O681" s="80"/>
    </row>
    <row r="682" spans="1:15" x14ac:dyDescent="0.25">
      <c r="A682" s="92">
        <f t="shared" si="176"/>
        <v>993</v>
      </c>
      <c r="B682" s="93" t="s">
        <v>777</v>
      </c>
      <c r="C682" s="81">
        <v>44084</v>
      </c>
      <c r="D682" s="78" t="str">
        <f t="shared" si="182"/>
        <v>J</v>
      </c>
      <c r="E682" s="78">
        <f t="shared" si="183"/>
        <v>37</v>
      </c>
      <c r="F682" s="75">
        <v>36</v>
      </c>
      <c r="G682" s="75">
        <v>43</v>
      </c>
      <c r="H682" s="75">
        <v>37</v>
      </c>
      <c r="I682" s="75">
        <v>23</v>
      </c>
      <c r="J682" s="75">
        <v>30</v>
      </c>
      <c r="K682" s="75">
        <v>29</v>
      </c>
      <c r="L682" s="75">
        <v>33</v>
      </c>
      <c r="M682" s="75">
        <v>7</v>
      </c>
      <c r="N682" s="90" t="s">
        <v>32</v>
      </c>
      <c r="O682" s="80"/>
    </row>
    <row r="683" spans="1:15" x14ac:dyDescent="0.25">
      <c r="A683" s="92">
        <f t="shared" si="176"/>
        <v>994</v>
      </c>
      <c r="B683" s="93" t="s">
        <v>778</v>
      </c>
      <c r="C683" s="81">
        <v>44086</v>
      </c>
      <c r="D683" s="78" t="str">
        <f t="shared" si="182"/>
        <v>S</v>
      </c>
      <c r="E683" s="78">
        <f t="shared" si="183"/>
        <v>37</v>
      </c>
      <c r="F683" s="75">
        <v>18</v>
      </c>
      <c r="G683" s="75">
        <v>28</v>
      </c>
      <c r="H683" s="75">
        <v>25</v>
      </c>
      <c r="I683" s="75">
        <v>5</v>
      </c>
      <c r="J683" s="75">
        <v>35</v>
      </c>
      <c r="K683" s="75">
        <v>46</v>
      </c>
      <c r="L683" s="75">
        <v>2</v>
      </c>
      <c r="M683" s="75">
        <v>4</v>
      </c>
      <c r="N683" s="90" t="s">
        <v>32</v>
      </c>
      <c r="O683" s="80"/>
    </row>
    <row r="684" spans="1:15" x14ac:dyDescent="0.25">
      <c r="A684" s="92">
        <f t="shared" si="176"/>
        <v>995</v>
      </c>
      <c r="B684" s="93" t="s">
        <v>779</v>
      </c>
      <c r="C684" s="81">
        <v>44091</v>
      </c>
      <c r="D684" s="78" t="str">
        <f t="shared" si="182"/>
        <v>J</v>
      </c>
      <c r="E684" s="78">
        <f t="shared" si="183"/>
        <v>38</v>
      </c>
      <c r="F684" s="75">
        <v>18</v>
      </c>
      <c r="G684" s="75">
        <v>19</v>
      </c>
      <c r="H684" s="75">
        <v>20</v>
      </c>
      <c r="I684" s="75">
        <v>40</v>
      </c>
      <c r="J684" s="75">
        <v>8</v>
      </c>
      <c r="K684" s="75">
        <v>36</v>
      </c>
      <c r="L684" s="75">
        <v>37</v>
      </c>
      <c r="M684" s="75">
        <v>9</v>
      </c>
      <c r="N684" s="90" t="s">
        <v>32</v>
      </c>
      <c r="O684" s="80"/>
    </row>
    <row r="685" spans="1:15" x14ac:dyDescent="0.25">
      <c r="A685" s="92">
        <f t="shared" si="176"/>
        <v>996</v>
      </c>
      <c r="B685" s="93" t="s">
        <v>780</v>
      </c>
      <c r="C685" s="81">
        <v>44093</v>
      </c>
      <c r="D685" s="78" t="str">
        <f t="shared" si="182"/>
        <v>S</v>
      </c>
      <c r="E685" s="78">
        <f t="shared" si="183"/>
        <v>38</v>
      </c>
      <c r="F685" s="75">
        <v>19</v>
      </c>
      <c r="G685" s="75">
        <v>44</v>
      </c>
      <c r="H685" s="75">
        <v>17</v>
      </c>
      <c r="I685" s="75">
        <v>42</v>
      </c>
      <c r="J685" s="75">
        <v>35</v>
      </c>
      <c r="K685" s="75">
        <v>7</v>
      </c>
      <c r="L685" s="75">
        <v>6</v>
      </c>
      <c r="M685" s="75">
        <v>5</v>
      </c>
      <c r="N685" s="90" t="s">
        <v>32</v>
      </c>
      <c r="O685" s="80"/>
    </row>
    <row r="686" spans="1:15" x14ac:dyDescent="0.25">
      <c r="A686" s="92">
        <f t="shared" si="176"/>
        <v>997</v>
      </c>
      <c r="B686" s="93" t="s">
        <v>781</v>
      </c>
      <c r="C686" s="81">
        <v>44098</v>
      </c>
      <c r="D686" s="78" t="str">
        <f t="shared" si="182"/>
        <v>J</v>
      </c>
      <c r="E686" s="78">
        <f t="shared" si="183"/>
        <v>39</v>
      </c>
      <c r="F686" s="75">
        <v>48</v>
      </c>
      <c r="G686" s="75">
        <v>15</v>
      </c>
      <c r="H686" s="75">
        <v>31</v>
      </c>
      <c r="I686" s="75">
        <v>3</v>
      </c>
      <c r="J686" s="75">
        <v>10</v>
      </c>
      <c r="K686" s="75">
        <v>13</v>
      </c>
      <c r="L686" s="75">
        <v>43</v>
      </c>
      <c r="M686" s="75">
        <v>6</v>
      </c>
      <c r="N686" s="90" t="s">
        <v>32</v>
      </c>
      <c r="O686" s="80"/>
    </row>
    <row r="687" spans="1:15" x14ac:dyDescent="0.25">
      <c r="A687" s="92">
        <f t="shared" si="176"/>
        <v>998</v>
      </c>
      <c r="B687" s="93" t="s">
        <v>782</v>
      </c>
      <c r="C687" s="81">
        <v>44100</v>
      </c>
      <c r="D687" s="78" t="str">
        <f t="shared" si="182"/>
        <v>S</v>
      </c>
      <c r="E687" s="78">
        <f t="shared" si="183"/>
        <v>39</v>
      </c>
      <c r="F687" s="75">
        <v>26</v>
      </c>
      <c r="G687" s="75">
        <v>7</v>
      </c>
      <c r="H687" s="75">
        <v>10</v>
      </c>
      <c r="I687" s="75">
        <v>46</v>
      </c>
      <c r="J687" s="75">
        <v>14</v>
      </c>
      <c r="K687" s="75">
        <v>15</v>
      </c>
      <c r="L687" s="75">
        <v>20</v>
      </c>
      <c r="M687" s="75">
        <v>0</v>
      </c>
      <c r="N687" s="90" t="s">
        <v>32</v>
      </c>
      <c r="O687" s="80"/>
    </row>
    <row r="688" spans="1:15" x14ac:dyDescent="0.25">
      <c r="A688" s="92">
        <f t="shared" si="176"/>
        <v>999</v>
      </c>
      <c r="B688" s="93" t="s">
        <v>783</v>
      </c>
      <c r="C688" s="81">
        <v>44105</v>
      </c>
      <c r="D688" s="78" t="str">
        <f t="shared" si="182"/>
        <v>J</v>
      </c>
      <c r="E688" s="78">
        <f t="shared" si="183"/>
        <v>40</v>
      </c>
      <c r="F688" s="75">
        <v>4</v>
      </c>
      <c r="G688" s="75">
        <v>41</v>
      </c>
      <c r="H688" s="75">
        <v>10</v>
      </c>
      <c r="I688" s="75">
        <v>25</v>
      </c>
      <c r="J688" s="75">
        <v>6</v>
      </c>
      <c r="K688" s="75">
        <v>29</v>
      </c>
      <c r="L688" s="75">
        <v>19</v>
      </c>
      <c r="M688" s="75">
        <v>8</v>
      </c>
      <c r="N688" s="90" t="s">
        <v>32</v>
      </c>
      <c r="O688" s="80"/>
    </row>
    <row r="689" spans="1:15" x14ac:dyDescent="0.25">
      <c r="A689" s="92">
        <f t="shared" si="176"/>
        <v>1000</v>
      </c>
      <c r="B689" s="93" t="s">
        <v>784</v>
      </c>
      <c r="C689" s="81">
        <v>44107</v>
      </c>
      <c r="D689" s="78" t="str">
        <f t="shared" si="182"/>
        <v>S</v>
      </c>
      <c r="E689" s="78">
        <f t="shared" si="183"/>
        <v>40</v>
      </c>
      <c r="F689" s="75">
        <v>48</v>
      </c>
      <c r="G689" s="75">
        <v>12</v>
      </c>
      <c r="H689" s="75">
        <v>5</v>
      </c>
      <c r="I689" s="75">
        <v>42</v>
      </c>
      <c r="J689" s="75">
        <v>13</v>
      </c>
      <c r="K689" s="75">
        <v>27</v>
      </c>
      <c r="L689" s="75">
        <v>14</v>
      </c>
      <c r="M689" s="75">
        <v>5</v>
      </c>
      <c r="N689" s="90" t="s">
        <v>32</v>
      </c>
      <c r="O689" s="80"/>
    </row>
    <row r="690" spans="1:15" x14ac:dyDescent="0.25">
      <c r="A690" s="92">
        <f t="shared" si="176"/>
        <v>1001</v>
      </c>
      <c r="B690" s="93" t="s">
        <v>785</v>
      </c>
      <c r="C690" s="81">
        <v>44112</v>
      </c>
      <c r="D690" s="78" t="str">
        <f t="shared" si="182"/>
        <v>J</v>
      </c>
      <c r="E690" s="78">
        <f t="shared" si="183"/>
        <v>41</v>
      </c>
      <c r="F690" s="75">
        <v>1</v>
      </c>
      <c r="G690" s="75">
        <v>6</v>
      </c>
      <c r="H690" s="75">
        <v>11</v>
      </c>
      <c r="I690" s="75">
        <v>9</v>
      </c>
      <c r="J690" s="75">
        <v>21</v>
      </c>
      <c r="K690" s="75">
        <v>39</v>
      </c>
      <c r="L690" s="75">
        <v>19</v>
      </c>
      <c r="M690" s="75">
        <v>1</v>
      </c>
      <c r="N690" s="90" t="s">
        <v>32</v>
      </c>
      <c r="O690" s="80"/>
    </row>
    <row r="691" spans="1:15" x14ac:dyDescent="0.25">
      <c r="A691" s="92">
        <f t="shared" si="176"/>
        <v>1002</v>
      </c>
      <c r="B691" s="93" t="s">
        <v>786</v>
      </c>
      <c r="C691" s="81">
        <v>44114</v>
      </c>
      <c r="D691" s="78" t="str">
        <f t="shared" si="182"/>
        <v>S</v>
      </c>
      <c r="E691" s="78">
        <f t="shared" si="183"/>
        <v>41</v>
      </c>
      <c r="F691" s="75">
        <v>44</v>
      </c>
      <c r="G691" s="75">
        <v>1</v>
      </c>
      <c r="H691" s="75">
        <v>16</v>
      </c>
      <c r="I691" s="75">
        <v>27</v>
      </c>
      <c r="J691" s="75">
        <v>36</v>
      </c>
      <c r="K691" s="75">
        <v>4</v>
      </c>
      <c r="L691" s="75">
        <v>40</v>
      </c>
      <c r="M691" s="75">
        <v>4</v>
      </c>
      <c r="N691" s="90" t="s">
        <v>32</v>
      </c>
      <c r="O691" s="80"/>
    </row>
    <row r="692" spans="1:15" x14ac:dyDescent="0.25">
      <c r="A692" s="92">
        <f t="shared" si="176"/>
        <v>1003</v>
      </c>
      <c r="B692" s="93" t="s">
        <v>787</v>
      </c>
      <c r="C692" s="81">
        <v>44119</v>
      </c>
      <c r="D692" s="78" t="str">
        <f t="shared" si="182"/>
        <v>J</v>
      </c>
      <c r="E692" s="78">
        <f t="shared" si="183"/>
        <v>42</v>
      </c>
      <c r="F692" s="75">
        <v>48</v>
      </c>
      <c r="G692" s="75">
        <v>10</v>
      </c>
      <c r="H692" s="75">
        <v>42</v>
      </c>
      <c r="I692" s="75">
        <v>1</v>
      </c>
      <c r="J692" s="75">
        <v>23</v>
      </c>
      <c r="K692" s="75">
        <v>13</v>
      </c>
      <c r="L692" s="75">
        <v>40</v>
      </c>
      <c r="M692" s="75">
        <v>2</v>
      </c>
      <c r="N692" s="90" t="s">
        <v>32</v>
      </c>
      <c r="O692" s="80"/>
    </row>
    <row r="693" spans="1:15" x14ac:dyDescent="0.25">
      <c r="A693" s="92">
        <f t="shared" si="176"/>
        <v>1004</v>
      </c>
      <c r="B693" s="93" t="s">
        <v>788</v>
      </c>
      <c r="C693" s="81">
        <v>44121</v>
      </c>
      <c r="D693" s="78" t="str">
        <f t="shared" si="182"/>
        <v>S</v>
      </c>
      <c r="E693" s="78">
        <f t="shared" si="183"/>
        <v>42</v>
      </c>
      <c r="F693" s="75">
        <v>40</v>
      </c>
      <c r="G693" s="75">
        <v>1</v>
      </c>
      <c r="H693" s="75">
        <v>7</v>
      </c>
      <c r="I693" s="75">
        <v>41</v>
      </c>
      <c r="J693" s="75">
        <v>39</v>
      </c>
      <c r="K693" s="75">
        <v>46</v>
      </c>
      <c r="L693" s="75">
        <v>33</v>
      </c>
      <c r="M693" s="75">
        <v>3</v>
      </c>
      <c r="N693" s="90" t="s">
        <v>32</v>
      </c>
      <c r="O693" s="80"/>
    </row>
    <row r="694" spans="1:15" x14ac:dyDescent="0.25">
      <c r="A694" s="92">
        <f t="shared" si="176"/>
        <v>1005</v>
      </c>
      <c r="B694" s="93" t="s">
        <v>789</v>
      </c>
      <c r="C694" s="81">
        <v>44126</v>
      </c>
      <c r="D694" s="78" t="str">
        <f t="shared" si="182"/>
        <v>J</v>
      </c>
      <c r="E694" s="78">
        <f t="shared" si="183"/>
        <v>43</v>
      </c>
      <c r="F694" s="75">
        <v>13</v>
      </c>
      <c r="G694" s="75">
        <v>43</v>
      </c>
      <c r="H694" s="75">
        <v>36</v>
      </c>
      <c r="I694" s="75">
        <v>17</v>
      </c>
      <c r="J694" s="75">
        <v>39</v>
      </c>
      <c r="K694" s="75">
        <v>31</v>
      </c>
      <c r="L694" s="75">
        <v>19</v>
      </c>
      <c r="M694" s="75">
        <v>6</v>
      </c>
      <c r="N694" s="90" t="s">
        <v>32</v>
      </c>
      <c r="O694" s="80"/>
    </row>
    <row r="695" spans="1:15" x14ac:dyDescent="0.25">
      <c r="A695" s="92">
        <f t="shared" si="176"/>
        <v>1006</v>
      </c>
      <c r="B695" s="93" t="s">
        <v>790</v>
      </c>
      <c r="C695" s="81">
        <v>44128</v>
      </c>
      <c r="D695" s="78" t="str">
        <f t="shared" si="182"/>
        <v>S</v>
      </c>
      <c r="E695" s="78">
        <f>WEEKNUM(C695,21)</f>
        <v>43</v>
      </c>
      <c r="F695" s="75">
        <v>47</v>
      </c>
      <c r="G695" s="75">
        <v>9</v>
      </c>
      <c r="H695" s="75">
        <v>17</v>
      </c>
      <c r="I695" s="75">
        <v>42</v>
      </c>
      <c r="J695" s="75">
        <v>24</v>
      </c>
      <c r="K695" s="75">
        <v>41</v>
      </c>
      <c r="L695" s="75">
        <v>39</v>
      </c>
      <c r="M695" s="75">
        <v>1</v>
      </c>
      <c r="N695" s="90" t="s">
        <v>32</v>
      </c>
      <c r="O695" s="80"/>
    </row>
    <row r="696" spans="1:15" x14ac:dyDescent="0.25">
      <c r="A696" s="92">
        <f t="shared" si="176"/>
        <v>1007</v>
      </c>
      <c r="B696" s="93" t="s">
        <v>791</v>
      </c>
      <c r="C696" s="81">
        <v>44133</v>
      </c>
      <c r="D696" s="78" t="str">
        <f t="shared" si="182"/>
        <v>J</v>
      </c>
      <c r="E696" s="78">
        <f t="shared" ref="E696:E715" si="184">WEEKNUM(C696,21)</f>
        <v>44</v>
      </c>
      <c r="F696" s="75">
        <v>22</v>
      </c>
      <c r="G696" s="75">
        <v>49</v>
      </c>
      <c r="H696" s="75">
        <v>27</v>
      </c>
      <c r="I696" s="75">
        <v>1</v>
      </c>
      <c r="J696" s="75">
        <v>34</v>
      </c>
      <c r="K696" s="75">
        <v>47</v>
      </c>
      <c r="L696" s="75">
        <v>11</v>
      </c>
      <c r="M696" s="75">
        <v>6</v>
      </c>
      <c r="N696" s="90" t="s">
        <v>32</v>
      </c>
      <c r="O696" s="80"/>
    </row>
    <row r="697" spans="1:15" x14ac:dyDescent="0.25">
      <c r="A697" s="92">
        <f t="shared" si="176"/>
        <v>1008</v>
      </c>
      <c r="B697" s="93" t="s">
        <v>792</v>
      </c>
      <c r="C697" s="81">
        <v>44135</v>
      </c>
      <c r="D697" s="78" t="str">
        <f t="shared" si="182"/>
        <v>S</v>
      </c>
      <c r="E697" s="78">
        <f t="shared" si="184"/>
        <v>44</v>
      </c>
      <c r="F697" s="75">
        <v>2</v>
      </c>
      <c r="G697" s="75">
        <v>13</v>
      </c>
      <c r="H697" s="75">
        <v>32</v>
      </c>
      <c r="I697" s="75">
        <v>21</v>
      </c>
      <c r="J697" s="75">
        <v>41</v>
      </c>
      <c r="K697" s="75">
        <v>43</v>
      </c>
      <c r="L697" s="75">
        <v>40</v>
      </c>
      <c r="M697" s="75">
        <v>9</v>
      </c>
      <c r="N697" s="90" t="s">
        <v>32</v>
      </c>
      <c r="O697" s="80"/>
    </row>
    <row r="698" spans="1:15" x14ac:dyDescent="0.25">
      <c r="A698" s="92">
        <f t="shared" si="176"/>
        <v>1009</v>
      </c>
      <c r="B698" s="93" t="s">
        <v>793</v>
      </c>
      <c r="C698" s="81">
        <v>44140</v>
      </c>
      <c r="D698" s="78" t="str">
        <f t="shared" si="182"/>
        <v>J</v>
      </c>
      <c r="E698" s="78">
        <f t="shared" si="184"/>
        <v>45</v>
      </c>
      <c r="F698" s="75">
        <v>1</v>
      </c>
      <c r="G698" s="75">
        <v>10</v>
      </c>
      <c r="H698" s="75">
        <v>22</v>
      </c>
      <c r="I698" s="75">
        <v>41</v>
      </c>
      <c r="J698" s="75">
        <v>31</v>
      </c>
      <c r="K698" s="75">
        <v>4</v>
      </c>
      <c r="L698" s="75">
        <v>29</v>
      </c>
      <c r="M698" s="75">
        <v>0</v>
      </c>
      <c r="N698" s="90" t="s">
        <v>32</v>
      </c>
      <c r="O698" s="80"/>
    </row>
    <row r="699" spans="1:15" x14ac:dyDescent="0.25">
      <c r="A699" s="92">
        <f t="shared" si="176"/>
        <v>1010</v>
      </c>
      <c r="B699" s="93" t="s">
        <v>794</v>
      </c>
      <c r="C699" s="81">
        <v>44142</v>
      </c>
      <c r="D699" s="78" t="str">
        <f t="shared" si="182"/>
        <v>S</v>
      </c>
      <c r="E699" s="78">
        <f t="shared" si="184"/>
        <v>45</v>
      </c>
      <c r="F699" s="75">
        <v>20</v>
      </c>
      <c r="G699" s="75">
        <v>6</v>
      </c>
      <c r="H699" s="75">
        <v>48</v>
      </c>
      <c r="I699" s="75">
        <v>9</v>
      </c>
      <c r="J699" s="75">
        <v>2</v>
      </c>
      <c r="K699" s="75">
        <v>22</v>
      </c>
      <c r="L699" s="75">
        <v>16</v>
      </c>
      <c r="M699" s="75">
        <v>8</v>
      </c>
      <c r="N699" s="90" t="s">
        <v>32</v>
      </c>
      <c r="O699" s="80"/>
    </row>
    <row r="700" spans="1:15" x14ac:dyDescent="0.25">
      <c r="A700" s="92">
        <f t="shared" si="176"/>
        <v>1011</v>
      </c>
      <c r="B700" s="93" t="s">
        <v>795</v>
      </c>
      <c r="C700" s="81">
        <v>44147</v>
      </c>
      <c r="D700" s="78" t="str">
        <f t="shared" si="182"/>
        <v>J</v>
      </c>
      <c r="E700" s="78">
        <f t="shared" si="184"/>
        <v>46</v>
      </c>
      <c r="F700" s="75">
        <v>3</v>
      </c>
      <c r="G700" s="75">
        <v>46</v>
      </c>
      <c r="H700" s="75">
        <v>36</v>
      </c>
      <c r="I700" s="75">
        <v>21</v>
      </c>
      <c r="J700" s="75">
        <v>27</v>
      </c>
      <c r="K700" s="75">
        <v>37</v>
      </c>
      <c r="L700" s="75">
        <v>26</v>
      </c>
      <c r="M700" s="75">
        <v>7</v>
      </c>
      <c r="N700" s="90" t="s">
        <v>32</v>
      </c>
      <c r="O700" s="80"/>
    </row>
    <row r="701" spans="1:15" x14ac:dyDescent="0.25">
      <c r="A701" s="92">
        <f t="shared" si="176"/>
        <v>1012</v>
      </c>
      <c r="B701" s="93" t="s">
        <v>796</v>
      </c>
      <c r="C701" s="81">
        <v>44149</v>
      </c>
      <c r="D701" s="78" t="str">
        <f t="shared" si="182"/>
        <v>S</v>
      </c>
      <c r="E701" s="78">
        <f t="shared" si="184"/>
        <v>46</v>
      </c>
      <c r="F701" s="75">
        <v>36</v>
      </c>
      <c r="G701" s="75">
        <v>5</v>
      </c>
      <c r="H701" s="75">
        <v>33</v>
      </c>
      <c r="I701" s="75">
        <v>16</v>
      </c>
      <c r="J701" s="75">
        <v>43</v>
      </c>
      <c r="K701" s="75">
        <v>9</v>
      </c>
      <c r="L701" s="75">
        <v>41</v>
      </c>
      <c r="M701" s="75">
        <v>0</v>
      </c>
      <c r="N701" s="90" t="s">
        <v>32</v>
      </c>
      <c r="O701" s="80"/>
    </row>
    <row r="702" spans="1:15" x14ac:dyDescent="0.25">
      <c r="A702" s="92">
        <f t="shared" si="176"/>
        <v>1013</v>
      </c>
      <c r="B702" s="93" t="s">
        <v>797</v>
      </c>
      <c r="C702" s="81">
        <v>44154</v>
      </c>
      <c r="D702" s="78" t="str">
        <f t="shared" si="182"/>
        <v>J</v>
      </c>
      <c r="E702" s="78">
        <f t="shared" si="184"/>
        <v>47</v>
      </c>
      <c r="F702" s="75">
        <v>30</v>
      </c>
      <c r="G702" s="75">
        <v>44</v>
      </c>
      <c r="H702" s="75">
        <v>12</v>
      </c>
      <c r="I702" s="75">
        <v>6</v>
      </c>
      <c r="J702" s="75">
        <v>46</v>
      </c>
      <c r="K702" s="75">
        <v>3</v>
      </c>
      <c r="L702" s="75">
        <v>39</v>
      </c>
      <c r="M702" s="75">
        <v>0</v>
      </c>
      <c r="N702" s="90" t="s">
        <v>32</v>
      </c>
      <c r="O702" s="80"/>
    </row>
    <row r="703" spans="1:15" x14ac:dyDescent="0.25">
      <c r="A703" s="92">
        <f t="shared" si="176"/>
        <v>1014</v>
      </c>
      <c r="B703" s="93" t="s">
        <v>798</v>
      </c>
      <c r="C703" s="81">
        <v>44156</v>
      </c>
      <c r="D703" s="78" t="str">
        <f t="shared" si="182"/>
        <v>S</v>
      </c>
      <c r="E703" s="78">
        <f t="shared" si="184"/>
        <v>47</v>
      </c>
      <c r="F703" s="75">
        <v>15</v>
      </c>
      <c r="G703" s="75">
        <v>8</v>
      </c>
      <c r="H703" s="75">
        <v>32</v>
      </c>
      <c r="I703" s="75">
        <v>17</v>
      </c>
      <c r="J703" s="75">
        <v>36</v>
      </c>
      <c r="K703" s="75">
        <v>45</v>
      </c>
      <c r="L703" s="75">
        <v>25</v>
      </c>
      <c r="M703" s="75">
        <v>2</v>
      </c>
      <c r="N703" s="90" t="s">
        <v>32</v>
      </c>
      <c r="O703" s="80"/>
    </row>
    <row r="704" spans="1:15" x14ac:dyDescent="0.25">
      <c r="A704" s="92">
        <f t="shared" si="176"/>
        <v>1015</v>
      </c>
      <c r="B704" s="93" t="s">
        <v>799</v>
      </c>
      <c r="C704" s="81">
        <v>44161</v>
      </c>
      <c r="D704" s="78" t="str">
        <f t="shared" si="182"/>
        <v>J</v>
      </c>
      <c r="E704" s="78">
        <f t="shared" si="184"/>
        <v>48</v>
      </c>
      <c r="F704" s="75">
        <v>44</v>
      </c>
      <c r="G704" s="75">
        <v>31</v>
      </c>
      <c r="H704" s="75">
        <v>17</v>
      </c>
      <c r="I704" s="75">
        <v>22</v>
      </c>
      <c r="J704" s="75">
        <v>26</v>
      </c>
      <c r="K704" s="75">
        <v>29</v>
      </c>
      <c r="L704" s="75">
        <v>20</v>
      </c>
      <c r="M704" s="75">
        <v>9</v>
      </c>
      <c r="N704" s="90" t="s">
        <v>32</v>
      </c>
      <c r="O704" s="80"/>
    </row>
    <row r="705" spans="1:15" x14ac:dyDescent="0.25">
      <c r="A705" s="92">
        <f t="shared" si="176"/>
        <v>1016</v>
      </c>
      <c r="B705" s="93" t="s">
        <v>800</v>
      </c>
      <c r="C705" s="81">
        <v>44163</v>
      </c>
      <c r="D705" s="78" t="str">
        <f t="shared" si="182"/>
        <v>S</v>
      </c>
      <c r="E705" s="78">
        <f t="shared" si="184"/>
        <v>48</v>
      </c>
      <c r="F705" s="75">
        <v>21</v>
      </c>
      <c r="G705" s="75">
        <v>2</v>
      </c>
      <c r="H705" s="75">
        <v>25</v>
      </c>
      <c r="I705" s="75">
        <v>4</v>
      </c>
      <c r="J705" s="75">
        <v>28</v>
      </c>
      <c r="K705" s="75">
        <v>13</v>
      </c>
      <c r="L705" s="75">
        <v>32</v>
      </c>
      <c r="M705" s="75">
        <v>9</v>
      </c>
      <c r="N705" s="90" t="s">
        <v>32</v>
      </c>
      <c r="O705" s="80"/>
    </row>
    <row r="706" spans="1:15" x14ac:dyDescent="0.25">
      <c r="A706" s="92">
        <f t="shared" si="176"/>
        <v>1017</v>
      </c>
      <c r="B706" s="93" t="s">
        <v>801</v>
      </c>
      <c r="C706" s="81">
        <v>44168</v>
      </c>
      <c r="D706" s="78" t="str">
        <f t="shared" si="182"/>
        <v>J</v>
      </c>
      <c r="E706" s="78">
        <f t="shared" si="184"/>
        <v>49</v>
      </c>
      <c r="F706" s="75">
        <v>49</v>
      </c>
      <c r="G706" s="75">
        <v>2</v>
      </c>
      <c r="H706" s="75">
        <v>19</v>
      </c>
      <c r="I706" s="75">
        <v>32</v>
      </c>
      <c r="J706" s="75">
        <v>30</v>
      </c>
      <c r="K706" s="75">
        <v>14</v>
      </c>
      <c r="L706" s="75">
        <v>16</v>
      </c>
      <c r="M706" s="75">
        <v>9</v>
      </c>
      <c r="N706" s="90" t="s">
        <v>32</v>
      </c>
      <c r="O706" s="80"/>
    </row>
    <row r="707" spans="1:15" x14ac:dyDescent="0.25">
      <c r="A707" s="92">
        <f t="shared" si="176"/>
        <v>1018</v>
      </c>
      <c r="B707" s="93" t="s">
        <v>802</v>
      </c>
      <c r="C707" s="81">
        <v>44170</v>
      </c>
      <c r="D707" s="78" t="str">
        <f t="shared" si="182"/>
        <v>S</v>
      </c>
      <c r="E707" s="78">
        <f t="shared" si="184"/>
        <v>49</v>
      </c>
      <c r="F707" s="75">
        <v>31</v>
      </c>
      <c r="G707" s="75">
        <v>49</v>
      </c>
      <c r="H707" s="75">
        <v>3</v>
      </c>
      <c r="I707" s="75">
        <v>28</v>
      </c>
      <c r="J707" s="75">
        <v>14</v>
      </c>
      <c r="K707" s="75">
        <v>40</v>
      </c>
      <c r="L707" s="75">
        <v>20</v>
      </c>
      <c r="M707" s="75">
        <v>6</v>
      </c>
      <c r="N707" s="90" t="s">
        <v>32</v>
      </c>
      <c r="O707" s="80"/>
    </row>
    <row r="708" spans="1:15" x14ac:dyDescent="0.25">
      <c r="A708" s="92">
        <f t="shared" si="176"/>
        <v>1019</v>
      </c>
      <c r="B708" s="93" t="s">
        <v>803</v>
      </c>
      <c r="C708" s="81">
        <v>44175</v>
      </c>
      <c r="D708" s="78" t="str">
        <f t="shared" si="182"/>
        <v>J</v>
      </c>
      <c r="E708" s="78">
        <f t="shared" si="184"/>
        <v>50</v>
      </c>
      <c r="F708" s="75">
        <v>22</v>
      </c>
      <c r="G708" s="75">
        <v>9</v>
      </c>
      <c r="H708" s="75">
        <v>12</v>
      </c>
      <c r="I708" s="75">
        <v>13</v>
      </c>
      <c r="J708" s="75">
        <v>18</v>
      </c>
      <c r="K708" s="75">
        <v>36</v>
      </c>
      <c r="L708" s="75">
        <v>2</v>
      </c>
      <c r="M708" s="75">
        <v>7</v>
      </c>
      <c r="N708" s="90" t="s">
        <v>32</v>
      </c>
      <c r="O708" s="80"/>
    </row>
    <row r="709" spans="1:15" x14ac:dyDescent="0.25">
      <c r="A709" s="92">
        <f t="shared" si="176"/>
        <v>1020</v>
      </c>
      <c r="B709" s="93" t="s">
        <v>804</v>
      </c>
      <c r="C709" s="81">
        <v>44177</v>
      </c>
      <c r="D709" s="78" t="str">
        <f t="shared" si="182"/>
        <v>S</v>
      </c>
      <c r="E709" s="78">
        <f t="shared" si="184"/>
        <v>50</v>
      </c>
      <c r="F709" s="75">
        <v>26</v>
      </c>
      <c r="G709" s="75">
        <v>27</v>
      </c>
      <c r="H709" s="75">
        <v>16</v>
      </c>
      <c r="I709" s="75">
        <v>44</v>
      </c>
      <c r="J709" s="75">
        <v>40</v>
      </c>
      <c r="K709" s="75">
        <v>11</v>
      </c>
      <c r="L709" s="75">
        <v>18</v>
      </c>
      <c r="M709" s="75">
        <v>0</v>
      </c>
      <c r="N709" s="90" t="s">
        <v>32</v>
      </c>
      <c r="O709" s="80"/>
    </row>
    <row r="710" spans="1:15" x14ac:dyDescent="0.25">
      <c r="A710" s="92">
        <f t="shared" si="176"/>
        <v>1021</v>
      </c>
      <c r="B710" s="93" t="s">
        <v>805</v>
      </c>
      <c r="C710" s="81">
        <v>44182</v>
      </c>
      <c r="D710" s="78" t="str">
        <f t="shared" si="182"/>
        <v>J</v>
      </c>
      <c r="E710" s="78">
        <f t="shared" si="184"/>
        <v>51</v>
      </c>
      <c r="F710" s="75">
        <v>40</v>
      </c>
      <c r="G710" s="75">
        <v>11</v>
      </c>
      <c r="H710" s="75">
        <v>24</v>
      </c>
      <c r="I710" s="75">
        <v>43</v>
      </c>
      <c r="J710" s="75">
        <v>3</v>
      </c>
      <c r="K710" s="75">
        <v>38</v>
      </c>
      <c r="L710" s="75">
        <v>8</v>
      </c>
      <c r="M710" s="75">
        <v>6</v>
      </c>
      <c r="N710" s="90" t="s">
        <v>32</v>
      </c>
      <c r="O710" s="80"/>
    </row>
    <row r="711" spans="1:15" x14ac:dyDescent="0.25">
      <c r="A711" s="92">
        <f t="shared" si="176"/>
        <v>1022</v>
      </c>
      <c r="B711" s="93" t="s">
        <v>806</v>
      </c>
      <c r="C711" s="81">
        <v>44184</v>
      </c>
      <c r="D711" s="78" t="str">
        <f t="shared" si="182"/>
        <v>S</v>
      </c>
      <c r="E711" s="78">
        <f t="shared" si="184"/>
        <v>51</v>
      </c>
      <c r="F711" s="75">
        <v>11</v>
      </c>
      <c r="G711" s="75">
        <v>9</v>
      </c>
      <c r="H711" s="75">
        <v>6</v>
      </c>
      <c r="I711" s="75">
        <v>23</v>
      </c>
      <c r="J711" s="75">
        <v>19</v>
      </c>
      <c r="K711" s="75">
        <v>4</v>
      </c>
      <c r="L711" s="75">
        <v>10</v>
      </c>
      <c r="M711" s="75">
        <v>4</v>
      </c>
      <c r="N711" s="90" t="s">
        <v>32</v>
      </c>
      <c r="O711" s="80"/>
    </row>
    <row r="712" spans="1:15" x14ac:dyDescent="0.25">
      <c r="A712" s="92">
        <f t="shared" si="176"/>
        <v>1023</v>
      </c>
      <c r="B712" s="93" t="s">
        <v>807</v>
      </c>
      <c r="C712" s="81">
        <v>44189</v>
      </c>
      <c r="D712" s="78" t="str">
        <f t="shared" si="182"/>
        <v>J</v>
      </c>
      <c r="E712" s="78">
        <f t="shared" si="184"/>
        <v>52</v>
      </c>
      <c r="F712" s="75">
        <v>32</v>
      </c>
      <c r="G712" s="75">
        <v>43</v>
      </c>
      <c r="H712" s="75">
        <v>6</v>
      </c>
      <c r="I712" s="75">
        <v>4</v>
      </c>
      <c r="J712" s="75">
        <v>11</v>
      </c>
      <c r="K712" s="75">
        <v>36</v>
      </c>
      <c r="L712" s="75">
        <v>1</v>
      </c>
      <c r="M712" s="75">
        <v>4</v>
      </c>
      <c r="N712" s="90" t="s">
        <v>32</v>
      </c>
      <c r="O712" s="80"/>
    </row>
    <row r="713" spans="1:15" x14ac:dyDescent="0.25">
      <c r="A713" s="92">
        <f t="shared" si="176"/>
        <v>1024</v>
      </c>
      <c r="B713" s="93" t="s">
        <v>808</v>
      </c>
      <c r="C713" s="81">
        <v>44191</v>
      </c>
      <c r="D713" s="78" t="str">
        <f t="shared" si="182"/>
        <v>S</v>
      </c>
      <c r="E713" s="78">
        <f t="shared" si="184"/>
        <v>52</v>
      </c>
      <c r="F713" s="75">
        <v>20</v>
      </c>
      <c r="G713" s="75">
        <v>23</v>
      </c>
      <c r="H713" s="75">
        <v>43</v>
      </c>
      <c r="I713" s="75">
        <v>38</v>
      </c>
      <c r="J713" s="75">
        <v>16</v>
      </c>
      <c r="K713" s="75">
        <v>31</v>
      </c>
      <c r="L713" s="75">
        <v>27</v>
      </c>
      <c r="M713" s="75">
        <v>5</v>
      </c>
      <c r="N713" s="90" t="s">
        <v>32</v>
      </c>
      <c r="O713" s="80"/>
    </row>
    <row r="714" spans="1:15" x14ac:dyDescent="0.25">
      <c r="A714" s="92">
        <f t="shared" ref="A714:A739" si="185">+A713+1</f>
        <v>1025</v>
      </c>
      <c r="B714" s="93" t="s">
        <v>809</v>
      </c>
      <c r="C714" s="81">
        <v>44196</v>
      </c>
      <c r="D714" s="78" t="str">
        <f t="shared" si="182"/>
        <v>J</v>
      </c>
      <c r="E714" s="78">
        <f t="shared" si="184"/>
        <v>53</v>
      </c>
      <c r="F714" s="75">
        <v>5</v>
      </c>
      <c r="G714" s="75">
        <v>24</v>
      </c>
      <c r="H714" s="75">
        <v>15</v>
      </c>
      <c r="I714" s="75">
        <v>38</v>
      </c>
      <c r="J714" s="75">
        <v>7</v>
      </c>
      <c r="K714" s="75">
        <v>4</v>
      </c>
      <c r="L714" s="75">
        <v>41</v>
      </c>
      <c r="M714" s="75">
        <v>0</v>
      </c>
      <c r="N714" s="90" t="s">
        <v>32</v>
      </c>
      <c r="O714" s="80"/>
    </row>
    <row r="715" spans="1:15" x14ac:dyDescent="0.25">
      <c r="A715" s="92">
        <f t="shared" si="185"/>
        <v>1026</v>
      </c>
      <c r="B715" s="93" t="s">
        <v>811</v>
      </c>
      <c r="C715" s="81">
        <v>44198</v>
      </c>
      <c r="D715" s="78" t="str">
        <f t="shared" si="182"/>
        <v>S</v>
      </c>
      <c r="E715" s="78">
        <f t="shared" si="184"/>
        <v>53</v>
      </c>
      <c r="F715" s="75">
        <v>6</v>
      </c>
      <c r="G715" s="75">
        <v>38</v>
      </c>
      <c r="H715" s="75">
        <v>37</v>
      </c>
      <c r="I715" s="75">
        <v>13</v>
      </c>
      <c r="J715" s="75">
        <v>43</v>
      </c>
      <c r="K715" s="75">
        <v>19</v>
      </c>
      <c r="L715" s="75">
        <v>15</v>
      </c>
      <c r="M715" s="75">
        <v>9</v>
      </c>
      <c r="N715" s="90" t="s">
        <v>32</v>
      </c>
      <c r="O715" s="80"/>
    </row>
    <row r="716" spans="1:15" x14ac:dyDescent="0.25">
      <c r="A716" s="92">
        <f t="shared" si="185"/>
        <v>1027</v>
      </c>
      <c r="B716" s="93" t="s">
        <v>812</v>
      </c>
      <c r="C716" s="81">
        <v>44203</v>
      </c>
      <c r="D716" s="78" t="str">
        <f t="shared" ref="D716:D717" si="186">CHOOSE(WEEKDAY(C716),"D","L","M","X","J","V","S")</f>
        <v>J</v>
      </c>
      <c r="E716" s="78">
        <f>WEEKNUM(C716,21)</f>
        <v>1</v>
      </c>
      <c r="F716" s="75">
        <v>35</v>
      </c>
      <c r="G716" s="75">
        <v>46</v>
      </c>
      <c r="H716" s="75">
        <v>33</v>
      </c>
      <c r="I716" s="75">
        <v>18</v>
      </c>
      <c r="J716" s="75">
        <v>24</v>
      </c>
      <c r="K716" s="75">
        <v>32</v>
      </c>
      <c r="L716" s="75">
        <v>19</v>
      </c>
      <c r="M716" s="75">
        <v>3</v>
      </c>
      <c r="N716" s="90" t="s">
        <v>32</v>
      </c>
      <c r="O716" s="90"/>
    </row>
    <row r="717" spans="1:15" x14ac:dyDescent="0.25">
      <c r="A717" s="92">
        <f t="shared" si="185"/>
        <v>1028</v>
      </c>
      <c r="B717" s="93" t="s">
        <v>815</v>
      </c>
      <c r="C717" s="81">
        <v>44205</v>
      </c>
      <c r="D717" s="78" t="str">
        <f t="shared" si="186"/>
        <v>S</v>
      </c>
      <c r="E717" s="78">
        <f t="shared" ref="E717" si="187">WEEKNUM(C717,21)</f>
        <v>1</v>
      </c>
      <c r="F717" s="75">
        <v>38</v>
      </c>
      <c r="G717" s="75">
        <v>19</v>
      </c>
      <c r="H717" s="75">
        <v>13</v>
      </c>
      <c r="I717" s="75">
        <v>29</v>
      </c>
      <c r="J717" s="75">
        <v>8</v>
      </c>
      <c r="K717" s="75">
        <v>25</v>
      </c>
      <c r="L717" s="75">
        <v>32</v>
      </c>
      <c r="M717" s="75">
        <v>2</v>
      </c>
      <c r="N717" s="90" t="s">
        <v>32</v>
      </c>
      <c r="O717" s="155"/>
    </row>
    <row r="718" spans="1:15" x14ac:dyDescent="0.25">
      <c r="A718" s="92">
        <f t="shared" si="185"/>
        <v>1029</v>
      </c>
      <c r="B718" s="93" t="s">
        <v>818</v>
      </c>
      <c r="C718" s="81">
        <v>44210</v>
      </c>
      <c r="D718" s="78" t="str">
        <f t="shared" ref="D718" si="188">CHOOSE(WEEKDAY(C718),"D","L","M","X","J","V","S")</f>
        <v>J</v>
      </c>
      <c r="E718" s="78">
        <f t="shared" ref="E718" si="189">WEEKNUM(C718,21)</f>
        <v>2</v>
      </c>
      <c r="F718" s="75">
        <v>12</v>
      </c>
      <c r="G718" s="75">
        <v>39</v>
      </c>
      <c r="H718" s="75">
        <v>10</v>
      </c>
      <c r="I718" s="75">
        <v>14</v>
      </c>
      <c r="J718" s="75">
        <v>45</v>
      </c>
      <c r="K718" s="75">
        <v>41</v>
      </c>
      <c r="L718" s="75">
        <v>6</v>
      </c>
      <c r="M718" s="75">
        <v>3</v>
      </c>
      <c r="N718" s="90" t="s">
        <v>32</v>
      </c>
      <c r="O718" s="161"/>
    </row>
    <row r="719" spans="1:15" x14ac:dyDescent="0.25">
      <c r="A719" s="92">
        <f t="shared" si="185"/>
        <v>1030</v>
      </c>
      <c r="B719" s="93" t="s">
        <v>819</v>
      </c>
      <c r="C719" s="81">
        <v>44212</v>
      </c>
      <c r="D719" s="78" t="str">
        <f t="shared" ref="D719" si="190">CHOOSE(WEEKDAY(C719),"D","L","M","X","J","V","S")</f>
        <v>S</v>
      </c>
      <c r="E719" s="78">
        <f t="shared" ref="E719" si="191">WEEKNUM(C719,21)</f>
        <v>2</v>
      </c>
      <c r="F719" s="75">
        <v>49</v>
      </c>
      <c r="G719" s="75">
        <v>48</v>
      </c>
      <c r="H719" s="75">
        <v>28</v>
      </c>
      <c r="I719" s="75">
        <v>34</v>
      </c>
      <c r="J719" s="75">
        <v>1</v>
      </c>
      <c r="K719" s="75">
        <v>30</v>
      </c>
      <c r="L719" s="75">
        <v>42</v>
      </c>
      <c r="M719" s="75">
        <v>0</v>
      </c>
      <c r="N719" s="90" t="s">
        <v>32</v>
      </c>
      <c r="O719" s="90"/>
    </row>
    <row r="720" spans="1:15" x14ac:dyDescent="0.25">
      <c r="A720" s="92">
        <f t="shared" si="185"/>
        <v>1031</v>
      </c>
      <c r="B720" s="93" t="s">
        <v>821</v>
      </c>
      <c r="C720" s="81">
        <v>44217</v>
      </c>
      <c r="D720" s="78" t="str">
        <f t="shared" ref="D720" si="192">CHOOSE(WEEKDAY(C720),"D","L","M","X","J","V","S")</f>
        <v>J</v>
      </c>
      <c r="E720" s="86">
        <f t="shared" ref="E720:E725" si="193">WEEKNUM(C720,21)</f>
        <v>3</v>
      </c>
      <c r="F720" s="87">
        <v>44</v>
      </c>
      <c r="G720" s="87">
        <v>8</v>
      </c>
      <c r="H720" s="87">
        <v>31</v>
      </c>
      <c r="I720" s="87">
        <v>14</v>
      </c>
      <c r="J720" s="87">
        <v>42</v>
      </c>
      <c r="K720" s="87">
        <v>43</v>
      </c>
      <c r="L720" s="87">
        <v>20</v>
      </c>
      <c r="M720" s="87">
        <v>4</v>
      </c>
      <c r="N720" s="91" t="s">
        <v>32</v>
      </c>
      <c r="O720" s="168"/>
    </row>
    <row r="721" spans="1:15" x14ac:dyDescent="0.25">
      <c r="A721" s="92">
        <f t="shared" si="185"/>
        <v>1032</v>
      </c>
      <c r="B721" s="93" t="s">
        <v>822</v>
      </c>
      <c r="C721" s="81">
        <v>44219</v>
      </c>
      <c r="D721" s="78" t="str">
        <f t="shared" ref="D721:D722" si="194">CHOOSE(WEEKDAY(C721),"D","L","M","X","J","V","S")</f>
        <v>S</v>
      </c>
      <c r="E721" s="86">
        <f t="shared" si="193"/>
        <v>3</v>
      </c>
      <c r="F721" s="75">
        <v>11</v>
      </c>
      <c r="G721" s="75">
        <v>5</v>
      </c>
      <c r="H721" s="75">
        <v>28</v>
      </c>
      <c r="I721" s="75">
        <v>22</v>
      </c>
      <c r="J721" s="75">
        <v>30</v>
      </c>
      <c r="K721" s="75">
        <v>42</v>
      </c>
      <c r="L721" s="75">
        <v>26</v>
      </c>
      <c r="M721" s="75">
        <v>7</v>
      </c>
      <c r="N721" s="90" t="s">
        <v>32</v>
      </c>
      <c r="O721" s="90"/>
    </row>
    <row r="722" spans="1:15" x14ac:dyDescent="0.25">
      <c r="A722" s="92">
        <f t="shared" si="185"/>
        <v>1033</v>
      </c>
      <c r="B722" s="93" t="s">
        <v>823</v>
      </c>
      <c r="C722" s="81">
        <v>44224</v>
      </c>
      <c r="D722" s="78" t="str">
        <f t="shared" si="194"/>
        <v>J</v>
      </c>
      <c r="E722" s="78">
        <f t="shared" si="193"/>
        <v>4</v>
      </c>
      <c r="F722" s="75">
        <v>3</v>
      </c>
      <c r="G722" s="75">
        <v>35</v>
      </c>
      <c r="H722" s="75">
        <v>46</v>
      </c>
      <c r="I722" s="75">
        <v>49</v>
      </c>
      <c r="J722" s="75">
        <v>31</v>
      </c>
      <c r="K722" s="75">
        <v>26</v>
      </c>
      <c r="L722" s="75">
        <v>17</v>
      </c>
      <c r="M722" s="75">
        <v>3</v>
      </c>
      <c r="N722" s="91" t="s">
        <v>32</v>
      </c>
      <c r="O722" s="90"/>
    </row>
    <row r="723" spans="1:15" x14ac:dyDescent="0.25">
      <c r="A723" s="92">
        <f t="shared" si="185"/>
        <v>1034</v>
      </c>
      <c r="B723" s="93" t="s">
        <v>824</v>
      </c>
      <c r="C723" s="81">
        <v>44226</v>
      </c>
      <c r="D723" s="78" t="str">
        <f t="shared" ref="D723:D725" si="195">CHOOSE(WEEKDAY(C723),"D","L","M","X","J","V","S")</f>
        <v>S</v>
      </c>
      <c r="E723" s="86">
        <f t="shared" si="193"/>
        <v>4</v>
      </c>
      <c r="F723" s="75">
        <v>14</v>
      </c>
      <c r="G723" s="75">
        <v>36</v>
      </c>
      <c r="H723" s="75">
        <v>13</v>
      </c>
      <c r="I723" s="75">
        <v>26</v>
      </c>
      <c r="J723" s="75">
        <v>33</v>
      </c>
      <c r="K723" s="75">
        <v>40</v>
      </c>
      <c r="L723" s="75">
        <v>18</v>
      </c>
      <c r="M723" s="75">
        <v>4</v>
      </c>
      <c r="N723" s="91" t="s">
        <v>32</v>
      </c>
      <c r="O723" s="90"/>
    </row>
    <row r="724" spans="1:15" x14ac:dyDescent="0.25">
      <c r="A724" s="92">
        <f t="shared" si="185"/>
        <v>1035</v>
      </c>
      <c r="B724" s="93" t="s">
        <v>825</v>
      </c>
      <c r="C724" s="81">
        <v>44231</v>
      </c>
      <c r="D724" s="78" t="str">
        <f t="shared" si="195"/>
        <v>J</v>
      </c>
      <c r="E724" s="78">
        <f t="shared" si="193"/>
        <v>5</v>
      </c>
      <c r="F724" s="87">
        <v>9</v>
      </c>
      <c r="G724" s="87">
        <v>33</v>
      </c>
      <c r="H724" s="87">
        <v>5</v>
      </c>
      <c r="I724" s="87">
        <v>46</v>
      </c>
      <c r="J724" s="87">
        <v>11</v>
      </c>
      <c r="K724" s="87">
        <v>49</v>
      </c>
      <c r="L724" s="87">
        <v>10</v>
      </c>
      <c r="M724" s="87">
        <v>2</v>
      </c>
      <c r="N724" s="91" t="s">
        <v>32</v>
      </c>
      <c r="O724" s="91"/>
    </row>
    <row r="725" spans="1:15" x14ac:dyDescent="0.25">
      <c r="A725" s="92">
        <f t="shared" si="185"/>
        <v>1036</v>
      </c>
      <c r="B725" s="93" t="s">
        <v>828</v>
      </c>
      <c r="C725" s="81">
        <v>44233</v>
      </c>
      <c r="D725" s="78" t="str">
        <f t="shared" si="195"/>
        <v>S</v>
      </c>
      <c r="E725" s="78">
        <f t="shared" si="193"/>
        <v>5</v>
      </c>
      <c r="F725" s="75">
        <v>15</v>
      </c>
      <c r="G725" s="75">
        <v>37</v>
      </c>
      <c r="H725" s="75">
        <v>41</v>
      </c>
      <c r="I725" s="75">
        <v>22</v>
      </c>
      <c r="J725" s="75">
        <v>42</v>
      </c>
      <c r="K725" s="75">
        <v>7</v>
      </c>
      <c r="L725" s="75">
        <v>28</v>
      </c>
      <c r="M725" s="75">
        <v>5</v>
      </c>
      <c r="N725" s="91" t="s">
        <v>32</v>
      </c>
      <c r="O725" s="90"/>
    </row>
    <row r="726" spans="1:15" x14ac:dyDescent="0.25">
      <c r="A726" s="92">
        <f t="shared" si="185"/>
        <v>1037</v>
      </c>
      <c r="B726" s="93" t="s">
        <v>829</v>
      </c>
      <c r="C726" s="81">
        <v>44238</v>
      </c>
      <c r="D726" s="78" t="str">
        <f t="shared" ref="D726:D727" si="196">CHOOSE(WEEKDAY(C726),"D","L","M","X","J","V","S")</f>
        <v>J</v>
      </c>
      <c r="E726" s="78">
        <f t="shared" ref="E726:E727" si="197">WEEKNUM(C726,21)</f>
        <v>6</v>
      </c>
      <c r="F726" s="75">
        <v>39</v>
      </c>
      <c r="G726" s="75">
        <v>10</v>
      </c>
      <c r="H726" s="75">
        <v>3</v>
      </c>
      <c r="I726" s="75">
        <v>48</v>
      </c>
      <c r="J726" s="75">
        <v>8</v>
      </c>
      <c r="K726" s="75">
        <v>2</v>
      </c>
      <c r="L726" s="75">
        <v>44</v>
      </c>
      <c r="M726" s="75">
        <v>3</v>
      </c>
      <c r="N726" s="91" t="s">
        <v>32</v>
      </c>
      <c r="O726" s="90"/>
    </row>
    <row r="727" spans="1:15" x14ac:dyDescent="0.25">
      <c r="A727" s="92">
        <f t="shared" si="185"/>
        <v>1038</v>
      </c>
      <c r="B727" s="93" t="s">
        <v>830</v>
      </c>
      <c r="C727" s="81">
        <v>44240</v>
      </c>
      <c r="D727" s="78" t="str">
        <f t="shared" si="196"/>
        <v>S</v>
      </c>
      <c r="E727" s="78">
        <f t="shared" si="197"/>
        <v>6</v>
      </c>
      <c r="F727" s="75">
        <v>10</v>
      </c>
      <c r="G727" s="75">
        <v>37</v>
      </c>
      <c r="H727" s="75">
        <v>35</v>
      </c>
      <c r="I727" s="75">
        <v>9</v>
      </c>
      <c r="J727" s="75">
        <v>40</v>
      </c>
      <c r="K727" s="75">
        <v>25</v>
      </c>
      <c r="L727" s="75">
        <v>45</v>
      </c>
      <c r="M727" s="75">
        <v>9</v>
      </c>
      <c r="N727" s="91" t="s">
        <v>32</v>
      </c>
      <c r="O727" s="90"/>
    </row>
    <row r="728" spans="1:15" x14ac:dyDescent="0.25">
      <c r="A728" s="92">
        <f t="shared" si="185"/>
        <v>1039</v>
      </c>
      <c r="B728" s="93" t="s">
        <v>831</v>
      </c>
      <c r="C728" s="81">
        <v>44245</v>
      </c>
      <c r="D728" s="78" t="str">
        <f t="shared" ref="D728:D729" si="198">CHOOSE(WEEKDAY(C728),"D","L","M","X","J","V","S")</f>
        <v>J</v>
      </c>
      <c r="E728" s="86">
        <f t="shared" ref="E728:E733" si="199">WEEKNUM(C728,21)</f>
        <v>7</v>
      </c>
      <c r="F728" s="75">
        <v>29</v>
      </c>
      <c r="G728" s="75">
        <v>36</v>
      </c>
      <c r="H728" s="75">
        <v>1</v>
      </c>
      <c r="I728" s="75">
        <v>41</v>
      </c>
      <c r="J728" s="75">
        <v>9</v>
      </c>
      <c r="K728" s="75">
        <v>3</v>
      </c>
      <c r="L728" s="75">
        <v>37</v>
      </c>
      <c r="M728" s="75">
        <v>3</v>
      </c>
      <c r="N728" s="91" t="s">
        <v>32</v>
      </c>
      <c r="O728" s="213"/>
    </row>
    <row r="729" spans="1:15" x14ac:dyDescent="0.25">
      <c r="A729" s="92">
        <f t="shared" si="185"/>
        <v>1040</v>
      </c>
      <c r="B729" s="93" t="s">
        <v>832</v>
      </c>
      <c r="C729" s="81">
        <v>44247</v>
      </c>
      <c r="D729" s="78" t="str">
        <f t="shared" si="198"/>
        <v>S</v>
      </c>
      <c r="E729" s="78">
        <f t="shared" si="199"/>
        <v>7</v>
      </c>
      <c r="F729" s="75">
        <v>43</v>
      </c>
      <c r="G729" s="75">
        <v>2</v>
      </c>
      <c r="H729" s="75">
        <v>7</v>
      </c>
      <c r="I729" s="75">
        <v>38</v>
      </c>
      <c r="J729" s="75">
        <v>5</v>
      </c>
      <c r="K729" s="75">
        <v>44</v>
      </c>
      <c r="L729" s="75">
        <v>37</v>
      </c>
      <c r="M729" s="75">
        <v>1</v>
      </c>
      <c r="N729" s="91" t="s">
        <v>32</v>
      </c>
      <c r="O729" s="216"/>
    </row>
    <row r="730" spans="1:15" x14ac:dyDescent="0.25">
      <c r="A730" s="92">
        <f t="shared" si="185"/>
        <v>1041</v>
      </c>
      <c r="B730" s="93" t="s">
        <v>835</v>
      </c>
      <c r="C730" s="81">
        <v>44252</v>
      </c>
      <c r="D730" s="78" t="str">
        <f t="shared" ref="D730" si="200">CHOOSE(WEEKDAY(C730),"D","L","M","X","J","V","S")</f>
        <v>J</v>
      </c>
      <c r="E730" s="86">
        <f t="shared" si="199"/>
        <v>8</v>
      </c>
      <c r="F730" s="75">
        <v>36</v>
      </c>
      <c r="G730" s="75">
        <v>13</v>
      </c>
      <c r="H730" s="75">
        <v>33</v>
      </c>
      <c r="I730" s="75">
        <v>43</v>
      </c>
      <c r="J730" s="75">
        <v>25</v>
      </c>
      <c r="K730" s="75">
        <v>30</v>
      </c>
      <c r="L730" s="75">
        <v>7</v>
      </c>
      <c r="M730" s="75">
        <v>9</v>
      </c>
      <c r="N730" s="91" t="s">
        <v>32</v>
      </c>
      <c r="O730" s="227"/>
    </row>
    <row r="731" spans="1:15" x14ac:dyDescent="0.25">
      <c r="A731" s="92">
        <f t="shared" si="185"/>
        <v>1042</v>
      </c>
      <c r="B731" s="93" t="s">
        <v>836</v>
      </c>
      <c r="C731" s="81">
        <v>44254</v>
      </c>
      <c r="D731" s="78" t="str">
        <f t="shared" ref="D731:D733" si="201">CHOOSE(WEEKDAY(C731),"D","L","M","X","J","V","S")</f>
        <v>S</v>
      </c>
      <c r="E731" s="78">
        <f t="shared" si="199"/>
        <v>8</v>
      </c>
      <c r="F731" s="75">
        <v>14</v>
      </c>
      <c r="G731" s="75">
        <v>29</v>
      </c>
      <c r="H731" s="75">
        <v>42</v>
      </c>
      <c r="I731" s="75">
        <v>19</v>
      </c>
      <c r="J731" s="75">
        <v>48</v>
      </c>
      <c r="K731" s="75">
        <v>34</v>
      </c>
      <c r="L731" s="75">
        <v>4</v>
      </c>
      <c r="M731" s="75">
        <v>8</v>
      </c>
      <c r="N731" s="91" t="s">
        <v>32</v>
      </c>
      <c r="O731" s="90"/>
    </row>
    <row r="732" spans="1:15" x14ac:dyDescent="0.25">
      <c r="A732" s="92">
        <f t="shared" si="185"/>
        <v>1043</v>
      </c>
      <c r="B732" s="93" t="s">
        <v>837</v>
      </c>
      <c r="C732" s="81">
        <v>44259</v>
      </c>
      <c r="D732" s="78" t="str">
        <f t="shared" si="201"/>
        <v>J</v>
      </c>
      <c r="E732" s="86">
        <f t="shared" si="199"/>
        <v>9</v>
      </c>
      <c r="F732" s="75">
        <v>7</v>
      </c>
      <c r="G732" s="75">
        <v>42</v>
      </c>
      <c r="H732" s="75">
        <v>13</v>
      </c>
      <c r="I732" s="75">
        <v>8</v>
      </c>
      <c r="J732" s="75">
        <v>2</v>
      </c>
      <c r="K732" s="75">
        <v>32</v>
      </c>
      <c r="L732" s="75">
        <v>6</v>
      </c>
      <c r="M732" s="75">
        <v>0</v>
      </c>
      <c r="N732" s="91" t="s">
        <v>32</v>
      </c>
      <c r="O732" s="228"/>
    </row>
    <row r="733" spans="1:15" x14ac:dyDescent="0.25">
      <c r="A733" s="92">
        <f t="shared" si="185"/>
        <v>1044</v>
      </c>
      <c r="B733" s="93" t="s">
        <v>838</v>
      </c>
      <c r="C733" s="81">
        <v>44261</v>
      </c>
      <c r="D733" s="78" t="str">
        <f t="shared" si="201"/>
        <v>S</v>
      </c>
      <c r="E733" s="78">
        <f t="shared" si="199"/>
        <v>9</v>
      </c>
      <c r="F733" s="75">
        <v>16</v>
      </c>
      <c r="G733" s="75">
        <v>3</v>
      </c>
      <c r="H733" s="75">
        <v>40</v>
      </c>
      <c r="I733" s="75">
        <v>17</v>
      </c>
      <c r="J733" s="75">
        <v>11</v>
      </c>
      <c r="K733" s="75">
        <v>5</v>
      </c>
      <c r="L733" s="75">
        <v>32</v>
      </c>
      <c r="M733" s="75">
        <v>7</v>
      </c>
      <c r="N733" s="91" t="s">
        <v>32</v>
      </c>
      <c r="O733" s="90"/>
    </row>
    <row r="734" spans="1:15" x14ac:dyDescent="0.25">
      <c r="A734" s="92">
        <f t="shared" si="185"/>
        <v>1045</v>
      </c>
      <c r="B734" s="93" t="s">
        <v>844</v>
      </c>
      <c r="C734" s="81">
        <v>44266</v>
      </c>
      <c r="D734" s="78" t="str">
        <f t="shared" ref="D734:D735" si="202">CHOOSE(WEEKDAY(C734),"D","L","M","X","J","V","S")</f>
        <v>J</v>
      </c>
      <c r="E734" s="78">
        <f t="shared" ref="E734" si="203">WEEKNUM(C734,21)</f>
        <v>10</v>
      </c>
      <c r="F734" s="75">
        <v>28</v>
      </c>
      <c r="G734" s="75">
        <v>36</v>
      </c>
      <c r="H734" s="75">
        <v>17</v>
      </c>
      <c r="I734" s="75">
        <v>42</v>
      </c>
      <c r="J734" s="75">
        <v>1</v>
      </c>
      <c r="K734" s="75">
        <v>2</v>
      </c>
      <c r="L734" s="75">
        <v>16</v>
      </c>
      <c r="M734" s="75">
        <v>8</v>
      </c>
      <c r="N734" s="91" t="s">
        <v>32</v>
      </c>
      <c r="O734" s="228"/>
    </row>
    <row r="735" spans="1:15" x14ac:dyDescent="0.25">
      <c r="A735" s="92">
        <f t="shared" si="185"/>
        <v>1046</v>
      </c>
      <c r="B735" s="93" t="s">
        <v>845</v>
      </c>
      <c r="C735" s="81">
        <v>44268</v>
      </c>
      <c r="D735" s="78" t="str">
        <f t="shared" si="202"/>
        <v>S</v>
      </c>
      <c r="E735" s="78">
        <f>WEEKNUM(C735,21)</f>
        <v>10</v>
      </c>
      <c r="F735" s="75">
        <v>12</v>
      </c>
      <c r="G735" s="75">
        <v>27</v>
      </c>
      <c r="H735" s="75">
        <v>1</v>
      </c>
      <c r="I735" s="75">
        <v>48</v>
      </c>
      <c r="J735" s="75">
        <v>32</v>
      </c>
      <c r="K735" s="75">
        <v>40</v>
      </c>
      <c r="L735" s="75">
        <v>44</v>
      </c>
      <c r="M735" s="75">
        <v>9</v>
      </c>
      <c r="N735" s="91" t="s">
        <v>32</v>
      </c>
      <c r="O735" s="90"/>
    </row>
    <row r="736" spans="1:15" x14ac:dyDescent="0.25">
      <c r="A736" s="92">
        <f t="shared" si="185"/>
        <v>1047</v>
      </c>
      <c r="B736" s="93" t="s">
        <v>848</v>
      </c>
      <c r="C736" s="81">
        <v>44273</v>
      </c>
      <c r="D736" s="78" t="str">
        <f t="shared" ref="D736" si="204">CHOOSE(WEEKDAY(C736),"D","L","M","X","J","V","S")</f>
        <v>J</v>
      </c>
      <c r="E736" s="86">
        <f>WEEKNUM(C736,21)</f>
        <v>11</v>
      </c>
      <c r="F736" s="87">
        <v>44</v>
      </c>
      <c r="G736" s="87">
        <v>28</v>
      </c>
      <c r="H736" s="87">
        <v>26</v>
      </c>
      <c r="I736" s="87">
        <v>45</v>
      </c>
      <c r="J736" s="87">
        <v>47</v>
      </c>
      <c r="K736" s="87">
        <v>2</v>
      </c>
      <c r="L736" s="87">
        <v>20</v>
      </c>
      <c r="M736" s="87">
        <v>8</v>
      </c>
      <c r="N736" s="91" t="s">
        <v>32</v>
      </c>
      <c r="O736" s="91"/>
    </row>
    <row r="737" spans="1:15" x14ac:dyDescent="0.25">
      <c r="A737" s="92">
        <f t="shared" si="185"/>
        <v>1048</v>
      </c>
      <c r="B737" s="93" t="s">
        <v>851</v>
      </c>
      <c r="C737" s="81">
        <v>44275</v>
      </c>
      <c r="D737" s="78" t="str">
        <f t="shared" ref="D737" si="205">CHOOSE(WEEKDAY(C737),"D","L","M","X","J","V","S")</f>
        <v>S</v>
      </c>
      <c r="E737" s="86">
        <f>WEEKNUM(C737,21)</f>
        <v>11</v>
      </c>
      <c r="F737" s="87">
        <v>11</v>
      </c>
      <c r="G737" s="87">
        <v>41</v>
      </c>
      <c r="H737" s="87">
        <v>13</v>
      </c>
      <c r="I737" s="87">
        <v>23</v>
      </c>
      <c r="J737" s="87">
        <v>42</v>
      </c>
      <c r="K737" s="87">
        <v>24</v>
      </c>
      <c r="L737" s="87">
        <v>7</v>
      </c>
      <c r="M737" s="87">
        <v>7</v>
      </c>
      <c r="N737" s="257" t="s">
        <v>32</v>
      </c>
      <c r="O737" s="257"/>
    </row>
    <row r="738" spans="1:15" x14ac:dyDescent="0.25">
      <c r="A738" s="92">
        <f t="shared" si="185"/>
        <v>1049</v>
      </c>
      <c r="B738" s="93" t="s">
        <v>852</v>
      </c>
      <c r="C738" s="81">
        <v>44280</v>
      </c>
      <c r="D738" s="78" t="str">
        <f t="shared" ref="D738" si="206">CHOOSE(WEEKDAY(C738),"D","L","M","X","J","V","S")</f>
        <v>J</v>
      </c>
      <c r="E738" s="86">
        <f>WEEKNUM(C738,21)</f>
        <v>12</v>
      </c>
      <c r="F738" s="87">
        <v>19</v>
      </c>
      <c r="G738" s="87">
        <v>49</v>
      </c>
      <c r="H738" s="87">
        <v>39</v>
      </c>
      <c r="I738" s="87">
        <v>5</v>
      </c>
      <c r="J738" s="87">
        <v>18</v>
      </c>
      <c r="K738" s="87">
        <v>26</v>
      </c>
      <c r="L738" s="13">
        <v>30</v>
      </c>
      <c r="M738" s="13">
        <v>4</v>
      </c>
      <c r="N738" s="91" t="s">
        <v>32</v>
      </c>
      <c r="O738" s="91"/>
    </row>
    <row r="739" spans="1:15" x14ac:dyDescent="0.25">
      <c r="A739" s="92">
        <f t="shared" si="185"/>
        <v>1050</v>
      </c>
      <c r="B739" s="93" t="s">
        <v>857</v>
      </c>
      <c r="C739" s="81">
        <v>44282</v>
      </c>
      <c r="D739" s="78" t="str">
        <f t="shared" ref="D739" si="207">CHOOSE(WEEKDAY(C739),"D","L","M","X","J","V","S")</f>
        <v>S</v>
      </c>
      <c r="E739" s="86">
        <f>WEEKNUM(C739,21)</f>
        <v>12</v>
      </c>
      <c r="F739" s="86">
        <v>44</v>
      </c>
      <c r="G739" s="87">
        <v>34</v>
      </c>
      <c r="H739" s="87">
        <v>7</v>
      </c>
      <c r="I739" s="87">
        <v>46</v>
      </c>
      <c r="J739" s="87">
        <v>22</v>
      </c>
      <c r="K739" s="87">
        <v>47</v>
      </c>
      <c r="L739" s="87">
        <v>30</v>
      </c>
      <c r="M739" s="87">
        <v>9</v>
      </c>
      <c r="N739" s="257" t="s">
        <v>32</v>
      </c>
      <c r="O739" s="91" t="s">
        <v>858</v>
      </c>
    </row>
  </sheetData>
  <sortState ref="V2:W12">
    <sortCondition descending="1" ref="W3"/>
  </sortState>
  <mergeCells count="1">
    <mergeCell ref="V1:W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P155"/>
  <sheetViews>
    <sheetView topLeftCell="F40" zoomScale="115" zoomScaleNormal="115" workbookViewId="0">
      <selection activeCell="I48" sqref="I48:I49"/>
    </sheetView>
  </sheetViews>
  <sheetFormatPr baseColWidth="10" defaultColWidth="11.42578125" defaultRowHeight="12.75" x14ac:dyDescent="0.2"/>
  <cols>
    <col min="1" max="1" width="7.5703125" style="24" bestFit="1" customWidth="1"/>
    <col min="2" max="2" width="7.5703125" style="24" customWidth="1"/>
    <col min="3" max="3" width="14.7109375" style="24" bestFit="1" customWidth="1"/>
    <col min="4" max="4" width="12.5703125" style="24" bestFit="1" customWidth="1"/>
    <col min="5" max="5" width="11.85546875" style="24" bestFit="1" customWidth="1"/>
    <col min="6" max="7" width="14.28515625" style="24" customWidth="1"/>
    <col min="8" max="8" width="11.28515625" style="24" customWidth="1"/>
    <col min="9" max="11" width="12" style="24" customWidth="1"/>
    <col min="12" max="12" width="11.28515625" style="24" customWidth="1"/>
    <col min="13" max="13" width="10.85546875" style="24" bestFit="1" customWidth="1"/>
    <col min="14" max="14" width="19.7109375" style="24" bestFit="1" customWidth="1"/>
    <col min="15" max="15" width="12.85546875" style="24" customWidth="1"/>
    <col min="16" max="16384" width="11.42578125" style="24"/>
  </cols>
  <sheetData>
    <row r="1" spans="1:16" x14ac:dyDescent="0.2">
      <c r="A1" s="22" t="s">
        <v>604</v>
      </c>
      <c r="B1" s="23" t="s">
        <v>606</v>
      </c>
      <c r="C1" s="23" t="s">
        <v>19</v>
      </c>
      <c r="D1" s="22" t="s">
        <v>21</v>
      </c>
      <c r="E1" s="23" t="s">
        <v>20</v>
      </c>
      <c r="F1" s="23" t="s">
        <v>615</v>
      </c>
      <c r="G1" s="23" t="s">
        <v>754</v>
      </c>
      <c r="H1" s="23" t="s">
        <v>616</v>
      </c>
      <c r="I1" s="23" t="s">
        <v>617</v>
      </c>
      <c r="J1" s="96" t="s">
        <v>755</v>
      </c>
      <c r="K1" s="96" t="s">
        <v>756</v>
      </c>
      <c r="L1" s="23" t="s">
        <v>5</v>
      </c>
      <c r="M1" s="23" t="s">
        <v>612</v>
      </c>
      <c r="N1" s="96" t="s">
        <v>757</v>
      </c>
      <c r="O1" s="96" t="s">
        <v>758</v>
      </c>
      <c r="P1" s="23" t="s">
        <v>618</v>
      </c>
    </row>
    <row r="2" spans="1:16" x14ac:dyDescent="0.2">
      <c r="A2" s="25">
        <v>1</v>
      </c>
      <c r="B2" s="40" t="s">
        <v>613</v>
      </c>
      <c r="C2" s="42">
        <v>44203</v>
      </c>
      <c r="D2" s="41">
        <f t="shared" ref="D2" si="0">WEEKNUM(C2,21)</f>
        <v>1</v>
      </c>
      <c r="E2" s="41" t="str">
        <f>CHOOSE(WEEKDAY(Tabla2[[#This Row],[Fecha]]),"D","L","M","X","J","V","S")</f>
        <v>J</v>
      </c>
      <c r="F2" s="58"/>
      <c r="G2" s="58" t="s">
        <v>619</v>
      </c>
      <c r="H2" s="40" t="s">
        <v>619</v>
      </c>
      <c r="I2" s="14">
        <v>7</v>
      </c>
      <c r="J2" s="58"/>
      <c r="K2" s="58"/>
      <c r="L2" s="40">
        <v>1</v>
      </c>
      <c r="M2" s="97">
        <f>IF(B2="GP",L2*1.5,IF(B2="LP",L2*1,IF(B2="EU",L2*2.5,L2*0.5)))</f>
        <v>1</v>
      </c>
      <c r="N2" s="59"/>
      <c r="O2" s="59">
        <v>0</v>
      </c>
      <c r="P2" s="39"/>
    </row>
    <row r="3" spans="1:16" x14ac:dyDescent="0.2">
      <c r="A3" s="142">
        <v>2</v>
      </c>
      <c r="B3" s="40" t="s">
        <v>613</v>
      </c>
      <c r="C3" s="42">
        <v>44203</v>
      </c>
      <c r="D3" s="41">
        <f t="shared" ref="D3" si="1">WEEKNUM(C3,21)</f>
        <v>1</v>
      </c>
      <c r="E3" s="41" t="str">
        <f>CHOOSE(WEEKDAY(Tabla2[[#This Row],[Fecha]]),"D","L","M","X","J","V","S")</f>
        <v>J</v>
      </c>
      <c r="F3" s="143"/>
      <c r="G3" s="39" t="s">
        <v>619</v>
      </c>
      <c r="H3" s="40" t="s">
        <v>619</v>
      </c>
      <c r="I3" s="14">
        <v>9</v>
      </c>
      <c r="J3" s="143"/>
      <c r="K3" s="143"/>
      <c r="L3" s="40">
        <v>1</v>
      </c>
      <c r="M3" s="144">
        <f>IF(B3="GP",L3*1.5,IF(B3="LP",L3*1,IF(B3="EU",L3*2.5,L3*0.5)))</f>
        <v>1</v>
      </c>
      <c r="N3" s="144"/>
      <c r="O3" s="59">
        <v>0</v>
      </c>
      <c r="P3" s="39"/>
    </row>
    <row r="4" spans="1:16" x14ac:dyDescent="0.2">
      <c r="A4" s="142">
        <v>3</v>
      </c>
      <c r="B4" s="40" t="s">
        <v>613</v>
      </c>
      <c r="C4" s="42">
        <v>44205</v>
      </c>
      <c r="D4" s="41">
        <f t="shared" ref="D4:D5" si="2">WEEKNUM(C4,21)</f>
        <v>1</v>
      </c>
      <c r="E4" s="41" t="str">
        <f>CHOOSE(WEEKDAY(Tabla2[[#This Row],[Fecha]]),"D","L","M","X","J","V","S")</f>
        <v>S</v>
      </c>
      <c r="F4" s="39"/>
      <c r="G4" s="58" t="s">
        <v>619</v>
      </c>
      <c r="H4" s="40" t="s">
        <v>619</v>
      </c>
      <c r="I4" s="14">
        <v>6</v>
      </c>
      <c r="J4" s="39"/>
      <c r="K4" s="39"/>
      <c r="L4" s="40">
        <v>1</v>
      </c>
      <c r="M4" s="148">
        <f>IF(B4="GP",L4*1.5,IF(B4="LP",L4*1,IF(B4="EU",L4*2.5,L4*0.5)))</f>
        <v>1</v>
      </c>
      <c r="N4" s="148"/>
      <c r="O4" s="59">
        <v>0</v>
      </c>
      <c r="P4" s="39"/>
    </row>
    <row r="5" spans="1:16" x14ac:dyDescent="0.2">
      <c r="A5" s="142">
        <v>4</v>
      </c>
      <c r="B5" s="40" t="s">
        <v>613</v>
      </c>
      <c r="C5" s="42">
        <v>44205</v>
      </c>
      <c r="D5" s="41">
        <f t="shared" si="2"/>
        <v>1</v>
      </c>
      <c r="E5" s="41" t="str">
        <f>CHOOSE(WEEKDAY(Tabla2[[#This Row],[Fecha]]),"D","L","M","X","J","V","S")</f>
        <v>S</v>
      </c>
      <c r="F5" s="39"/>
      <c r="G5" s="39" t="s">
        <v>619</v>
      </c>
      <c r="H5" s="40" t="s">
        <v>619</v>
      </c>
      <c r="I5" s="14">
        <v>7</v>
      </c>
      <c r="J5" s="39"/>
      <c r="K5" s="39"/>
      <c r="L5" s="40">
        <v>1</v>
      </c>
      <c r="M5" s="148">
        <f>IF(B5="GP",L5*1.5,IF(B5="LP",L5*1,IF(B5="EU",L5*2.5,L5*0.5)))</f>
        <v>1</v>
      </c>
      <c r="N5" s="148"/>
      <c r="O5" s="59">
        <v>0</v>
      </c>
      <c r="P5" s="39"/>
    </row>
    <row r="6" spans="1:16" x14ac:dyDescent="0.2">
      <c r="A6" s="142">
        <v>5</v>
      </c>
      <c r="B6" s="40" t="s">
        <v>613</v>
      </c>
      <c r="C6" s="42">
        <v>44210</v>
      </c>
      <c r="D6" s="41">
        <f t="shared" ref="D6:D7" si="3">WEEKNUM(C6,21)</f>
        <v>2</v>
      </c>
      <c r="E6" s="41" t="str">
        <f>CHOOSE(WEEKDAY(Tabla2[[#This Row],[Fecha]]),"D","L","M","X","J","V","S")</f>
        <v>J</v>
      </c>
      <c r="F6" s="39"/>
      <c r="G6" s="39" t="s">
        <v>619</v>
      </c>
      <c r="H6" s="40" t="s">
        <v>619</v>
      </c>
      <c r="I6" s="14">
        <v>2</v>
      </c>
      <c r="J6" s="39"/>
      <c r="K6" s="39"/>
      <c r="L6" s="40">
        <v>1</v>
      </c>
      <c r="M6" s="148">
        <f t="shared" ref="M6:M7" si="4">IF(B6="GP",L6*1.5,IF(B6="LP",L6*1,IF(B6="EU",L6*2.5,L6*0.5)))</f>
        <v>1</v>
      </c>
      <c r="N6" s="148"/>
      <c r="O6" s="59">
        <v>0</v>
      </c>
      <c r="P6" s="39"/>
    </row>
    <row r="7" spans="1:16" x14ac:dyDescent="0.2">
      <c r="A7" s="142">
        <v>6</v>
      </c>
      <c r="B7" s="40" t="s">
        <v>613</v>
      </c>
      <c r="C7" s="42">
        <v>44210</v>
      </c>
      <c r="D7" s="41">
        <f t="shared" si="3"/>
        <v>2</v>
      </c>
      <c r="E7" s="41" t="str">
        <f>CHOOSE(WEEKDAY(Tabla2[[#This Row],[Fecha]]),"D","L","M","X","J","V","S")</f>
        <v>J</v>
      </c>
      <c r="F7" s="39"/>
      <c r="G7" s="39" t="s">
        <v>619</v>
      </c>
      <c r="H7" s="40" t="s">
        <v>619</v>
      </c>
      <c r="I7" s="14">
        <v>5</v>
      </c>
      <c r="J7" s="39"/>
      <c r="K7" s="39"/>
      <c r="L7" s="40">
        <v>1</v>
      </c>
      <c r="M7" s="148">
        <f t="shared" si="4"/>
        <v>1</v>
      </c>
      <c r="N7" s="148"/>
      <c r="O7" s="59">
        <v>0</v>
      </c>
      <c r="P7" s="39"/>
    </row>
    <row r="8" spans="1:16" x14ac:dyDescent="0.2">
      <c r="A8" s="142">
        <v>7</v>
      </c>
      <c r="B8" s="40" t="s">
        <v>613</v>
      </c>
      <c r="C8" s="42">
        <v>44212</v>
      </c>
      <c r="D8" s="41">
        <f t="shared" ref="D8:D9" si="5">WEEKNUM(C8,21)</f>
        <v>2</v>
      </c>
      <c r="E8" s="41" t="str">
        <f>CHOOSE(WEEKDAY(Tabla2[[#This Row],[Fecha]]),"D","L","M","X","J","V","S")</f>
        <v>S</v>
      </c>
      <c r="F8" s="39"/>
      <c r="G8" s="39" t="s">
        <v>619</v>
      </c>
      <c r="H8" s="40" t="s">
        <v>619</v>
      </c>
      <c r="I8" s="14">
        <v>9</v>
      </c>
      <c r="J8" s="39"/>
      <c r="K8" s="39"/>
      <c r="L8" s="40">
        <v>1</v>
      </c>
      <c r="M8" s="148">
        <f t="shared" ref="M8:M9" si="6">IF(B8="GP",L8*1.5,IF(B8="LP",L8*1,IF(B8="EU",L8*2.5,L8*0.5)))</f>
        <v>1</v>
      </c>
      <c r="N8" s="148"/>
      <c r="O8" s="59">
        <v>0</v>
      </c>
      <c r="P8" s="39"/>
    </row>
    <row r="9" spans="1:16" x14ac:dyDescent="0.2">
      <c r="A9" s="142">
        <v>8</v>
      </c>
      <c r="B9" s="40" t="s">
        <v>613</v>
      </c>
      <c r="C9" s="42">
        <v>44212</v>
      </c>
      <c r="D9" s="41">
        <f t="shared" si="5"/>
        <v>2</v>
      </c>
      <c r="E9" s="41" t="str">
        <f>CHOOSE(WEEKDAY(Tabla2[[#This Row],[Fecha]]),"D","L","M","X","J","V","S")</f>
        <v>S</v>
      </c>
      <c r="F9" s="39"/>
      <c r="G9" s="39" t="s">
        <v>619</v>
      </c>
      <c r="H9" s="40" t="s">
        <v>619</v>
      </c>
      <c r="I9" s="14">
        <v>5</v>
      </c>
      <c r="J9" s="39"/>
      <c r="K9" s="39"/>
      <c r="L9" s="40">
        <v>1</v>
      </c>
      <c r="M9" s="148">
        <f t="shared" si="6"/>
        <v>1</v>
      </c>
      <c r="N9" s="148"/>
      <c r="O9" s="59">
        <v>0</v>
      </c>
      <c r="P9" s="39"/>
    </row>
    <row r="10" spans="1:16" x14ac:dyDescent="0.2">
      <c r="A10" s="142">
        <v>9</v>
      </c>
      <c r="B10" s="40" t="s">
        <v>613</v>
      </c>
      <c r="C10" s="42">
        <v>44217</v>
      </c>
      <c r="D10" s="41">
        <f t="shared" ref="D10:D11" si="7">WEEKNUM(C10,21)</f>
        <v>3</v>
      </c>
      <c r="E10" s="41" t="str">
        <f>CHOOSE(WEEKDAY(Tabla2[[#This Row],[Fecha]]),"D","L","M","X","J","V","S")</f>
        <v>J</v>
      </c>
      <c r="F10" s="39"/>
      <c r="G10" s="39" t="s">
        <v>619</v>
      </c>
      <c r="H10" s="40" t="s">
        <v>619</v>
      </c>
      <c r="I10" s="14">
        <v>7</v>
      </c>
      <c r="J10" s="164"/>
      <c r="K10" s="164"/>
      <c r="L10" s="40">
        <v>1</v>
      </c>
      <c r="M10" s="165">
        <f>IF(B10="GP",L10*1.5,IF(B10="LP",L10*1,IF(B10="EU",L10*2.5,L10*0.5)))</f>
        <v>1</v>
      </c>
      <c r="N10" s="165"/>
      <c r="O10" s="59">
        <v>0</v>
      </c>
      <c r="P10" s="39"/>
    </row>
    <row r="11" spans="1:16" x14ac:dyDescent="0.2">
      <c r="A11" s="142">
        <v>10</v>
      </c>
      <c r="B11" s="40" t="s">
        <v>613</v>
      </c>
      <c r="C11" s="42">
        <v>44217</v>
      </c>
      <c r="D11" s="41">
        <f t="shared" si="7"/>
        <v>3</v>
      </c>
      <c r="E11" s="41" t="str">
        <f>CHOOSE(WEEKDAY(Tabla2[[#This Row],[Fecha]]),"D","L","M","X","J","V","S")</f>
        <v>J</v>
      </c>
      <c r="F11" s="39"/>
      <c r="G11" s="39" t="s">
        <v>619</v>
      </c>
      <c r="H11" s="40" t="s">
        <v>619</v>
      </c>
      <c r="I11" s="14">
        <v>7</v>
      </c>
      <c r="J11" s="164"/>
      <c r="K11" s="164"/>
      <c r="L11" s="40">
        <v>1</v>
      </c>
      <c r="M11" s="165">
        <f>IF(B11="GP",L11*1.5,IF(B11="LP",L11*1,IF(B11="EU",L11*2.5,L11*0.5)))</f>
        <v>1</v>
      </c>
      <c r="N11" s="165"/>
      <c r="O11" s="59">
        <v>0</v>
      </c>
      <c r="P11" s="39"/>
    </row>
    <row r="12" spans="1:16" x14ac:dyDescent="0.2">
      <c r="A12" s="142">
        <v>11</v>
      </c>
      <c r="B12" s="40" t="s">
        <v>613</v>
      </c>
      <c r="C12" s="42">
        <v>44219</v>
      </c>
      <c r="D12" s="41">
        <f t="shared" ref="D12:D13" si="8">WEEKNUM(C12,21)</f>
        <v>3</v>
      </c>
      <c r="E12" s="41" t="str">
        <f>CHOOSE(WEEKDAY(Tabla2[[#This Row],[Fecha]]),"D","L","M","X","J","V","S")</f>
        <v>S</v>
      </c>
      <c r="F12" s="175"/>
      <c r="G12" s="39" t="s">
        <v>619</v>
      </c>
      <c r="H12" s="40" t="s">
        <v>619</v>
      </c>
      <c r="I12" s="14">
        <v>8</v>
      </c>
      <c r="J12" s="176"/>
      <c r="K12" s="176"/>
      <c r="L12" s="40">
        <v>1</v>
      </c>
      <c r="M12" s="148">
        <f t="shared" ref="M12:M19" si="9">IF(B12="GP",L12*1.5,IF(B12="LP",L12*1,IF(B12="EU",L12*2.5,L12*0.5)))</f>
        <v>1</v>
      </c>
      <c r="N12" s="177"/>
      <c r="O12" s="59">
        <v>0</v>
      </c>
      <c r="P12" s="39"/>
    </row>
    <row r="13" spans="1:16" x14ac:dyDescent="0.2">
      <c r="A13" s="142">
        <v>12</v>
      </c>
      <c r="B13" s="40" t="s">
        <v>613</v>
      </c>
      <c r="C13" s="42">
        <v>44219</v>
      </c>
      <c r="D13" s="41">
        <f t="shared" si="8"/>
        <v>3</v>
      </c>
      <c r="E13" s="41" t="str">
        <f>CHOOSE(WEEKDAY(Tabla2[[#This Row],[Fecha]]),"D","L","M","X","J","V","S")</f>
        <v>S</v>
      </c>
      <c r="F13" s="172"/>
      <c r="G13" s="39" t="s">
        <v>619</v>
      </c>
      <c r="H13" s="40" t="s">
        <v>619</v>
      </c>
      <c r="I13" s="14">
        <v>1</v>
      </c>
      <c r="J13" s="173"/>
      <c r="K13" s="173"/>
      <c r="L13" s="40">
        <v>1</v>
      </c>
      <c r="M13" s="148">
        <f t="shared" si="9"/>
        <v>1</v>
      </c>
      <c r="N13" s="174"/>
      <c r="O13" s="59">
        <v>0</v>
      </c>
      <c r="P13" s="39"/>
    </row>
    <row r="14" spans="1:16" x14ac:dyDescent="0.2">
      <c r="A14" s="142">
        <v>13</v>
      </c>
      <c r="B14" s="40" t="s">
        <v>613</v>
      </c>
      <c r="C14" s="42">
        <v>44224</v>
      </c>
      <c r="D14" s="41">
        <f t="shared" ref="D14:D15" si="10">WEEKNUM(C14,21)</f>
        <v>4</v>
      </c>
      <c r="E14" s="41" t="str">
        <f>CHOOSE(WEEKDAY(Tabla2[[#This Row],[Fecha]]),"D","L","M","X","J","V","S")</f>
        <v>J</v>
      </c>
      <c r="F14" s="175"/>
      <c r="G14" s="39" t="s">
        <v>619</v>
      </c>
      <c r="H14" s="40" t="s">
        <v>619</v>
      </c>
      <c r="I14" s="14">
        <v>1</v>
      </c>
      <c r="J14" s="176"/>
      <c r="K14" s="176"/>
      <c r="L14" s="40">
        <v>1</v>
      </c>
      <c r="M14" s="165">
        <f t="shared" si="9"/>
        <v>1</v>
      </c>
      <c r="N14" s="177"/>
      <c r="O14" s="59">
        <v>0</v>
      </c>
      <c r="P14" s="175"/>
    </row>
    <row r="15" spans="1:16" x14ac:dyDescent="0.2">
      <c r="A15" s="142">
        <v>14</v>
      </c>
      <c r="B15" s="40" t="s">
        <v>613</v>
      </c>
      <c r="C15" s="42">
        <v>44224</v>
      </c>
      <c r="D15" s="41">
        <f t="shared" si="10"/>
        <v>4</v>
      </c>
      <c r="E15" s="41" t="str">
        <f>CHOOSE(WEEKDAY(Tabla2[[#This Row],[Fecha]]),"D","L","M","X","J","V","S")</f>
        <v>J</v>
      </c>
      <c r="F15" s="172"/>
      <c r="G15" s="39" t="s">
        <v>619</v>
      </c>
      <c r="H15" s="40" t="s">
        <v>619</v>
      </c>
      <c r="I15" s="14">
        <v>6</v>
      </c>
      <c r="J15" s="173"/>
      <c r="K15" s="173"/>
      <c r="L15" s="40">
        <v>1</v>
      </c>
      <c r="M15" s="165">
        <f t="shared" si="9"/>
        <v>1</v>
      </c>
      <c r="N15" s="174"/>
      <c r="O15" s="59">
        <v>0</v>
      </c>
      <c r="P15" s="172"/>
    </row>
    <row r="16" spans="1:16" x14ac:dyDescent="0.2">
      <c r="A16" s="142">
        <v>15</v>
      </c>
      <c r="B16" s="40" t="s">
        <v>613</v>
      </c>
      <c r="C16" s="42">
        <v>44226</v>
      </c>
      <c r="D16" s="41">
        <f t="shared" ref="D16:D17" si="11">WEEKNUM(C16,21)</f>
        <v>4</v>
      </c>
      <c r="E16" s="41" t="str">
        <f>CHOOSE(WEEKDAY(Tabla2[[#This Row],[Fecha]]),"D","L","M","X","J","V","S")</f>
        <v>S</v>
      </c>
      <c r="F16" s="172"/>
      <c r="G16" s="39" t="s">
        <v>619</v>
      </c>
      <c r="H16" s="40" t="s">
        <v>619</v>
      </c>
      <c r="I16" s="14">
        <v>8</v>
      </c>
      <c r="J16" s="182"/>
      <c r="K16" s="182"/>
      <c r="L16" s="40">
        <v>1</v>
      </c>
      <c r="M16" s="148">
        <f t="shared" si="9"/>
        <v>1</v>
      </c>
      <c r="N16" s="183"/>
      <c r="O16" s="59">
        <v>0</v>
      </c>
      <c r="P16" s="172"/>
    </row>
    <row r="17" spans="1:16" x14ac:dyDescent="0.2">
      <c r="A17" s="142">
        <v>16</v>
      </c>
      <c r="B17" s="40" t="s">
        <v>613</v>
      </c>
      <c r="C17" s="42">
        <v>44226</v>
      </c>
      <c r="D17" s="41">
        <f t="shared" si="11"/>
        <v>4</v>
      </c>
      <c r="E17" s="41" t="str">
        <f>CHOOSE(WEEKDAY(Tabla2[[#This Row],[Fecha]]),"D","L","M","X","J","V","S")</f>
        <v>S</v>
      </c>
      <c r="F17" s="172"/>
      <c r="G17" s="39" t="s">
        <v>619</v>
      </c>
      <c r="H17" s="40" t="s">
        <v>619</v>
      </c>
      <c r="I17" s="14">
        <v>6</v>
      </c>
      <c r="J17" s="184"/>
      <c r="K17" s="184"/>
      <c r="L17" s="40">
        <v>1</v>
      </c>
      <c r="M17" s="148">
        <f t="shared" si="9"/>
        <v>1</v>
      </c>
      <c r="N17" s="185"/>
      <c r="O17" s="59">
        <v>0</v>
      </c>
      <c r="P17" s="175"/>
    </row>
    <row r="18" spans="1:16" x14ac:dyDescent="0.2">
      <c r="A18" s="142">
        <v>17</v>
      </c>
      <c r="B18" s="40" t="s">
        <v>613</v>
      </c>
      <c r="C18" s="42">
        <v>44231</v>
      </c>
      <c r="D18" s="41">
        <f t="shared" ref="D18:D19" si="12">WEEKNUM(C18,21)</f>
        <v>5</v>
      </c>
      <c r="E18" s="41" t="str">
        <f>CHOOSE(WEEKDAY(Tabla2[[#This Row],[Fecha]]),"D","L","M","X","J","V","S")</f>
        <v>J</v>
      </c>
      <c r="F18" s="172"/>
      <c r="G18" s="39" t="s">
        <v>619</v>
      </c>
      <c r="H18" s="40" t="s">
        <v>619</v>
      </c>
      <c r="I18" s="14">
        <v>2</v>
      </c>
      <c r="J18" s="187"/>
      <c r="K18" s="187"/>
      <c r="L18" s="186">
        <v>1</v>
      </c>
      <c r="M18" s="148">
        <f t="shared" si="9"/>
        <v>1</v>
      </c>
      <c r="N18" s="188" t="s">
        <v>617</v>
      </c>
      <c r="O18" s="193">
        <v>1</v>
      </c>
      <c r="P18" s="172"/>
    </row>
    <row r="19" spans="1:16" x14ac:dyDescent="0.2">
      <c r="A19" s="142">
        <v>18</v>
      </c>
      <c r="B19" s="40" t="s">
        <v>613</v>
      </c>
      <c r="C19" s="42">
        <v>44231</v>
      </c>
      <c r="D19" s="41">
        <f t="shared" si="12"/>
        <v>5</v>
      </c>
      <c r="E19" s="41" t="str">
        <f>CHOOSE(WEEKDAY(Tabla2[[#This Row],[Fecha]]),"D","L","M","X","J","V","S")</f>
        <v>J</v>
      </c>
      <c r="F19" s="172"/>
      <c r="G19" s="39" t="s">
        <v>619</v>
      </c>
      <c r="H19" s="40" t="s">
        <v>619</v>
      </c>
      <c r="I19" s="14">
        <v>1</v>
      </c>
      <c r="J19" s="190"/>
      <c r="K19" s="190"/>
      <c r="L19" s="189">
        <v>1</v>
      </c>
      <c r="M19" s="148">
        <f t="shared" si="9"/>
        <v>1</v>
      </c>
      <c r="N19" s="191"/>
      <c r="O19" s="59">
        <v>0</v>
      </c>
      <c r="P19" s="175"/>
    </row>
    <row r="20" spans="1:16" x14ac:dyDescent="0.2">
      <c r="A20" s="142">
        <v>19</v>
      </c>
      <c r="B20" s="40" t="s">
        <v>613</v>
      </c>
      <c r="C20" s="42">
        <v>44233</v>
      </c>
      <c r="D20" s="41">
        <f t="shared" ref="D20:D21" si="13">WEEKNUM(C20,21)</f>
        <v>5</v>
      </c>
      <c r="E20" s="41" t="str">
        <f>CHOOSE(WEEKDAY(Tabla2[[#This Row],[Fecha]]),"D","L","M","X","J","V","S")</f>
        <v>S</v>
      </c>
      <c r="F20" s="172"/>
      <c r="G20" s="39" t="s">
        <v>619</v>
      </c>
      <c r="H20" s="40" t="s">
        <v>619</v>
      </c>
      <c r="I20" s="14">
        <v>8</v>
      </c>
      <c r="J20" s="176"/>
      <c r="K20" s="176"/>
      <c r="L20" s="186">
        <v>1</v>
      </c>
      <c r="M20" s="148">
        <f t="shared" ref="M20:M21" si="14">IF(B20="GP",L20*1.5,IF(B20="LP",L20*1,IF(B20="EU",L20*2.5,L20*0.5)))</f>
        <v>1</v>
      </c>
      <c r="N20" s="177"/>
      <c r="O20" s="59">
        <v>0</v>
      </c>
      <c r="P20" s="175"/>
    </row>
    <row r="21" spans="1:16" x14ac:dyDescent="0.2">
      <c r="A21" s="142">
        <v>20</v>
      </c>
      <c r="B21" s="40" t="s">
        <v>613</v>
      </c>
      <c r="C21" s="42">
        <v>44233</v>
      </c>
      <c r="D21" s="41">
        <f t="shared" si="13"/>
        <v>5</v>
      </c>
      <c r="E21" s="41" t="str">
        <f>CHOOSE(WEEKDAY(Tabla2[[#This Row],[Fecha]]),"D","L","M","X","J","V","S")</f>
        <v>S</v>
      </c>
      <c r="F21" s="172"/>
      <c r="G21" s="39" t="s">
        <v>619</v>
      </c>
      <c r="H21" s="40" t="s">
        <v>619</v>
      </c>
      <c r="I21" s="14">
        <v>2</v>
      </c>
      <c r="J21" s="173"/>
      <c r="K21" s="173"/>
      <c r="L21" s="189">
        <v>1</v>
      </c>
      <c r="M21" s="148">
        <f t="shared" si="14"/>
        <v>1</v>
      </c>
      <c r="N21" s="174"/>
      <c r="O21" s="59">
        <v>0</v>
      </c>
      <c r="P21" s="172"/>
    </row>
    <row r="22" spans="1:16" x14ac:dyDescent="0.2">
      <c r="A22" s="142">
        <v>21</v>
      </c>
      <c r="B22" s="40" t="s">
        <v>613</v>
      </c>
      <c r="C22" s="42">
        <v>44238</v>
      </c>
      <c r="D22" s="41">
        <f t="shared" ref="D22:D23" si="15">WEEKNUM(C22,21)</f>
        <v>6</v>
      </c>
      <c r="E22" s="41" t="str">
        <f>CHOOSE(WEEKDAY(Tabla2[[#This Row],[Fecha]]),"D","L","M","X","J","V","S")</f>
        <v>J</v>
      </c>
      <c r="F22" s="172"/>
      <c r="G22" s="39" t="s">
        <v>619</v>
      </c>
      <c r="H22" s="40" t="s">
        <v>619</v>
      </c>
      <c r="I22" s="14">
        <v>8</v>
      </c>
      <c r="J22" s="173"/>
      <c r="K22" s="173"/>
      <c r="L22" s="189">
        <v>1</v>
      </c>
      <c r="M22" s="148">
        <f t="shared" ref="M22:M24" si="16">IF(B22="GP",L22*1.5,IF(B22="LP",L22*1,IF(B22="EU",L22*2.5,L22*0.5)))</f>
        <v>1</v>
      </c>
      <c r="N22" s="174"/>
      <c r="O22" s="59">
        <v>0</v>
      </c>
      <c r="P22" s="172"/>
    </row>
    <row r="23" spans="1:16" x14ac:dyDescent="0.2">
      <c r="A23" s="142">
        <v>22</v>
      </c>
      <c r="B23" s="40" t="s">
        <v>613</v>
      </c>
      <c r="C23" s="42">
        <v>44238</v>
      </c>
      <c r="D23" s="41">
        <f t="shared" si="15"/>
        <v>6</v>
      </c>
      <c r="E23" s="41" t="str">
        <f>CHOOSE(WEEKDAY(Tabla2[[#This Row],[Fecha]]),"D","L","M","X","J","V","S")</f>
        <v>J</v>
      </c>
      <c r="F23" s="172"/>
      <c r="G23" s="39" t="s">
        <v>619</v>
      </c>
      <c r="H23" s="40" t="s">
        <v>619</v>
      </c>
      <c r="I23" s="14">
        <v>6</v>
      </c>
      <c r="J23" s="173"/>
      <c r="K23" s="173"/>
      <c r="L23" s="189">
        <v>1</v>
      </c>
      <c r="M23" s="148">
        <f t="shared" si="16"/>
        <v>1</v>
      </c>
      <c r="N23" s="174"/>
      <c r="O23" s="59">
        <v>0</v>
      </c>
      <c r="P23" s="172"/>
    </row>
    <row r="24" spans="1:16" x14ac:dyDescent="0.2">
      <c r="A24" s="142">
        <v>23</v>
      </c>
      <c r="B24" s="40" t="s">
        <v>613</v>
      </c>
      <c r="C24" s="42">
        <v>44240</v>
      </c>
      <c r="D24" s="41">
        <f t="shared" ref="D24:D25" si="17">WEEKNUM(C24,21)</f>
        <v>6</v>
      </c>
      <c r="E24" s="41" t="str">
        <f>CHOOSE(WEEKDAY(Tabla2[[#This Row],[Fecha]]),"D","L","M","X","J","V","S")</f>
        <v>S</v>
      </c>
      <c r="F24" s="172"/>
      <c r="G24" s="39" t="s">
        <v>619</v>
      </c>
      <c r="H24" s="40" t="s">
        <v>619</v>
      </c>
      <c r="I24" s="198">
        <v>1</v>
      </c>
      <c r="J24" s="199"/>
      <c r="K24" s="199"/>
      <c r="L24" s="189">
        <v>1</v>
      </c>
      <c r="M24" s="148">
        <f t="shared" si="16"/>
        <v>1</v>
      </c>
      <c r="N24" s="200"/>
      <c r="O24" s="59">
        <v>0</v>
      </c>
      <c r="P24" s="175"/>
    </row>
    <row r="25" spans="1:16" x14ac:dyDescent="0.2">
      <c r="A25" s="142">
        <v>24</v>
      </c>
      <c r="B25" s="40" t="s">
        <v>613</v>
      </c>
      <c r="C25" s="42">
        <v>44240</v>
      </c>
      <c r="D25" s="41">
        <f t="shared" si="17"/>
        <v>6</v>
      </c>
      <c r="E25" s="41" t="str">
        <f>CHOOSE(WEEKDAY(Tabla2[[#This Row],[Fecha]]),"D","L","M","X","J","V","S")</f>
        <v>S</v>
      </c>
      <c r="F25" s="172"/>
      <c r="G25" s="39" t="s">
        <v>619</v>
      </c>
      <c r="H25" s="40" t="s">
        <v>619</v>
      </c>
      <c r="I25" s="195">
        <v>4</v>
      </c>
      <c r="J25" s="196"/>
      <c r="K25" s="196"/>
      <c r="L25" s="189">
        <v>1</v>
      </c>
      <c r="M25" s="148">
        <f t="shared" ref="M25" si="18">IF(B25="GP",L25*1.5,IF(B25="LP",L25*1,IF(B25="EU",L25*2.5,L25*0.5)))</f>
        <v>1</v>
      </c>
      <c r="N25" s="197"/>
      <c r="O25" s="59">
        <v>0</v>
      </c>
      <c r="P25" s="172"/>
    </row>
    <row r="26" spans="1:16" x14ac:dyDescent="0.2">
      <c r="A26" s="142">
        <v>25</v>
      </c>
      <c r="B26" s="40" t="s">
        <v>613</v>
      </c>
      <c r="C26" s="42">
        <v>44245</v>
      </c>
      <c r="D26" s="41">
        <f t="shared" ref="D26:D27" si="19">WEEKNUM(C26,21)</f>
        <v>7</v>
      </c>
      <c r="E26" s="41" t="str">
        <f>CHOOSE(WEEKDAY(Tabla2[[#This Row],[Fecha]]),"D","L","M","X","J","V","S")</f>
        <v>J</v>
      </c>
      <c r="F26" s="172"/>
      <c r="G26" s="39" t="s">
        <v>619</v>
      </c>
      <c r="H26" s="40" t="s">
        <v>619</v>
      </c>
      <c r="I26" s="205">
        <v>8</v>
      </c>
      <c r="J26" s="206"/>
      <c r="K26" s="206"/>
      <c r="L26" s="189">
        <v>1</v>
      </c>
      <c r="M26" s="148">
        <f t="shared" ref="M26:M27" si="20">IF(B26="GP",L26*1.5,IF(B26="LP",L26*1,IF(B26="EU",L26*2.5,L26*0.5)))</f>
        <v>1</v>
      </c>
      <c r="N26" s="207"/>
      <c r="O26" s="59">
        <v>0</v>
      </c>
      <c r="P26" s="175"/>
    </row>
    <row r="27" spans="1:16" x14ac:dyDescent="0.2">
      <c r="A27" s="142">
        <v>26</v>
      </c>
      <c r="B27" s="40" t="s">
        <v>613</v>
      </c>
      <c r="C27" s="42">
        <v>44245</v>
      </c>
      <c r="D27" s="41">
        <f t="shared" si="19"/>
        <v>7</v>
      </c>
      <c r="E27" s="41" t="str">
        <f>CHOOSE(WEEKDAY(Tabla2[[#This Row],[Fecha]]),"D","L","M","X","J","V","S")</f>
        <v>J</v>
      </c>
      <c r="F27" s="172"/>
      <c r="G27" s="39" t="s">
        <v>619</v>
      </c>
      <c r="H27" s="40" t="s">
        <v>619</v>
      </c>
      <c r="I27" s="202">
        <v>5</v>
      </c>
      <c r="J27" s="203"/>
      <c r="K27" s="203"/>
      <c r="L27" s="189">
        <v>1</v>
      </c>
      <c r="M27" s="148">
        <f t="shared" si="20"/>
        <v>1</v>
      </c>
      <c r="N27" s="204"/>
      <c r="O27" s="59">
        <v>0</v>
      </c>
      <c r="P27" s="172"/>
    </row>
    <row r="28" spans="1:16" x14ac:dyDescent="0.2">
      <c r="A28" s="142">
        <v>27</v>
      </c>
      <c r="B28" s="40" t="s">
        <v>613</v>
      </c>
      <c r="C28" s="42">
        <v>44247</v>
      </c>
      <c r="D28" s="41">
        <f t="shared" ref="D28:D29" si="21">WEEKNUM(C28,21)</f>
        <v>7</v>
      </c>
      <c r="E28" s="41" t="str">
        <f>CHOOSE(WEEKDAY(Tabla2[[#This Row],[Fecha]]),"D","L","M","X","J","V","S")</f>
        <v>S</v>
      </c>
      <c r="F28" s="172"/>
      <c r="G28" s="39" t="s">
        <v>619</v>
      </c>
      <c r="H28" s="40" t="s">
        <v>619</v>
      </c>
      <c r="I28" s="89">
        <v>1</v>
      </c>
      <c r="J28" s="173"/>
      <c r="K28" s="173"/>
      <c r="L28" s="189">
        <v>1</v>
      </c>
      <c r="M28" s="148">
        <f t="shared" ref="M28:M30" si="22">IF(B28="GP",L28*1.5,IF(B28="LP",L28*1,IF(B28="EU",L28*2.5,L28*0.5)))</f>
        <v>1</v>
      </c>
      <c r="N28" s="174" t="s">
        <v>617</v>
      </c>
      <c r="O28" s="217">
        <v>1</v>
      </c>
      <c r="P28" s="172"/>
    </row>
    <row r="29" spans="1:16" x14ac:dyDescent="0.2">
      <c r="A29" s="142">
        <v>28</v>
      </c>
      <c r="B29" s="40" t="s">
        <v>613</v>
      </c>
      <c r="C29" s="42">
        <v>44247</v>
      </c>
      <c r="D29" s="41">
        <f t="shared" si="21"/>
        <v>7</v>
      </c>
      <c r="E29" s="41" t="str">
        <f>CHOOSE(WEEKDAY(Tabla2[[#This Row],[Fecha]]),"D","L","M","X","J","V","S")</f>
        <v>S</v>
      </c>
      <c r="F29" s="172"/>
      <c r="G29" s="39" t="s">
        <v>619</v>
      </c>
      <c r="H29" s="40" t="s">
        <v>619</v>
      </c>
      <c r="I29" s="215">
        <v>5</v>
      </c>
      <c r="J29" s="176"/>
      <c r="K29" s="176"/>
      <c r="L29" s="189">
        <v>1</v>
      </c>
      <c r="M29" s="148">
        <f t="shared" si="22"/>
        <v>1</v>
      </c>
      <c r="N29" s="177"/>
      <c r="O29" s="59">
        <v>0</v>
      </c>
      <c r="P29" s="175"/>
    </row>
    <row r="30" spans="1:16" x14ac:dyDescent="0.2">
      <c r="A30" s="142">
        <v>29</v>
      </c>
      <c r="B30" s="40" t="s">
        <v>613</v>
      </c>
      <c r="C30" s="42">
        <v>44252</v>
      </c>
      <c r="D30" s="41">
        <f t="shared" ref="D30:D33" si="23">WEEKNUM(C30,21)</f>
        <v>8</v>
      </c>
      <c r="E30" s="41" t="str">
        <f>CHOOSE(WEEKDAY(Tabla2[[#This Row],[Fecha]]),"D","L","M","X","J","V","S")</f>
        <v>J</v>
      </c>
      <c r="F30" s="172"/>
      <c r="G30" s="39" t="s">
        <v>619</v>
      </c>
      <c r="H30" s="40" t="s">
        <v>619</v>
      </c>
      <c r="I30" s="202">
        <v>7</v>
      </c>
      <c r="J30" s="203"/>
      <c r="K30" s="203"/>
      <c r="L30" s="189">
        <v>1</v>
      </c>
      <c r="M30" s="148">
        <f t="shared" si="22"/>
        <v>1</v>
      </c>
      <c r="N30" s="204"/>
      <c r="O30" s="59">
        <v>0</v>
      </c>
      <c r="P30" s="172"/>
    </row>
    <row r="31" spans="1:16" x14ac:dyDescent="0.2">
      <c r="A31" s="142">
        <v>30</v>
      </c>
      <c r="B31" s="40" t="s">
        <v>613</v>
      </c>
      <c r="C31" s="42">
        <v>44252</v>
      </c>
      <c r="D31" s="41">
        <f t="shared" si="23"/>
        <v>8</v>
      </c>
      <c r="E31" s="41" t="str">
        <f>CHOOSE(WEEKDAY(Tabla2[[#This Row],[Fecha]]),"D","L","M","X","J","V","S")</f>
        <v>J</v>
      </c>
      <c r="F31" s="172"/>
      <c r="G31" s="39" t="s">
        <v>619</v>
      </c>
      <c r="H31" s="40" t="s">
        <v>619</v>
      </c>
      <c r="I31" s="202">
        <v>2</v>
      </c>
      <c r="J31" s="203"/>
      <c r="K31" s="203"/>
      <c r="L31" s="189">
        <v>1</v>
      </c>
      <c r="M31" s="148">
        <f t="shared" ref="M31:M35" si="24">IF(B31="GP",L31*1.5,IF(B31="LP",L31*1,IF(B31="EU",L31*2.5,L31*0.5)))</f>
        <v>1</v>
      </c>
      <c r="N31" s="204"/>
      <c r="O31" s="59">
        <v>0</v>
      </c>
      <c r="P31" s="172"/>
    </row>
    <row r="32" spans="1:16" x14ac:dyDescent="0.2">
      <c r="A32" s="142">
        <v>31</v>
      </c>
      <c r="B32" s="40" t="s">
        <v>613</v>
      </c>
      <c r="C32" s="42">
        <v>44254</v>
      </c>
      <c r="D32" s="41">
        <f t="shared" si="23"/>
        <v>8</v>
      </c>
      <c r="E32" s="41" t="str">
        <f>CHOOSE(WEEKDAY(Tabla2[[#This Row],[Fecha]]),"D","L","M","X","J","V","S")</f>
        <v>S</v>
      </c>
      <c r="F32" s="172"/>
      <c r="G32" s="39" t="s">
        <v>619</v>
      </c>
      <c r="H32" s="40" t="s">
        <v>619</v>
      </c>
      <c r="I32" s="202">
        <v>5</v>
      </c>
      <c r="J32" s="203"/>
      <c r="K32" s="203"/>
      <c r="L32" s="189">
        <v>1</v>
      </c>
      <c r="M32" s="148">
        <f t="shared" si="24"/>
        <v>1</v>
      </c>
      <c r="N32" s="204"/>
      <c r="O32" s="59">
        <v>0</v>
      </c>
      <c r="P32" s="172"/>
    </row>
    <row r="33" spans="1:16" x14ac:dyDescent="0.2">
      <c r="A33" s="142">
        <v>32</v>
      </c>
      <c r="B33" s="40" t="s">
        <v>613</v>
      </c>
      <c r="C33" s="42">
        <v>44254</v>
      </c>
      <c r="D33" s="41">
        <f t="shared" si="23"/>
        <v>8</v>
      </c>
      <c r="E33" s="41" t="str">
        <f>CHOOSE(WEEKDAY(Tabla2[[#This Row],[Fecha]]),"D","L","M","X","J","V","S")</f>
        <v>S</v>
      </c>
      <c r="F33" s="172"/>
      <c r="G33" s="39" t="s">
        <v>619</v>
      </c>
      <c r="H33" s="40" t="s">
        <v>619</v>
      </c>
      <c r="I33" s="202">
        <v>9</v>
      </c>
      <c r="J33" s="203"/>
      <c r="K33" s="203"/>
      <c r="L33" s="189">
        <v>1</v>
      </c>
      <c r="M33" s="148">
        <f t="shared" si="24"/>
        <v>1</v>
      </c>
      <c r="N33" s="204"/>
      <c r="O33" s="59">
        <v>0</v>
      </c>
      <c r="P33" s="172"/>
    </row>
    <row r="34" spans="1:16" x14ac:dyDescent="0.2">
      <c r="A34" s="142">
        <v>33</v>
      </c>
      <c r="B34" s="40" t="s">
        <v>613</v>
      </c>
      <c r="C34" s="42">
        <v>44259</v>
      </c>
      <c r="D34" s="41">
        <f t="shared" ref="D34:D35" si="25">WEEKNUM(C34,21)</f>
        <v>9</v>
      </c>
      <c r="E34" s="41" t="str">
        <f>CHOOSE(WEEKDAY(Tabla2[[#This Row],[Fecha]]),"D","L","M","X","J","V","S")</f>
        <v>J</v>
      </c>
      <c r="F34" s="172"/>
      <c r="G34" s="39" t="s">
        <v>619</v>
      </c>
      <c r="H34" s="40" t="s">
        <v>619</v>
      </c>
      <c r="I34" s="89">
        <v>0</v>
      </c>
      <c r="J34" s="173"/>
      <c r="K34" s="173"/>
      <c r="L34" s="189">
        <v>1</v>
      </c>
      <c r="M34" s="148">
        <f t="shared" si="24"/>
        <v>1</v>
      </c>
      <c r="N34" s="174" t="s">
        <v>617</v>
      </c>
      <c r="O34" s="217">
        <v>1</v>
      </c>
      <c r="P34" s="172"/>
    </row>
    <row r="35" spans="1:16" x14ac:dyDescent="0.2">
      <c r="A35" s="142">
        <v>34</v>
      </c>
      <c r="B35" s="40" t="s">
        <v>613</v>
      </c>
      <c r="C35" s="42">
        <v>44259</v>
      </c>
      <c r="D35" s="41">
        <f t="shared" si="25"/>
        <v>9</v>
      </c>
      <c r="E35" s="41" t="str">
        <f>CHOOSE(WEEKDAY(Tabla2[[#This Row],[Fecha]]),"D","L","M","X","J","V","S")</f>
        <v>J</v>
      </c>
      <c r="F35" s="175"/>
      <c r="G35" s="39" t="s">
        <v>619</v>
      </c>
      <c r="H35" s="40" t="s">
        <v>619</v>
      </c>
      <c r="I35" s="215">
        <v>2</v>
      </c>
      <c r="J35" s="176"/>
      <c r="K35" s="176"/>
      <c r="L35" s="189">
        <v>1</v>
      </c>
      <c r="M35" s="148">
        <f t="shared" si="24"/>
        <v>1</v>
      </c>
      <c r="N35" s="177"/>
      <c r="O35" s="59">
        <v>0</v>
      </c>
      <c r="P35" s="175"/>
    </row>
    <row r="36" spans="1:16" x14ac:dyDescent="0.2">
      <c r="A36" s="142">
        <v>35</v>
      </c>
      <c r="B36" s="40" t="s">
        <v>613</v>
      </c>
      <c r="C36" s="42">
        <v>44261</v>
      </c>
      <c r="D36" s="41">
        <f t="shared" ref="D36:D37" si="26">WEEKNUM(C36,21)</f>
        <v>9</v>
      </c>
      <c r="E36" s="41" t="str">
        <f>CHOOSE(WEEKDAY(Tabla2[[#This Row],[Fecha]]),"D","L","M","X","J","V","S")</f>
        <v>S</v>
      </c>
      <c r="F36" s="175"/>
      <c r="G36" s="39" t="s">
        <v>619</v>
      </c>
      <c r="H36" s="40" t="s">
        <v>619</v>
      </c>
      <c r="I36" s="215">
        <v>7</v>
      </c>
      <c r="J36" s="176"/>
      <c r="K36" s="176"/>
      <c r="L36" s="189">
        <v>1</v>
      </c>
      <c r="M36" s="148">
        <f t="shared" ref="M36:M38" si="27">IF(B36="GP",L36*1.5,IF(B36="LP",L36*1,IF(B36="EU",L36*2.5,L36*0.5)))</f>
        <v>1</v>
      </c>
      <c r="N36" s="177" t="s">
        <v>617</v>
      </c>
      <c r="O36" s="229">
        <v>1</v>
      </c>
      <c r="P36" s="175"/>
    </row>
    <row r="37" spans="1:16" x14ac:dyDescent="0.2">
      <c r="A37" s="142">
        <v>36</v>
      </c>
      <c r="B37" s="40" t="s">
        <v>613</v>
      </c>
      <c r="C37" s="42">
        <v>44261</v>
      </c>
      <c r="D37" s="41">
        <f t="shared" si="26"/>
        <v>9</v>
      </c>
      <c r="E37" s="41" t="str">
        <f>CHOOSE(WEEKDAY(Tabla2[[#This Row],[Fecha]]),"D","L","M","X","J","V","S")</f>
        <v>S</v>
      </c>
      <c r="F37" s="175"/>
      <c r="G37" s="39" t="s">
        <v>619</v>
      </c>
      <c r="H37" s="40" t="s">
        <v>619</v>
      </c>
      <c r="I37" s="89">
        <v>9</v>
      </c>
      <c r="J37" s="173"/>
      <c r="K37" s="173"/>
      <c r="L37" s="189">
        <v>1</v>
      </c>
      <c r="M37" s="148">
        <f t="shared" si="27"/>
        <v>1</v>
      </c>
      <c r="N37" s="177"/>
      <c r="O37" s="59">
        <v>0</v>
      </c>
      <c r="P37" s="172"/>
    </row>
    <row r="38" spans="1:16" x14ac:dyDescent="0.2">
      <c r="A38" s="142">
        <v>37</v>
      </c>
      <c r="B38" s="40" t="s">
        <v>613</v>
      </c>
      <c r="C38" s="42">
        <v>44266</v>
      </c>
      <c r="D38" s="41">
        <f t="shared" ref="D38:D39" si="28">WEEKNUM(C38,21)</f>
        <v>10</v>
      </c>
      <c r="E38" s="41" t="str">
        <f>CHOOSE(WEEKDAY(Tabla2[[#This Row],[Fecha]]),"D","L","M","X","J","V","S")</f>
        <v>J</v>
      </c>
      <c r="F38" s="175"/>
      <c r="G38" s="39" t="s">
        <v>619</v>
      </c>
      <c r="H38" s="40" t="s">
        <v>619</v>
      </c>
      <c r="I38" s="241">
        <v>4</v>
      </c>
      <c r="J38" s="242"/>
      <c r="K38" s="242"/>
      <c r="L38" s="189">
        <v>1</v>
      </c>
      <c r="M38" s="148">
        <f t="shared" si="27"/>
        <v>1</v>
      </c>
      <c r="N38" s="243"/>
      <c r="O38" s="59">
        <v>0</v>
      </c>
      <c r="P38" s="172"/>
    </row>
    <row r="39" spans="1:16" x14ac:dyDescent="0.2">
      <c r="A39" s="142">
        <v>38</v>
      </c>
      <c r="B39" s="40" t="s">
        <v>613</v>
      </c>
      <c r="C39" s="42">
        <v>44266</v>
      </c>
      <c r="D39" s="41">
        <f t="shared" si="28"/>
        <v>10</v>
      </c>
      <c r="E39" s="41" t="str">
        <f>CHOOSE(WEEKDAY(Tabla2[[#This Row],[Fecha]]),"D","L","M","X","J","V","S")</f>
        <v>J</v>
      </c>
      <c r="F39" s="175"/>
      <c r="G39" s="39" t="s">
        <v>619</v>
      </c>
      <c r="H39" s="40" t="s">
        <v>619</v>
      </c>
      <c r="I39" s="244">
        <v>0</v>
      </c>
      <c r="J39" s="245"/>
      <c r="K39" s="245"/>
      <c r="L39" s="189">
        <v>1</v>
      </c>
      <c r="M39" s="148">
        <f t="shared" ref="M39:M41" si="29">IF(B39="GP",L39*1.5,IF(B39="LP",L39*1,IF(B39="EU",L39*2.5,L39*0.5)))</f>
        <v>1</v>
      </c>
      <c r="N39" s="246"/>
      <c r="O39" s="59">
        <v>0</v>
      </c>
      <c r="P39" s="175"/>
    </row>
    <row r="40" spans="1:16" x14ac:dyDescent="0.2">
      <c r="A40" s="142">
        <v>39</v>
      </c>
      <c r="B40" s="40" t="s">
        <v>613</v>
      </c>
      <c r="C40" s="42">
        <v>44268</v>
      </c>
      <c r="D40" s="41">
        <f t="shared" ref="D40:D41" si="30">WEEKNUM(C40,21)</f>
        <v>10</v>
      </c>
      <c r="E40" s="41" t="str">
        <f>CHOOSE(WEEKDAY(Tabla2[[#This Row],[Fecha]]),"D","L","M","X","J","V","S")</f>
        <v>S</v>
      </c>
      <c r="F40" s="175"/>
      <c r="G40" s="39" t="s">
        <v>619</v>
      </c>
      <c r="H40" s="40" t="s">
        <v>619</v>
      </c>
      <c r="I40" s="241">
        <v>7</v>
      </c>
      <c r="J40" s="242"/>
      <c r="K40" s="242"/>
      <c r="L40" s="189">
        <v>1</v>
      </c>
      <c r="M40" s="148">
        <f t="shared" si="29"/>
        <v>1</v>
      </c>
      <c r="N40" s="243"/>
      <c r="O40" s="59">
        <v>0</v>
      </c>
      <c r="P40" s="172"/>
    </row>
    <row r="41" spans="1:16" x14ac:dyDescent="0.2">
      <c r="A41" s="142">
        <v>40</v>
      </c>
      <c r="B41" s="40" t="s">
        <v>613</v>
      </c>
      <c r="C41" s="42">
        <v>44268</v>
      </c>
      <c r="D41" s="41">
        <f t="shared" si="30"/>
        <v>10</v>
      </c>
      <c r="E41" s="41" t="str">
        <f>CHOOSE(WEEKDAY(Tabla2[[#This Row],[Fecha]]),"D","L","M","X","J","V","S")</f>
        <v>S</v>
      </c>
      <c r="F41" s="175"/>
      <c r="G41" s="39" t="s">
        <v>619</v>
      </c>
      <c r="H41" s="40" t="s">
        <v>619</v>
      </c>
      <c r="I41" s="244">
        <v>7</v>
      </c>
      <c r="J41" s="245"/>
      <c r="K41" s="245"/>
      <c r="L41" s="189">
        <v>1</v>
      </c>
      <c r="M41" s="148">
        <f t="shared" si="29"/>
        <v>1</v>
      </c>
      <c r="N41" s="246"/>
      <c r="O41" s="59">
        <v>0</v>
      </c>
      <c r="P41" s="175"/>
    </row>
    <row r="42" spans="1:16" x14ac:dyDescent="0.2">
      <c r="A42" s="142">
        <v>41</v>
      </c>
      <c r="B42" s="40" t="s">
        <v>613</v>
      </c>
      <c r="C42" s="42">
        <v>44273</v>
      </c>
      <c r="D42" s="41">
        <f t="shared" ref="D42:D43" si="31">WEEKNUM(C42,21)</f>
        <v>11</v>
      </c>
      <c r="E42" s="41" t="str">
        <f>CHOOSE(WEEKDAY(Tabla2[[#This Row],[Fecha]]),"D","L","M","X","J","V","S")</f>
        <v>J</v>
      </c>
      <c r="F42" s="175"/>
      <c r="G42" s="39" t="s">
        <v>619</v>
      </c>
      <c r="H42" s="40" t="s">
        <v>619</v>
      </c>
      <c r="I42" s="14">
        <v>4</v>
      </c>
      <c r="J42" s="245"/>
      <c r="K42" s="245"/>
      <c r="L42" s="189">
        <v>1</v>
      </c>
      <c r="M42" s="148">
        <f>IF(B42="GP",L42*1.5,IF(B42="LP",L42*1,IF(B42="EU",L42*2.5,L42*0.5)))</f>
        <v>1</v>
      </c>
      <c r="N42" s="246"/>
      <c r="O42" s="59">
        <v>0</v>
      </c>
      <c r="P42" s="175"/>
    </row>
    <row r="43" spans="1:16" x14ac:dyDescent="0.2">
      <c r="A43" s="142">
        <v>42</v>
      </c>
      <c r="B43" s="40" t="s">
        <v>613</v>
      </c>
      <c r="C43" s="42">
        <v>44273</v>
      </c>
      <c r="D43" s="41">
        <f t="shared" si="31"/>
        <v>11</v>
      </c>
      <c r="E43" s="41" t="str">
        <f>CHOOSE(WEEKDAY(Tabla2[[#This Row],[Fecha]]),"D","L","M","X","J","V","S")</f>
        <v>J</v>
      </c>
      <c r="F43" s="175"/>
      <c r="G43" s="39" t="s">
        <v>619</v>
      </c>
      <c r="H43" s="40" t="s">
        <v>619</v>
      </c>
      <c r="I43" s="14">
        <v>5</v>
      </c>
      <c r="J43" s="242"/>
      <c r="K43" s="242"/>
      <c r="L43" s="189">
        <v>1</v>
      </c>
      <c r="M43" s="148">
        <f>IF(B43="GP",L43*1.5,IF(B43="LP",L43*1,IF(B43="EU",L43*2.5,L43*0.5)))</f>
        <v>1</v>
      </c>
      <c r="N43" s="243"/>
      <c r="O43" s="59">
        <v>0</v>
      </c>
      <c r="P43" s="172"/>
    </row>
    <row r="44" spans="1:16" x14ac:dyDescent="0.2">
      <c r="A44" s="142">
        <v>43</v>
      </c>
      <c r="B44" s="40" t="s">
        <v>613</v>
      </c>
      <c r="C44" s="42">
        <v>44275</v>
      </c>
      <c r="D44" s="41">
        <f t="shared" ref="D44:D45" si="32">WEEKNUM(C44,21)</f>
        <v>11</v>
      </c>
      <c r="E44" s="41" t="str">
        <f>CHOOSE(WEEKDAY(Tabla2[[#This Row],[Fecha]]),"D","L","M","X","J","V","S")</f>
        <v>S</v>
      </c>
      <c r="F44" s="175"/>
      <c r="G44" s="39" t="s">
        <v>619</v>
      </c>
      <c r="H44" s="40" t="s">
        <v>619</v>
      </c>
      <c r="I44" s="89">
        <v>2</v>
      </c>
      <c r="J44" s="173"/>
      <c r="K44" s="173"/>
      <c r="L44" s="189">
        <v>1</v>
      </c>
      <c r="M44" s="148">
        <f>IF(B44="GP",L44*1.5,IF(B44="LP",L44*1,IF(B44="EU",L44*2.5,L44*0.5)))</f>
        <v>1</v>
      </c>
      <c r="N44" s="174"/>
      <c r="O44" s="59">
        <v>0</v>
      </c>
      <c r="P44" s="172"/>
    </row>
    <row r="45" spans="1:16" x14ac:dyDescent="0.2">
      <c r="A45" s="142">
        <v>44</v>
      </c>
      <c r="B45" s="40" t="s">
        <v>613</v>
      </c>
      <c r="C45" s="42">
        <v>44275</v>
      </c>
      <c r="D45" s="41">
        <f t="shared" si="32"/>
        <v>11</v>
      </c>
      <c r="E45" s="41" t="str">
        <f>CHOOSE(WEEKDAY(Tabla2[[#This Row],[Fecha]]),"D","L","M","X","J","V","S")</f>
        <v>S</v>
      </c>
      <c r="F45" s="175"/>
      <c r="G45" s="39" t="s">
        <v>619</v>
      </c>
      <c r="H45" s="40" t="s">
        <v>619</v>
      </c>
      <c r="I45" s="89">
        <v>2</v>
      </c>
      <c r="J45" s="173"/>
      <c r="K45" s="173"/>
      <c r="L45" s="189">
        <v>1</v>
      </c>
      <c r="M45" s="148">
        <f>IF(B45="GP",L45*1.5,IF(B45="LP",L45*1,IF(B45="EU",L45*2.5,L45*0.5)))</f>
        <v>1</v>
      </c>
      <c r="N45" s="174"/>
      <c r="O45" s="59">
        <v>0</v>
      </c>
      <c r="P45" s="172"/>
    </row>
    <row r="46" spans="1:16" x14ac:dyDescent="0.2">
      <c r="A46" s="142">
        <v>45</v>
      </c>
      <c r="B46" s="40" t="s">
        <v>613</v>
      </c>
      <c r="C46" s="42">
        <v>44280</v>
      </c>
      <c r="D46" s="41">
        <f t="shared" ref="D46:D47" si="33">WEEKNUM(C46,21)</f>
        <v>12</v>
      </c>
      <c r="E46" s="41" t="str">
        <f>CHOOSE(WEEKDAY(Tabla2[[#This Row],[Fecha]]),"D","L","M","X","J","V","S")</f>
        <v>J</v>
      </c>
      <c r="F46" s="175"/>
      <c r="G46" s="39" t="s">
        <v>619</v>
      </c>
      <c r="H46" s="40" t="s">
        <v>619</v>
      </c>
      <c r="I46" s="89">
        <v>9</v>
      </c>
      <c r="J46" s="173"/>
      <c r="K46" s="173"/>
      <c r="L46" s="189">
        <v>1</v>
      </c>
      <c r="M46" s="148">
        <f t="shared" ref="M46:M47" si="34">IF(B46="GP",L46*1.5,IF(B46="LP",L46*1,IF(B46="EU",L46*2.5,L46*0.5)))</f>
        <v>1</v>
      </c>
      <c r="N46" s="174"/>
      <c r="O46" s="59">
        <v>0</v>
      </c>
      <c r="P46" s="172"/>
    </row>
    <row r="47" spans="1:16" x14ac:dyDescent="0.2">
      <c r="A47" s="142">
        <v>46</v>
      </c>
      <c r="B47" s="40" t="s">
        <v>613</v>
      </c>
      <c r="C47" s="42">
        <v>44280</v>
      </c>
      <c r="D47" s="41">
        <f t="shared" si="33"/>
        <v>12</v>
      </c>
      <c r="E47" s="41" t="str">
        <f>CHOOSE(WEEKDAY(Tabla2[[#This Row],[Fecha]]),"D","L","M","X","J","V","S")</f>
        <v>J</v>
      </c>
      <c r="F47" s="175"/>
      <c r="G47" s="39" t="s">
        <v>619</v>
      </c>
      <c r="H47" s="40" t="s">
        <v>619</v>
      </c>
      <c r="I47" s="89">
        <v>9</v>
      </c>
      <c r="J47" s="173"/>
      <c r="K47" s="173"/>
      <c r="L47" s="189">
        <v>1</v>
      </c>
      <c r="M47" s="148">
        <f t="shared" si="34"/>
        <v>1</v>
      </c>
      <c r="N47" s="174"/>
      <c r="O47" s="59">
        <v>0</v>
      </c>
      <c r="P47" s="172"/>
    </row>
    <row r="48" spans="1:16" x14ac:dyDescent="0.2">
      <c r="A48" s="142">
        <v>47</v>
      </c>
      <c r="B48" s="40" t="s">
        <v>613</v>
      </c>
      <c r="C48" s="42">
        <v>44282</v>
      </c>
      <c r="D48" s="41">
        <f t="shared" ref="D48:D49" si="35">WEEKNUM(C48,21)</f>
        <v>12</v>
      </c>
      <c r="E48" s="41" t="str">
        <f>CHOOSE(WEEKDAY(Tabla2[[#This Row],[Fecha]]),"D","L","M","X","J","V","S")</f>
        <v>S</v>
      </c>
      <c r="F48" s="175"/>
      <c r="G48" s="39" t="s">
        <v>619</v>
      </c>
      <c r="H48" s="40" t="s">
        <v>619</v>
      </c>
      <c r="I48" s="89">
        <v>4</v>
      </c>
      <c r="J48" s="173"/>
      <c r="K48" s="173"/>
      <c r="L48" s="189">
        <v>1</v>
      </c>
      <c r="M48" s="148">
        <f>IF(B48="GP",L48*1.5,IF(B48="LP",L48*1,IF(B48="EU",L48*2.5,L48*0.5)))</f>
        <v>1</v>
      </c>
      <c r="N48" s="174"/>
      <c r="O48" s="59">
        <v>0</v>
      </c>
      <c r="P48" s="172"/>
    </row>
    <row r="49" spans="1:16" x14ac:dyDescent="0.2">
      <c r="A49" s="142">
        <v>48</v>
      </c>
      <c r="B49" s="40" t="s">
        <v>613</v>
      </c>
      <c r="C49" s="42">
        <v>44282</v>
      </c>
      <c r="D49" s="41">
        <f t="shared" si="35"/>
        <v>12</v>
      </c>
      <c r="E49" s="41" t="str">
        <f>CHOOSE(WEEKDAY(Tabla2[[#This Row],[Fecha]]),"D","L","M","X","J","V","S")</f>
        <v>S</v>
      </c>
      <c r="F49" s="175"/>
      <c r="G49" s="39" t="s">
        <v>619</v>
      </c>
      <c r="H49" s="40" t="s">
        <v>619</v>
      </c>
      <c r="I49" s="89">
        <v>2</v>
      </c>
      <c r="J49" s="173"/>
      <c r="K49" s="173"/>
      <c r="L49" s="189">
        <v>1</v>
      </c>
      <c r="M49" s="148">
        <f>IF(B49="GP",L49*1.5,IF(B49="LP",L49*1,IF(B49="EU",L49*2.5,L49*0.5)))</f>
        <v>1</v>
      </c>
      <c r="N49" s="174"/>
      <c r="O49" s="59">
        <v>0</v>
      </c>
      <c r="P49" s="172"/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Y49"/>
  <sheetViews>
    <sheetView topLeftCell="A40" zoomScale="145" zoomScaleNormal="145" workbookViewId="0">
      <selection activeCell="N55" sqref="N55"/>
    </sheetView>
  </sheetViews>
  <sheetFormatPr baseColWidth="10" defaultColWidth="8" defaultRowHeight="12.75" x14ac:dyDescent="0.25"/>
  <cols>
    <col min="1" max="1" width="4.140625" style="14" bestFit="1" customWidth="1"/>
    <col min="2" max="2" width="8.5703125" style="14" bestFit="1" customWidth="1"/>
    <col min="3" max="3" width="6.7109375" style="14" bestFit="1" customWidth="1"/>
    <col min="4" max="4" width="10.5703125" style="14" bestFit="1" customWidth="1"/>
    <col min="5" max="5" width="8.5703125" style="14" bestFit="1" customWidth="1"/>
    <col min="6" max="6" width="4" style="14" bestFit="1" customWidth="1"/>
    <col min="7" max="7" width="3.28515625" style="14" bestFit="1" customWidth="1"/>
    <col min="8" max="8" width="4.140625" style="14" bestFit="1" customWidth="1"/>
    <col min="9" max="11" width="3.28515625" style="14" bestFit="1" customWidth="1"/>
    <col min="12" max="12" width="3.5703125" style="14" bestFit="1" customWidth="1"/>
    <col min="13" max="15" width="3.28515625" style="14" bestFit="1" customWidth="1"/>
    <col min="16" max="17" width="4.42578125" style="14" bestFit="1" customWidth="1"/>
    <col min="18" max="22" width="3.28515625" style="14" bestFit="1" customWidth="1"/>
    <col min="23" max="23" width="8.5703125" style="14" bestFit="1" customWidth="1"/>
    <col min="24" max="24" width="16.5703125" style="14" bestFit="1" customWidth="1"/>
    <col min="25" max="25" width="7.85546875" style="14" bestFit="1" customWidth="1"/>
    <col min="26" max="16384" width="8" style="14"/>
  </cols>
  <sheetData>
    <row r="1" spans="1:25" ht="13.5" thickBot="1" x14ac:dyDescent="0.3">
      <c r="A1" s="26" t="s">
        <v>604</v>
      </c>
      <c r="B1" s="26" t="s">
        <v>605</v>
      </c>
      <c r="C1" s="26" t="s">
        <v>606</v>
      </c>
      <c r="D1" s="26" t="s">
        <v>19</v>
      </c>
      <c r="E1" s="26" t="s">
        <v>2</v>
      </c>
      <c r="F1" s="26" t="s">
        <v>20</v>
      </c>
      <c r="G1" s="26" t="s">
        <v>22</v>
      </c>
      <c r="H1" s="27" t="s">
        <v>23</v>
      </c>
      <c r="I1" s="27" t="s">
        <v>24</v>
      </c>
      <c r="J1" s="27" t="s">
        <v>25</v>
      </c>
      <c r="K1" s="27" t="s">
        <v>26</v>
      </c>
      <c r="L1" s="27" t="s">
        <v>27</v>
      </c>
      <c r="M1" s="27" t="s">
        <v>607</v>
      </c>
      <c r="N1" s="27" t="s">
        <v>608</v>
      </c>
      <c r="O1" s="27" t="s">
        <v>609</v>
      </c>
      <c r="P1" s="27" t="s">
        <v>621</v>
      </c>
      <c r="Q1" s="27" t="s">
        <v>622</v>
      </c>
      <c r="R1" s="26" t="s">
        <v>759</v>
      </c>
      <c r="S1" s="26" t="s">
        <v>760</v>
      </c>
      <c r="T1" s="26" t="s">
        <v>761</v>
      </c>
      <c r="U1" s="26" t="s">
        <v>762</v>
      </c>
      <c r="V1" s="26" t="s">
        <v>763</v>
      </c>
      <c r="W1" s="26" t="s">
        <v>610</v>
      </c>
      <c r="X1" s="26" t="s">
        <v>764</v>
      </c>
      <c r="Y1" s="27" t="s">
        <v>611</v>
      </c>
    </row>
    <row r="2" spans="1:25" s="24" customFormat="1" x14ac:dyDescent="0.2">
      <c r="A2" s="36">
        <v>1</v>
      </c>
      <c r="B2" s="54">
        <v>1</v>
      </c>
      <c r="C2" s="55" t="s">
        <v>613</v>
      </c>
      <c r="D2" s="55">
        <v>44203</v>
      </c>
      <c r="E2" s="56">
        <f>WEEKNUM(Tabla16[[#This Row],[Fecha]],21)</f>
        <v>1</v>
      </c>
      <c r="F2" s="41" t="str">
        <f>CHOOSE(WEEKDAY(Tabla16[[#This Row],[Fecha]]),"D","L","M","X","J","V","S")</f>
        <v>J</v>
      </c>
      <c r="G2" s="147">
        <v>7</v>
      </c>
      <c r="H2" s="147">
        <v>8</v>
      </c>
      <c r="I2" s="147">
        <v>16</v>
      </c>
      <c r="J2" s="147">
        <v>34</v>
      </c>
      <c r="K2" s="147">
        <v>43</v>
      </c>
      <c r="L2" s="147">
        <v>47</v>
      </c>
      <c r="M2" s="71"/>
      <c r="N2" s="71"/>
      <c r="O2" s="36"/>
      <c r="P2" s="89"/>
      <c r="Q2" s="37"/>
      <c r="R2" s="37"/>
      <c r="S2" s="36"/>
      <c r="T2" s="36"/>
      <c r="U2" s="36"/>
      <c r="V2" s="36"/>
      <c r="W2" s="36">
        <v>0</v>
      </c>
      <c r="X2" s="36"/>
      <c r="Y2" s="36" t="s">
        <v>810</v>
      </c>
    </row>
    <row r="3" spans="1:25" s="24" customFormat="1" x14ac:dyDescent="0.2">
      <c r="A3" s="36">
        <f>+A2+1</f>
        <v>2</v>
      </c>
      <c r="B3" s="54">
        <f>+B2+1</f>
        <v>2</v>
      </c>
      <c r="C3" s="55" t="s">
        <v>613</v>
      </c>
      <c r="D3" s="55">
        <v>44203</v>
      </c>
      <c r="E3" s="56">
        <f>WEEKNUM(Tabla16[[#This Row],[Fecha]],21)</f>
        <v>1</v>
      </c>
      <c r="F3" s="41" t="str">
        <f>CHOOSE(WEEKDAY(Tabla16[[#This Row],[Fecha]]),"D","L","M","X","J","V","S")</f>
        <v>J</v>
      </c>
      <c r="G3" s="71">
        <v>1</v>
      </c>
      <c r="H3" s="71">
        <v>9</v>
      </c>
      <c r="I3" s="71">
        <v>17</v>
      </c>
      <c r="J3" s="71">
        <v>21</v>
      </c>
      <c r="K3" s="71">
        <v>36</v>
      </c>
      <c r="L3" s="146">
        <v>46</v>
      </c>
      <c r="M3" s="36"/>
      <c r="N3" s="36"/>
      <c r="O3" s="36"/>
      <c r="P3" s="89"/>
      <c r="Q3" s="37"/>
      <c r="R3" s="37"/>
      <c r="S3" s="36"/>
      <c r="T3" s="36"/>
      <c r="U3" s="36"/>
      <c r="V3" s="36"/>
      <c r="W3" s="36">
        <v>1</v>
      </c>
      <c r="X3" s="36"/>
      <c r="Y3" s="36" t="s">
        <v>614</v>
      </c>
    </row>
    <row r="4" spans="1:25" s="24" customFormat="1" x14ac:dyDescent="0.2">
      <c r="A4" s="36">
        <f t="shared" ref="A4:A25" si="0">+A3+1</f>
        <v>3</v>
      </c>
      <c r="B4" s="54">
        <f t="shared" ref="B4:B25" si="1">+B3+1</f>
        <v>3</v>
      </c>
      <c r="C4" s="55" t="s">
        <v>613</v>
      </c>
      <c r="D4" s="55">
        <v>44205</v>
      </c>
      <c r="E4" s="56">
        <f>WEEKNUM(Tabla16[[#This Row],[Fecha]],21)</f>
        <v>1</v>
      </c>
      <c r="F4" s="41" t="str">
        <f>CHOOSE(WEEKDAY(Tabla16[[#This Row],[Fecha]]),"D","L","M","X","J","V","S")</f>
        <v>S</v>
      </c>
      <c r="G4" s="147">
        <v>5</v>
      </c>
      <c r="H4" s="156">
        <v>8</v>
      </c>
      <c r="I4" s="147">
        <v>17</v>
      </c>
      <c r="J4" s="147">
        <v>34</v>
      </c>
      <c r="K4" s="147">
        <v>35</v>
      </c>
      <c r="L4" s="147">
        <v>47</v>
      </c>
      <c r="M4" s="36"/>
      <c r="N4" s="36"/>
      <c r="O4" s="36"/>
      <c r="P4" s="89"/>
      <c r="Q4" s="37"/>
      <c r="R4" s="37"/>
      <c r="S4" s="36"/>
      <c r="T4" s="36"/>
      <c r="U4" s="36"/>
      <c r="V4" s="36"/>
      <c r="W4" s="36">
        <v>1</v>
      </c>
      <c r="X4" s="36"/>
      <c r="Y4" s="36" t="s">
        <v>810</v>
      </c>
    </row>
    <row r="5" spans="1:25" s="24" customFormat="1" x14ac:dyDescent="0.2">
      <c r="A5" s="36">
        <f t="shared" si="0"/>
        <v>4</v>
      </c>
      <c r="B5" s="54">
        <f t="shared" si="1"/>
        <v>4</v>
      </c>
      <c r="C5" s="55" t="s">
        <v>613</v>
      </c>
      <c r="D5" s="55">
        <v>44205</v>
      </c>
      <c r="E5" s="56">
        <f>WEEKNUM(Tabla16[[#This Row],[Fecha]],21)</f>
        <v>1</v>
      </c>
      <c r="F5" s="41" t="str">
        <f>CHOOSE(WEEKDAY(Tabla16[[#This Row],[Fecha]]),"D","L","M","X","J","V","S")</f>
        <v>S</v>
      </c>
      <c r="G5" s="147">
        <v>1</v>
      </c>
      <c r="H5" s="147">
        <v>3</v>
      </c>
      <c r="I5" s="156">
        <v>13</v>
      </c>
      <c r="J5" s="147">
        <v>17</v>
      </c>
      <c r="K5" s="147">
        <v>34</v>
      </c>
      <c r="L5" s="147">
        <v>36</v>
      </c>
      <c r="M5" s="36"/>
      <c r="N5" s="36"/>
      <c r="O5" s="36"/>
      <c r="P5" s="89"/>
      <c r="Q5" s="37"/>
      <c r="R5" s="37"/>
      <c r="S5" s="36"/>
      <c r="T5" s="36"/>
      <c r="U5" s="36"/>
      <c r="V5" s="36"/>
      <c r="W5" s="36">
        <v>1</v>
      </c>
      <c r="X5" s="36"/>
      <c r="Y5" s="36" t="s">
        <v>614</v>
      </c>
    </row>
    <row r="6" spans="1:25" s="24" customFormat="1" x14ac:dyDescent="0.2">
      <c r="A6" s="36">
        <f t="shared" si="0"/>
        <v>5</v>
      </c>
      <c r="B6" s="54">
        <f t="shared" si="1"/>
        <v>5</v>
      </c>
      <c r="C6" s="55" t="s">
        <v>613</v>
      </c>
      <c r="D6" s="55">
        <v>44210</v>
      </c>
      <c r="E6" s="56">
        <f>WEEKNUM(Tabla16[[#This Row],[Fecha]],21)</f>
        <v>2</v>
      </c>
      <c r="F6" s="41" t="str">
        <f>CHOOSE(WEEKDAY(Tabla16[[#This Row],[Fecha]]),"D","L","M","X","J","V","S")</f>
        <v>J</v>
      </c>
      <c r="G6" s="36">
        <v>5</v>
      </c>
      <c r="H6" s="36">
        <v>8</v>
      </c>
      <c r="I6" s="36">
        <v>17</v>
      </c>
      <c r="J6" s="36">
        <v>26</v>
      </c>
      <c r="K6" s="36">
        <v>34</v>
      </c>
      <c r="L6" s="36">
        <v>35</v>
      </c>
      <c r="M6" s="36"/>
      <c r="N6" s="36"/>
      <c r="O6" s="36"/>
      <c r="P6" s="89"/>
      <c r="Q6" s="37"/>
      <c r="R6" s="37"/>
      <c r="S6" s="36"/>
      <c r="T6" s="36"/>
      <c r="U6" s="36"/>
      <c r="V6" s="36"/>
      <c r="W6" s="36">
        <v>0</v>
      </c>
      <c r="X6" s="36"/>
      <c r="Y6" s="36" t="s">
        <v>810</v>
      </c>
    </row>
    <row r="7" spans="1:25" x14ac:dyDescent="0.2">
      <c r="A7" s="36">
        <f t="shared" si="0"/>
        <v>6</v>
      </c>
      <c r="B7" s="54">
        <f t="shared" si="1"/>
        <v>6</v>
      </c>
      <c r="C7" s="55" t="s">
        <v>613</v>
      </c>
      <c r="D7" s="55">
        <v>44210</v>
      </c>
      <c r="E7" s="56">
        <f>WEEKNUM(Tabla16[[#This Row],[Fecha]],21)</f>
        <v>2</v>
      </c>
      <c r="F7" s="41" t="str">
        <f>CHOOSE(WEEKDAY(Tabla16[[#This Row],[Fecha]]),"D","L","M","X","J","V","S")</f>
        <v>J</v>
      </c>
      <c r="G7" s="36">
        <v>1</v>
      </c>
      <c r="H7" s="162">
        <v>4</v>
      </c>
      <c r="I7" s="162">
        <v>5</v>
      </c>
      <c r="J7" s="162">
        <v>9</v>
      </c>
      <c r="K7" s="162">
        <v>17</v>
      </c>
      <c r="L7" s="36">
        <v>43</v>
      </c>
      <c r="M7" s="36"/>
      <c r="N7" s="36"/>
      <c r="O7" s="36"/>
      <c r="P7" s="89"/>
      <c r="Q7" s="37"/>
      <c r="R7" s="37"/>
      <c r="S7" s="36"/>
      <c r="T7" s="36"/>
      <c r="U7" s="36"/>
      <c r="V7" s="36"/>
      <c r="W7" s="36">
        <v>0</v>
      </c>
      <c r="X7" s="36"/>
      <c r="Y7" s="36" t="s">
        <v>614</v>
      </c>
    </row>
    <row r="8" spans="1:25" x14ac:dyDescent="0.2">
      <c r="A8" s="36">
        <f t="shared" si="0"/>
        <v>7</v>
      </c>
      <c r="B8" s="54">
        <f t="shared" si="1"/>
        <v>7</v>
      </c>
      <c r="C8" s="55" t="s">
        <v>613</v>
      </c>
      <c r="D8" s="55">
        <v>44212</v>
      </c>
      <c r="E8" s="37">
        <f>WEEKNUM(Tabla16[[#This Row],[Fecha]],21)</f>
        <v>2</v>
      </c>
      <c r="F8" s="41" t="str">
        <f>CHOOSE(WEEKDAY(Tabla16[[#This Row],[Fecha]]),"D","L","M","X","J","V","S")</f>
        <v>S</v>
      </c>
      <c r="G8" s="163">
        <v>1</v>
      </c>
      <c r="H8" s="36">
        <v>9</v>
      </c>
      <c r="I8" s="36">
        <v>17</v>
      </c>
      <c r="J8" s="36">
        <v>19</v>
      </c>
      <c r="K8" s="36">
        <v>27</v>
      </c>
      <c r="L8" s="36">
        <v>36</v>
      </c>
      <c r="M8" s="36"/>
      <c r="N8" s="36"/>
      <c r="O8" s="36"/>
      <c r="P8" s="89"/>
      <c r="Q8" s="37"/>
      <c r="R8" s="37"/>
      <c r="S8" s="36"/>
      <c r="T8" s="36"/>
      <c r="U8" s="36"/>
      <c r="V8" s="36"/>
      <c r="W8" s="36">
        <v>1</v>
      </c>
      <c r="X8" s="36"/>
      <c r="Y8" s="36" t="s">
        <v>614</v>
      </c>
    </row>
    <row r="9" spans="1:25" x14ac:dyDescent="0.2">
      <c r="A9" s="36">
        <f t="shared" si="0"/>
        <v>8</v>
      </c>
      <c r="B9" s="54">
        <f t="shared" si="1"/>
        <v>8</v>
      </c>
      <c r="C9" s="55" t="s">
        <v>613</v>
      </c>
      <c r="D9" s="55">
        <v>44212</v>
      </c>
      <c r="E9" s="37">
        <f>WEEKNUM(Tabla16[[#This Row],[Fecha]],21)</f>
        <v>2</v>
      </c>
      <c r="F9" s="41" t="str">
        <f>CHOOSE(WEEKDAY(Tabla16[[#This Row],[Fecha]]),"D","L","M","X","J","V","S")</f>
        <v>S</v>
      </c>
      <c r="G9" s="147">
        <v>10</v>
      </c>
      <c r="H9" s="147">
        <v>14</v>
      </c>
      <c r="I9" s="147">
        <v>15</v>
      </c>
      <c r="J9" s="147">
        <v>31</v>
      </c>
      <c r="K9" s="147">
        <v>45</v>
      </c>
      <c r="L9" s="156">
        <v>48</v>
      </c>
      <c r="M9" s="36"/>
      <c r="N9" s="36"/>
      <c r="O9" s="36"/>
      <c r="P9" s="89"/>
      <c r="Q9" s="37"/>
      <c r="R9" s="37"/>
      <c r="S9" s="36"/>
      <c r="T9" s="36"/>
      <c r="U9" s="36"/>
      <c r="V9" s="36"/>
      <c r="W9" s="36">
        <v>1</v>
      </c>
      <c r="X9" s="36"/>
      <c r="Y9" s="36" t="s">
        <v>810</v>
      </c>
    </row>
    <row r="10" spans="1:25" x14ac:dyDescent="0.2">
      <c r="A10" s="36">
        <f t="shared" si="0"/>
        <v>9</v>
      </c>
      <c r="B10" s="54">
        <f t="shared" si="1"/>
        <v>9</v>
      </c>
      <c r="C10" s="55" t="s">
        <v>613</v>
      </c>
      <c r="D10" s="55">
        <v>44217</v>
      </c>
      <c r="E10" s="37">
        <f>WEEKNUM(Tabla16[[#This Row],[Fecha]],21)</f>
        <v>3</v>
      </c>
      <c r="F10" s="41" t="str">
        <f>CHOOSE(WEEKDAY(Tabla16[[#This Row],[Fecha]]),"D","L","M","X","J","V","S")</f>
        <v>J</v>
      </c>
      <c r="G10" s="147">
        <v>6</v>
      </c>
      <c r="H10" s="147">
        <v>9</v>
      </c>
      <c r="I10" s="147">
        <v>10</v>
      </c>
      <c r="J10" s="147">
        <v>27</v>
      </c>
      <c r="K10" s="147">
        <v>36</v>
      </c>
      <c r="L10" s="147">
        <v>37</v>
      </c>
      <c r="M10" s="36"/>
      <c r="N10" s="36"/>
      <c r="O10" s="36"/>
      <c r="P10" s="89"/>
      <c r="Q10" s="37"/>
      <c r="R10" s="37"/>
      <c r="S10" s="36"/>
      <c r="T10" s="36"/>
      <c r="U10" s="36"/>
      <c r="V10" s="36"/>
      <c r="W10" s="36">
        <v>0</v>
      </c>
      <c r="X10" s="36"/>
      <c r="Y10" s="36" t="s">
        <v>810</v>
      </c>
    </row>
    <row r="11" spans="1:25" x14ac:dyDescent="0.2">
      <c r="A11" s="36">
        <f t="shared" si="0"/>
        <v>10</v>
      </c>
      <c r="B11" s="54">
        <f t="shared" si="1"/>
        <v>10</v>
      </c>
      <c r="C11" s="55" t="s">
        <v>613</v>
      </c>
      <c r="D11" s="166">
        <v>44217</v>
      </c>
      <c r="E11" s="167">
        <f>WEEKNUM(Tabla16[[#This Row],[Fecha]],21)</f>
        <v>3</v>
      </c>
      <c r="F11" s="41" t="str">
        <f>CHOOSE(WEEKDAY(Tabla16[[#This Row],[Fecha]]),"D","L","M","X","J","V","S")</f>
        <v>J</v>
      </c>
      <c r="G11" s="162">
        <v>4</v>
      </c>
      <c r="H11" s="162">
        <v>6</v>
      </c>
      <c r="I11" s="162">
        <v>9</v>
      </c>
      <c r="J11" s="162">
        <v>10</v>
      </c>
      <c r="K11" s="162">
        <v>13</v>
      </c>
      <c r="L11" s="162">
        <v>36</v>
      </c>
      <c r="M11" s="36"/>
      <c r="N11" s="36"/>
      <c r="O11" s="36"/>
      <c r="P11" s="89"/>
      <c r="Q11" s="37"/>
      <c r="R11" s="37"/>
      <c r="S11" s="36"/>
      <c r="T11" s="36"/>
      <c r="U11" s="36"/>
      <c r="V11" s="36"/>
      <c r="W11" s="36">
        <v>0</v>
      </c>
      <c r="X11" s="36"/>
      <c r="Y11" s="36" t="s">
        <v>614</v>
      </c>
    </row>
    <row r="12" spans="1:25" x14ac:dyDescent="0.2">
      <c r="A12" s="36">
        <f t="shared" si="0"/>
        <v>11</v>
      </c>
      <c r="B12" s="54">
        <f t="shared" si="1"/>
        <v>11</v>
      </c>
      <c r="C12" s="55" t="s">
        <v>613</v>
      </c>
      <c r="D12" s="55">
        <v>44219</v>
      </c>
      <c r="E12" s="37">
        <f>WEEKNUM(Tabla16[[#This Row],[Fecha]],21)</f>
        <v>3</v>
      </c>
      <c r="F12" s="41" t="str">
        <f>CHOOSE(WEEKDAY(Tabla16[[#This Row],[Fecha]]),"D","L","M","X","J","V","S")</f>
        <v>S</v>
      </c>
      <c r="G12" s="147">
        <v>1</v>
      </c>
      <c r="H12" s="147">
        <v>12</v>
      </c>
      <c r="I12" s="147">
        <v>17</v>
      </c>
      <c r="J12" s="147">
        <v>34</v>
      </c>
      <c r="K12" s="147">
        <v>38</v>
      </c>
      <c r="L12" s="147">
        <v>41</v>
      </c>
      <c r="M12" s="169"/>
      <c r="N12" s="169"/>
      <c r="O12" s="169"/>
      <c r="P12" s="170"/>
      <c r="Q12" s="171"/>
      <c r="R12" s="171"/>
      <c r="S12" s="169"/>
      <c r="T12" s="169"/>
      <c r="U12" s="169"/>
      <c r="V12" s="169"/>
      <c r="W12" s="169">
        <v>0</v>
      </c>
      <c r="X12" s="169"/>
      <c r="Y12" s="36" t="s">
        <v>810</v>
      </c>
    </row>
    <row r="13" spans="1:25" x14ac:dyDescent="0.2">
      <c r="A13" s="36">
        <f t="shared" si="0"/>
        <v>12</v>
      </c>
      <c r="B13" s="54">
        <f t="shared" si="1"/>
        <v>12</v>
      </c>
      <c r="C13" s="55" t="s">
        <v>613</v>
      </c>
      <c r="D13" s="55">
        <v>44219</v>
      </c>
      <c r="E13" s="37">
        <f>WEEKNUM(Tabla16[[#This Row],[Fecha]],21)</f>
        <v>3</v>
      </c>
      <c r="F13" s="41" t="str">
        <f>CHOOSE(WEEKDAY(Tabla16[[#This Row],[Fecha]]),"D","L","M","X","J","V","S")</f>
        <v>S</v>
      </c>
      <c r="G13" s="169">
        <v>6</v>
      </c>
      <c r="H13" s="169">
        <v>27</v>
      </c>
      <c r="I13" s="179">
        <v>28</v>
      </c>
      <c r="J13" s="169">
        <v>33</v>
      </c>
      <c r="K13" s="169">
        <v>36</v>
      </c>
      <c r="L13" s="169">
        <v>47</v>
      </c>
      <c r="M13" s="169"/>
      <c r="N13" s="169"/>
      <c r="O13" s="169"/>
      <c r="P13" s="170"/>
      <c r="Q13" s="171"/>
      <c r="R13" s="171"/>
      <c r="S13" s="169"/>
      <c r="T13" s="169"/>
      <c r="U13" s="169"/>
      <c r="V13" s="169"/>
      <c r="W13" s="169">
        <v>1</v>
      </c>
      <c r="X13" s="169"/>
      <c r="Y13" s="36" t="s">
        <v>614</v>
      </c>
    </row>
    <row r="14" spans="1:25" x14ac:dyDescent="0.2">
      <c r="A14" s="36">
        <f t="shared" si="0"/>
        <v>13</v>
      </c>
      <c r="B14" s="54">
        <f t="shared" si="1"/>
        <v>13</v>
      </c>
      <c r="C14" s="55" t="s">
        <v>613</v>
      </c>
      <c r="D14" s="55">
        <v>44224</v>
      </c>
      <c r="E14" s="37">
        <f>WEEKNUM(Tabla16[[#This Row],[Fecha]],21)</f>
        <v>4</v>
      </c>
      <c r="F14" s="41" t="str">
        <f>CHOOSE(WEEKDAY(Tabla16[[#This Row],[Fecha]]),"D","L","M","X","J","V","S")</f>
        <v>J</v>
      </c>
      <c r="G14" s="169">
        <v>6</v>
      </c>
      <c r="H14" s="169">
        <v>10</v>
      </c>
      <c r="I14" s="181">
        <v>17</v>
      </c>
      <c r="J14" s="169">
        <v>32</v>
      </c>
      <c r="K14" s="169">
        <v>36</v>
      </c>
      <c r="L14" s="169">
        <v>48</v>
      </c>
      <c r="M14" s="169"/>
      <c r="N14" s="169"/>
      <c r="O14" s="169"/>
      <c r="P14" s="170"/>
      <c r="Q14" s="171"/>
      <c r="R14" s="171"/>
      <c r="S14" s="169"/>
      <c r="T14" s="169"/>
      <c r="U14" s="169"/>
      <c r="V14" s="169"/>
      <c r="W14" s="169">
        <v>1</v>
      </c>
      <c r="X14" s="169"/>
      <c r="Y14" s="36" t="s">
        <v>614</v>
      </c>
    </row>
    <row r="15" spans="1:25" x14ac:dyDescent="0.2">
      <c r="A15" s="36">
        <f t="shared" si="0"/>
        <v>14</v>
      </c>
      <c r="B15" s="54">
        <f t="shared" si="1"/>
        <v>14</v>
      </c>
      <c r="C15" s="55" t="s">
        <v>613</v>
      </c>
      <c r="D15" s="55">
        <v>44224</v>
      </c>
      <c r="E15" s="37">
        <f>WEEKNUM(Tabla16[[#This Row],[Fecha]],21)</f>
        <v>4</v>
      </c>
      <c r="F15" s="41" t="str">
        <f>CHOOSE(WEEKDAY(Tabla16[[#This Row],[Fecha]]),"D","L","M","X","J","V","S")</f>
        <v>J</v>
      </c>
      <c r="G15" s="147">
        <v>10</v>
      </c>
      <c r="H15" s="147">
        <v>14</v>
      </c>
      <c r="I15" s="147">
        <v>15</v>
      </c>
      <c r="J15" s="156">
        <v>31</v>
      </c>
      <c r="K15" s="147">
        <v>45</v>
      </c>
      <c r="L15" s="147">
        <v>48</v>
      </c>
      <c r="M15" s="169"/>
      <c r="N15" s="169"/>
      <c r="O15" s="169"/>
      <c r="P15" s="170"/>
      <c r="Q15" s="171"/>
      <c r="R15" s="171"/>
      <c r="S15" s="169"/>
      <c r="T15" s="169"/>
      <c r="U15" s="169"/>
      <c r="V15" s="169"/>
      <c r="W15" s="169">
        <v>1</v>
      </c>
      <c r="X15" s="169"/>
      <c r="Y15" s="36" t="s">
        <v>810</v>
      </c>
    </row>
    <row r="16" spans="1:25" x14ac:dyDescent="0.2">
      <c r="A16" s="36">
        <f t="shared" si="0"/>
        <v>15</v>
      </c>
      <c r="B16" s="54">
        <f t="shared" si="1"/>
        <v>15</v>
      </c>
      <c r="C16" s="55" t="s">
        <v>613</v>
      </c>
      <c r="D16" s="55">
        <v>44226</v>
      </c>
      <c r="E16" s="37">
        <f>WEEKNUM(Tabla16[[#This Row],[Fecha]],21)</f>
        <v>4</v>
      </c>
      <c r="F16" s="41" t="str">
        <f>CHOOSE(WEEKDAY(Tabla16[[#This Row],[Fecha]]),"D","L","M","X","J","V","S")</f>
        <v>S</v>
      </c>
      <c r="G16" s="169">
        <v>6</v>
      </c>
      <c r="H16" s="169">
        <v>9</v>
      </c>
      <c r="I16" s="179">
        <v>13</v>
      </c>
      <c r="J16" s="179">
        <v>14</v>
      </c>
      <c r="K16" s="169">
        <v>37</v>
      </c>
      <c r="L16" s="169">
        <v>42</v>
      </c>
      <c r="M16" s="169"/>
      <c r="N16" s="169"/>
      <c r="O16" s="169"/>
      <c r="P16" s="170"/>
      <c r="Q16" s="171"/>
      <c r="R16" s="171"/>
      <c r="S16" s="169"/>
      <c r="T16" s="169"/>
      <c r="U16" s="169"/>
      <c r="V16" s="169"/>
      <c r="W16" s="169">
        <v>2</v>
      </c>
      <c r="X16" s="169"/>
      <c r="Y16" s="36" t="s">
        <v>614</v>
      </c>
    </row>
    <row r="17" spans="1:25" x14ac:dyDescent="0.2">
      <c r="A17" s="36">
        <f t="shared" si="0"/>
        <v>16</v>
      </c>
      <c r="B17" s="54">
        <f t="shared" si="1"/>
        <v>16</v>
      </c>
      <c r="C17" s="55" t="s">
        <v>613</v>
      </c>
      <c r="D17" s="55">
        <v>44226</v>
      </c>
      <c r="E17" s="37">
        <f>WEEKNUM(Tabla16[[#This Row],[Fecha]],21)</f>
        <v>4</v>
      </c>
      <c r="F17" s="41" t="str">
        <f>CHOOSE(WEEKDAY(Tabla16[[#This Row],[Fecha]]),"D","L","M","X","J","V","S")</f>
        <v>S</v>
      </c>
      <c r="G17" s="147">
        <v>4</v>
      </c>
      <c r="H17" s="147">
        <v>19</v>
      </c>
      <c r="I17" s="147">
        <v>23</v>
      </c>
      <c r="J17" s="147">
        <v>24</v>
      </c>
      <c r="K17" s="156">
        <v>40</v>
      </c>
      <c r="L17" s="147">
        <v>43</v>
      </c>
      <c r="M17" s="169"/>
      <c r="N17" s="169"/>
      <c r="O17" s="169"/>
      <c r="P17" s="170"/>
      <c r="Q17" s="171"/>
      <c r="R17" s="171"/>
      <c r="S17" s="169"/>
      <c r="T17" s="169"/>
      <c r="U17" s="169"/>
      <c r="V17" s="169"/>
      <c r="W17" s="169">
        <v>1</v>
      </c>
      <c r="X17" s="169"/>
      <c r="Y17" s="36" t="s">
        <v>810</v>
      </c>
    </row>
    <row r="18" spans="1:25" x14ac:dyDescent="0.2">
      <c r="A18" s="36">
        <f t="shared" si="0"/>
        <v>17</v>
      </c>
      <c r="B18" s="54">
        <f t="shared" si="1"/>
        <v>17</v>
      </c>
      <c r="C18" s="55" t="s">
        <v>613</v>
      </c>
      <c r="D18" s="55">
        <v>44231</v>
      </c>
      <c r="E18" s="37">
        <f>WEEKNUM(Tabla16[[#This Row],[Fecha]],21)</f>
        <v>5</v>
      </c>
      <c r="F18" s="41" t="str">
        <f>CHOOSE(WEEKDAY(Tabla16[[#This Row],[Fecha]]),"D","L","M","X","J","V","S")</f>
        <v>J</v>
      </c>
      <c r="G18" s="147">
        <v>4</v>
      </c>
      <c r="H18" s="147">
        <v>6</v>
      </c>
      <c r="I18" s="156">
        <v>9</v>
      </c>
      <c r="J18" s="192">
        <v>10</v>
      </c>
      <c r="K18" s="147">
        <v>13</v>
      </c>
      <c r="L18" s="147">
        <v>47</v>
      </c>
      <c r="M18" s="169"/>
      <c r="N18" s="169"/>
      <c r="O18" s="169"/>
      <c r="P18" s="170"/>
      <c r="Q18" s="171"/>
      <c r="R18" s="171"/>
      <c r="S18" s="169"/>
      <c r="T18" s="169"/>
      <c r="U18" s="169"/>
      <c r="V18" s="169"/>
      <c r="W18" s="169">
        <v>2</v>
      </c>
      <c r="X18" s="169"/>
      <c r="Y18" s="36" t="s">
        <v>614</v>
      </c>
    </row>
    <row r="19" spans="1:25" x14ac:dyDescent="0.2">
      <c r="A19" s="36">
        <f t="shared" si="0"/>
        <v>18</v>
      </c>
      <c r="B19" s="54">
        <f t="shared" si="1"/>
        <v>18</v>
      </c>
      <c r="C19" s="55" t="s">
        <v>613</v>
      </c>
      <c r="D19" s="55">
        <v>44231</v>
      </c>
      <c r="E19" s="37">
        <f>WEEKNUM(Tabla16[[#This Row],[Fecha]],21)</f>
        <v>5</v>
      </c>
      <c r="F19" s="41" t="str">
        <f>CHOOSE(WEEKDAY(Tabla16[[#This Row],[Fecha]]),"D","L","M","X","J","V","S")</f>
        <v>J</v>
      </c>
      <c r="G19" s="147">
        <v>3</v>
      </c>
      <c r="H19" s="192">
        <v>10</v>
      </c>
      <c r="I19" s="147">
        <v>14</v>
      </c>
      <c r="J19" s="156">
        <v>33</v>
      </c>
      <c r="K19" s="147">
        <v>42</v>
      </c>
      <c r="L19" s="156">
        <v>49</v>
      </c>
      <c r="M19" s="169"/>
      <c r="N19" s="169"/>
      <c r="O19" s="169"/>
      <c r="P19" s="170"/>
      <c r="Q19" s="171"/>
      <c r="R19" s="171"/>
      <c r="S19" s="169"/>
      <c r="T19" s="169"/>
      <c r="U19" s="169"/>
      <c r="V19" s="169"/>
      <c r="W19" s="169">
        <v>3</v>
      </c>
      <c r="X19" s="169"/>
      <c r="Y19" s="36" t="s">
        <v>810</v>
      </c>
    </row>
    <row r="20" spans="1:25" x14ac:dyDescent="0.2">
      <c r="A20" s="36">
        <f t="shared" si="0"/>
        <v>19</v>
      </c>
      <c r="B20" s="54">
        <f t="shared" si="1"/>
        <v>19</v>
      </c>
      <c r="C20" s="55" t="s">
        <v>613</v>
      </c>
      <c r="D20" s="55">
        <v>44233</v>
      </c>
      <c r="E20" s="37">
        <f>WEEKNUM(Tabla16[[#This Row],[Fecha]],21)</f>
        <v>5</v>
      </c>
      <c r="F20" s="41" t="str">
        <f>CHOOSE(WEEKDAY(Tabla16[[#This Row],[Fecha]]),"D","L","M","X","J","V","S")</f>
        <v>S</v>
      </c>
      <c r="G20" s="147">
        <v>6</v>
      </c>
      <c r="H20" s="147">
        <v>11</v>
      </c>
      <c r="I20" s="147">
        <v>14</v>
      </c>
      <c r="J20" s="147">
        <v>36</v>
      </c>
      <c r="K20" s="147">
        <v>43</v>
      </c>
      <c r="L20" s="147">
        <v>46</v>
      </c>
      <c r="M20" s="169"/>
      <c r="N20" s="169"/>
      <c r="O20" s="169"/>
      <c r="P20" s="170"/>
      <c r="Q20" s="171"/>
      <c r="R20" s="171"/>
      <c r="S20" s="169"/>
      <c r="T20" s="169"/>
      <c r="U20" s="169"/>
      <c r="V20" s="169"/>
      <c r="W20" s="169">
        <v>0</v>
      </c>
      <c r="X20" s="169"/>
      <c r="Y20" s="36" t="s">
        <v>810</v>
      </c>
    </row>
    <row r="21" spans="1:25" x14ac:dyDescent="0.2">
      <c r="A21" s="36">
        <f t="shared" si="0"/>
        <v>20</v>
      </c>
      <c r="B21" s="54">
        <f t="shared" si="1"/>
        <v>20</v>
      </c>
      <c r="C21" s="55" t="s">
        <v>613</v>
      </c>
      <c r="D21" s="55">
        <v>44233</v>
      </c>
      <c r="E21" s="37">
        <f>WEEKNUM(Tabla16[[#This Row],[Fecha]],21)</f>
        <v>5</v>
      </c>
      <c r="F21" s="41" t="str">
        <f>CHOOSE(WEEKDAY(Tabla16[[#This Row],[Fecha]]),"D","L","M","X","J","V","S")</f>
        <v>S</v>
      </c>
      <c r="G21" s="147">
        <v>1</v>
      </c>
      <c r="H21" s="147">
        <v>6</v>
      </c>
      <c r="I21" s="147">
        <v>13</v>
      </c>
      <c r="J21" s="147">
        <v>16</v>
      </c>
      <c r="K21" s="147">
        <v>40</v>
      </c>
      <c r="L21" s="156">
        <v>41</v>
      </c>
      <c r="M21" s="169"/>
      <c r="N21" s="169"/>
      <c r="O21" s="169"/>
      <c r="P21" s="170"/>
      <c r="Q21" s="171"/>
      <c r="R21" s="171"/>
      <c r="S21" s="169"/>
      <c r="T21" s="169"/>
      <c r="U21" s="169"/>
      <c r="V21" s="169"/>
      <c r="W21" s="169">
        <v>1</v>
      </c>
      <c r="X21" s="169"/>
      <c r="Y21" s="36" t="s">
        <v>614</v>
      </c>
    </row>
    <row r="22" spans="1:25" x14ac:dyDescent="0.2">
      <c r="A22" s="36">
        <f t="shared" si="0"/>
        <v>21</v>
      </c>
      <c r="B22" s="54">
        <f t="shared" si="1"/>
        <v>21</v>
      </c>
      <c r="C22" s="55" t="s">
        <v>613</v>
      </c>
      <c r="D22" s="194">
        <v>44238</v>
      </c>
      <c r="E22" s="37">
        <f>WEEKNUM(Tabla16[[#This Row],[Fecha]],21)</f>
        <v>6</v>
      </c>
      <c r="F22" s="41" t="str">
        <f>CHOOSE(WEEKDAY(Tabla16[[#This Row],[Fecha]]),"D","L","M","X","J","V","S")</f>
        <v>J</v>
      </c>
      <c r="G22" s="169">
        <v>6</v>
      </c>
      <c r="H22" s="179">
        <v>10</v>
      </c>
      <c r="I22" s="169">
        <v>13</v>
      </c>
      <c r="J22" s="169">
        <v>18</v>
      </c>
      <c r="K22" s="169">
        <v>19</v>
      </c>
      <c r="L22" s="169">
        <v>43</v>
      </c>
      <c r="M22" s="169"/>
      <c r="N22" s="169"/>
      <c r="O22" s="169"/>
      <c r="P22" s="170"/>
      <c r="Q22" s="171"/>
      <c r="R22" s="171"/>
      <c r="S22" s="169"/>
      <c r="T22" s="169"/>
      <c r="U22" s="169"/>
      <c r="V22" s="169"/>
      <c r="W22" s="169">
        <v>1</v>
      </c>
      <c r="X22" s="169"/>
      <c r="Y22" s="36" t="s">
        <v>614</v>
      </c>
    </row>
    <row r="23" spans="1:25" x14ac:dyDescent="0.2">
      <c r="A23" s="36">
        <f t="shared" si="0"/>
        <v>22</v>
      </c>
      <c r="B23" s="54">
        <f t="shared" si="1"/>
        <v>22</v>
      </c>
      <c r="C23" s="55" t="s">
        <v>613</v>
      </c>
      <c r="D23" s="194">
        <v>44238</v>
      </c>
      <c r="E23" s="37">
        <f>WEEKNUM(Tabla16[[#This Row],[Fecha]],21)</f>
        <v>6</v>
      </c>
      <c r="F23" s="41" t="str">
        <f>CHOOSE(WEEKDAY(Tabla16[[#This Row],[Fecha]]),"D","L","M","X","J","V","S")</f>
        <v>J</v>
      </c>
      <c r="G23" s="147">
        <v>5</v>
      </c>
      <c r="H23" s="147">
        <v>14</v>
      </c>
      <c r="I23" s="147">
        <v>22</v>
      </c>
      <c r="J23" s="147">
        <v>31</v>
      </c>
      <c r="K23" s="147">
        <v>41</v>
      </c>
      <c r="L23" s="192">
        <v>44</v>
      </c>
      <c r="M23" s="169"/>
      <c r="N23" s="169"/>
      <c r="O23" s="169"/>
      <c r="P23" s="170"/>
      <c r="Q23" s="171"/>
      <c r="R23" s="171"/>
      <c r="S23" s="169"/>
      <c r="T23" s="169"/>
      <c r="U23" s="169"/>
      <c r="V23" s="169"/>
      <c r="W23" s="169">
        <v>1</v>
      </c>
      <c r="X23" s="169"/>
      <c r="Y23" s="36" t="s">
        <v>810</v>
      </c>
    </row>
    <row r="24" spans="1:25" x14ac:dyDescent="0.2">
      <c r="A24" s="36">
        <f t="shared" si="0"/>
        <v>23</v>
      </c>
      <c r="B24" s="54">
        <f t="shared" si="1"/>
        <v>23</v>
      </c>
      <c r="C24" s="55" t="s">
        <v>613</v>
      </c>
      <c r="D24" s="194">
        <v>44240</v>
      </c>
      <c r="E24" s="37">
        <f>WEEKNUM(Tabla16[[#This Row],[Fecha]],21)</f>
        <v>6</v>
      </c>
      <c r="F24" s="41" t="str">
        <f>CHOOSE(WEEKDAY(Tabla16[[#This Row],[Fecha]]),"D","L","M","X","J","V","S")</f>
        <v>S</v>
      </c>
      <c r="G24" s="201">
        <v>6</v>
      </c>
      <c r="H24" s="201">
        <v>13</v>
      </c>
      <c r="I24" s="201">
        <v>14</v>
      </c>
      <c r="J24" s="201">
        <v>16</v>
      </c>
      <c r="K24" s="201">
        <v>19</v>
      </c>
      <c r="L24" s="201">
        <v>43</v>
      </c>
      <c r="M24" s="169"/>
      <c r="N24" s="169"/>
      <c r="O24" s="169"/>
      <c r="P24" s="170"/>
      <c r="Q24" s="171"/>
      <c r="R24" s="171"/>
      <c r="S24" s="169"/>
      <c r="T24" s="169"/>
      <c r="U24" s="169"/>
      <c r="V24" s="169"/>
      <c r="W24" s="169">
        <v>0</v>
      </c>
      <c r="X24" s="169"/>
      <c r="Y24" s="36" t="s">
        <v>614</v>
      </c>
    </row>
    <row r="25" spans="1:25" x14ac:dyDescent="0.2">
      <c r="A25" s="36">
        <f t="shared" si="0"/>
        <v>24</v>
      </c>
      <c r="B25" s="54">
        <f t="shared" si="1"/>
        <v>24</v>
      </c>
      <c r="C25" s="55" t="s">
        <v>613</v>
      </c>
      <c r="D25" s="194">
        <v>44240</v>
      </c>
      <c r="E25" s="37">
        <f>WEEKNUM(Tabla16[[#This Row],[Fecha]],21)</f>
        <v>6</v>
      </c>
      <c r="F25" s="41" t="str">
        <f>CHOOSE(WEEKDAY(Tabla16[[#This Row],[Fecha]]),"D","L","M","X","J","V","S")</f>
        <v>S</v>
      </c>
      <c r="G25" s="147">
        <v>4</v>
      </c>
      <c r="H25" s="156">
        <v>9</v>
      </c>
      <c r="I25" s="147">
        <v>14</v>
      </c>
      <c r="J25" s="147">
        <v>31</v>
      </c>
      <c r="K25" s="147">
        <v>42</v>
      </c>
      <c r="L25" s="147">
        <v>49</v>
      </c>
      <c r="M25" s="169"/>
      <c r="N25" s="169"/>
      <c r="O25" s="169"/>
      <c r="P25" s="170"/>
      <c r="Q25" s="171"/>
      <c r="R25" s="171"/>
      <c r="S25" s="169"/>
      <c r="T25" s="169"/>
      <c r="U25" s="169"/>
      <c r="V25" s="169"/>
      <c r="W25" s="169">
        <v>1</v>
      </c>
      <c r="X25" s="169"/>
      <c r="Y25" s="36" t="s">
        <v>810</v>
      </c>
    </row>
    <row r="26" spans="1:25" x14ac:dyDescent="0.2">
      <c r="A26" s="36">
        <f t="shared" ref="A26:A49" si="2">+A25+1</f>
        <v>25</v>
      </c>
      <c r="B26" s="54">
        <f t="shared" ref="B26:B49" si="3">+B25+1</f>
        <v>25</v>
      </c>
      <c r="C26" s="55" t="s">
        <v>613</v>
      </c>
      <c r="D26" s="194">
        <v>44245</v>
      </c>
      <c r="E26" s="37">
        <f>WEEKNUM(Tabla16[[#This Row],[Fecha]],21)</f>
        <v>7</v>
      </c>
      <c r="F26" s="41" t="str">
        <f>CHOOSE(WEEKDAY(Tabla16[[#This Row],[Fecha]]),"D","L","M","X","J","V","S")</f>
        <v>J</v>
      </c>
      <c r="G26" s="214">
        <v>3</v>
      </c>
      <c r="H26" s="208">
        <v>5</v>
      </c>
      <c r="I26" s="208">
        <v>6</v>
      </c>
      <c r="J26" s="208">
        <v>13</v>
      </c>
      <c r="K26" s="208">
        <v>19</v>
      </c>
      <c r="L26" s="208">
        <v>31</v>
      </c>
      <c r="M26" s="169"/>
      <c r="N26" s="169"/>
      <c r="O26" s="169"/>
      <c r="P26" s="170"/>
      <c r="Q26" s="171"/>
      <c r="R26" s="171"/>
      <c r="S26" s="169"/>
      <c r="T26" s="169"/>
      <c r="U26" s="169"/>
      <c r="V26" s="169"/>
      <c r="W26" s="169">
        <v>1</v>
      </c>
      <c r="X26" s="169"/>
      <c r="Y26" s="36" t="s">
        <v>614</v>
      </c>
    </row>
    <row r="27" spans="1:25" x14ac:dyDescent="0.2">
      <c r="A27" s="36">
        <f t="shared" si="2"/>
        <v>26</v>
      </c>
      <c r="B27" s="54">
        <f t="shared" si="3"/>
        <v>26</v>
      </c>
      <c r="C27" s="194" t="s">
        <v>613</v>
      </c>
      <c r="D27" s="209">
        <v>44245</v>
      </c>
      <c r="E27" s="210">
        <f>WEEKNUM(Tabla16[[#This Row],[Fecha]],21)</f>
        <v>7</v>
      </c>
      <c r="F27" s="41" t="str">
        <f>CHOOSE(WEEKDAY(Tabla16[[#This Row],[Fecha]]),"D","L","M","X","J","V","S")</f>
        <v>J</v>
      </c>
      <c r="G27" s="147">
        <v>5</v>
      </c>
      <c r="H27" s="147">
        <v>10</v>
      </c>
      <c r="I27" s="147">
        <v>14</v>
      </c>
      <c r="J27" s="156">
        <v>29</v>
      </c>
      <c r="K27" s="156">
        <v>36</v>
      </c>
      <c r="L27" s="147">
        <v>40</v>
      </c>
      <c r="M27" s="169"/>
      <c r="N27" s="169"/>
      <c r="O27" s="169"/>
      <c r="P27" s="170"/>
      <c r="Q27" s="171"/>
      <c r="R27" s="171"/>
      <c r="S27" s="169"/>
      <c r="T27" s="169"/>
      <c r="U27" s="169"/>
      <c r="V27" s="169"/>
      <c r="W27" s="169">
        <v>2</v>
      </c>
      <c r="X27" s="169"/>
      <c r="Y27" s="36" t="s">
        <v>810</v>
      </c>
    </row>
    <row r="28" spans="1:25" x14ac:dyDescent="0.2">
      <c r="A28" s="36">
        <f t="shared" si="2"/>
        <v>27</v>
      </c>
      <c r="B28" s="54">
        <f t="shared" si="3"/>
        <v>27</v>
      </c>
      <c r="C28" s="194" t="s">
        <v>613</v>
      </c>
      <c r="D28" s="209">
        <v>44247</v>
      </c>
      <c r="E28" s="210">
        <f>WEEKNUM(Tabla16[[#This Row],[Fecha]],21)</f>
        <v>7</v>
      </c>
      <c r="F28" s="41" t="str">
        <f>CHOOSE(WEEKDAY(Tabla16[[#This Row],[Fecha]]),"D","L","M","X","J","V","S")</f>
        <v>S</v>
      </c>
      <c r="G28" s="179">
        <v>5</v>
      </c>
      <c r="H28" s="169">
        <v>6</v>
      </c>
      <c r="I28" s="169">
        <v>13</v>
      </c>
      <c r="J28" s="169">
        <v>14</v>
      </c>
      <c r="K28" s="169">
        <v>16</v>
      </c>
      <c r="L28" s="169">
        <v>19</v>
      </c>
      <c r="M28" s="169"/>
      <c r="N28" s="169"/>
      <c r="O28" s="169"/>
      <c r="P28" s="170"/>
      <c r="Q28" s="171"/>
      <c r="R28" s="171"/>
      <c r="S28" s="169"/>
      <c r="T28" s="169"/>
      <c r="U28" s="169"/>
      <c r="V28" s="169"/>
      <c r="W28" s="169">
        <v>1</v>
      </c>
      <c r="X28" s="169"/>
      <c r="Y28" s="36" t="s">
        <v>614</v>
      </c>
    </row>
    <row r="29" spans="1:25" x14ac:dyDescent="0.2">
      <c r="A29" s="36">
        <f t="shared" si="2"/>
        <v>28</v>
      </c>
      <c r="B29" s="54">
        <f t="shared" si="3"/>
        <v>28</v>
      </c>
      <c r="C29" s="194" t="s">
        <v>613</v>
      </c>
      <c r="D29" s="209">
        <v>44247</v>
      </c>
      <c r="E29" s="210">
        <f>WEEKNUM(Tabla16[[#This Row],[Fecha]],21)</f>
        <v>7</v>
      </c>
      <c r="F29" s="41" t="str">
        <f>CHOOSE(WEEKDAY(Tabla16[[#This Row],[Fecha]]),"D","L","M","X","J","V","S")</f>
        <v>S</v>
      </c>
      <c r="G29" s="147">
        <v>1</v>
      </c>
      <c r="H29" s="147">
        <v>9</v>
      </c>
      <c r="I29" s="147">
        <v>14</v>
      </c>
      <c r="J29" s="147">
        <v>36</v>
      </c>
      <c r="K29" s="147">
        <v>41</v>
      </c>
      <c r="L29" s="147">
        <v>42</v>
      </c>
      <c r="M29" s="169"/>
      <c r="N29" s="169"/>
      <c r="O29" s="169"/>
      <c r="P29" s="170"/>
      <c r="Q29" s="171"/>
      <c r="R29" s="171"/>
      <c r="S29" s="169"/>
      <c r="T29" s="169"/>
      <c r="U29" s="169"/>
      <c r="V29" s="169"/>
      <c r="W29" s="169">
        <v>0</v>
      </c>
      <c r="X29" s="169"/>
      <c r="Y29" s="36" t="s">
        <v>810</v>
      </c>
    </row>
    <row r="30" spans="1:25" x14ac:dyDescent="0.2">
      <c r="A30" s="36">
        <f t="shared" si="2"/>
        <v>29</v>
      </c>
      <c r="B30" s="54">
        <f t="shared" si="3"/>
        <v>29</v>
      </c>
      <c r="C30" s="194" t="s">
        <v>613</v>
      </c>
      <c r="D30" s="209">
        <v>44252</v>
      </c>
      <c r="E30" s="210">
        <f>WEEKNUM(Tabla16[[#This Row],[Fecha]],21)</f>
        <v>8</v>
      </c>
      <c r="F30" s="41" t="str">
        <f>CHOOSE(WEEKDAY(Tabla16[[#This Row],[Fecha]]),"D","L","M","X","J","V","S")</f>
        <v>J</v>
      </c>
      <c r="G30" s="169">
        <v>9</v>
      </c>
      <c r="H30" s="179">
        <v>13</v>
      </c>
      <c r="I30" s="169">
        <v>19</v>
      </c>
      <c r="J30" s="169">
        <v>26</v>
      </c>
      <c r="K30" s="179">
        <v>36</v>
      </c>
      <c r="L30" s="169">
        <v>48</v>
      </c>
      <c r="M30" s="169"/>
      <c r="N30" s="169"/>
      <c r="O30" s="169"/>
      <c r="P30" s="170"/>
      <c r="Q30" s="171"/>
      <c r="R30" s="171"/>
      <c r="S30" s="169"/>
      <c r="T30" s="169"/>
      <c r="U30" s="169"/>
      <c r="V30" s="169"/>
      <c r="W30" s="169">
        <v>2</v>
      </c>
      <c r="X30" s="169"/>
      <c r="Y30" s="36" t="s">
        <v>614</v>
      </c>
    </row>
    <row r="31" spans="1:25" x14ac:dyDescent="0.2">
      <c r="A31" s="36">
        <f t="shared" si="2"/>
        <v>30</v>
      </c>
      <c r="B31" s="54">
        <f t="shared" si="3"/>
        <v>30</v>
      </c>
      <c r="C31" s="194" t="s">
        <v>613</v>
      </c>
      <c r="D31" s="209">
        <v>44252</v>
      </c>
      <c r="E31" s="210">
        <f>WEEKNUM(Tabla16[[#This Row],[Fecha]],21)</f>
        <v>8</v>
      </c>
      <c r="F31" s="41" t="str">
        <f>CHOOSE(WEEKDAY(Tabla16[[#This Row],[Fecha]]),"D","L","M","X","J","V","S")</f>
        <v>J</v>
      </c>
      <c r="G31" s="147">
        <v>5</v>
      </c>
      <c r="H31" s="147">
        <v>10</v>
      </c>
      <c r="I31" s="147">
        <v>22</v>
      </c>
      <c r="J31" s="147">
        <v>26</v>
      </c>
      <c r="K31" s="147">
        <v>29</v>
      </c>
      <c r="L31" s="147">
        <v>49</v>
      </c>
      <c r="M31" s="169"/>
      <c r="N31" s="169"/>
      <c r="O31" s="169"/>
      <c r="P31" s="170"/>
      <c r="Q31" s="171"/>
      <c r="R31" s="171"/>
      <c r="S31" s="169"/>
      <c r="T31" s="169"/>
      <c r="U31" s="169"/>
      <c r="V31" s="169"/>
      <c r="W31" s="169">
        <v>0</v>
      </c>
      <c r="X31" s="169"/>
      <c r="Y31" s="36" t="s">
        <v>810</v>
      </c>
    </row>
    <row r="32" spans="1:25" x14ac:dyDescent="0.2">
      <c r="A32" s="36">
        <f t="shared" si="2"/>
        <v>31</v>
      </c>
      <c r="B32" s="54">
        <f t="shared" si="3"/>
        <v>31</v>
      </c>
      <c r="C32" s="194" t="s">
        <v>613</v>
      </c>
      <c r="D32" s="209">
        <v>44254</v>
      </c>
      <c r="E32" s="210">
        <f>WEEKNUM(Tabla16[[#This Row],[Fecha]],21)</f>
        <v>8</v>
      </c>
      <c r="F32" s="41" t="str">
        <f>CHOOSE(WEEKDAY(Tabla16[[#This Row],[Fecha]]),"D","L","M","X","J","V","S")</f>
        <v>S</v>
      </c>
      <c r="G32" s="169">
        <v>6</v>
      </c>
      <c r="H32" s="169">
        <v>7</v>
      </c>
      <c r="I32" s="169">
        <v>9</v>
      </c>
      <c r="J32" s="179">
        <v>19</v>
      </c>
      <c r="K32" s="179">
        <v>42</v>
      </c>
      <c r="L32" s="169">
        <v>46</v>
      </c>
      <c r="M32" s="169"/>
      <c r="N32" s="169"/>
      <c r="O32" s="169"/>
      <c r="P32" s="170"/>
      <c r="Q32" s="171"/>
      <c r="R32" s="171"/>
      <c r="S32" s="169"/>
      <c r="T32" s="169"/>
      <c r="U32" s="169"/>
      <c r="V32" s="169"/>
      <c r="W32" s="169">
        <v>2</v>
      </c>
      <c r="X32" s="169"/>
      <c r="Y32" s="36" t="s">
        <v>614</v>
      </c>
    </row>
    <row r="33" spans="1:25" x14ac:dyDescent="0.2">
      <c r="A33" s="36">
        <f t="shared" si="2"/>
        <v>32</v>
      </c>
      <c r="B33" s="54">
        <f t="shared" si="3"/>
        <v>32</v>
      </c>
      <c r="C33" s="194" t="s">
        <v>613</v>
      </c>
      <c r="D33" s="209">
        <v>44254</v>
      </c>
      <c r="E33" s="210">
        <f>WEEKNUM(Tabla16[[#This Row],[Fecha]],21)</f>
        <v>8</v>
      </c>
      <c r="F33" s="41" t="str">
        <f>CHOOSE(WEEKDAY(Tabla16[[#This Row],[Fecha]]),"D","L","M","X","J","V","S")</f>
        <v>S</v>
      </c>
      <c r="G33" s="147">
        <v>13</v>
      </c>
      <c r="H33" s="156">
        <v>14</v>
      </c>
      <c r="I33" s="147">
        <v>18</v>
      </c>
      <c r="J33" s="147">
        <v>31</v>
      </c>
      <c r="K33" s="147">
        <v>36</v>
      </c>
      <c r="L33" s="147">
        <v>49</v>
      </c>
      <c r="M33" s="169"/>
      <c r="N33" s="169"/>
      <c r="O33" s="169"/>
      <c r="P33" s="170"/>
      <c r="Q33" s="171"/>
      <c r="R33" s="171"/>
      <c r="S33" s="169"/>
      <c r="T33" s="169"/>
      <c r="U33" s="169"/>
      <c r="V33" s="169"/>
      <c r="W33" s="169">
        <v>1</v>
      </c>
      <c r="X33" s="169"/>
      <c r="Y33" s="36" t="s">
        <v>810</v>
      </c>
    </row>
    <row r="34" spans="1:25" x14ac:dyDescent="0.2">
      <c r="A34" s="36">
        <f t="shared" si="2"/>
        <v>33</v>
      </c>
      <c r="B34" s="54">
        <f t="shared" si="3"/>
        <v>33</v>
      </c>
      <c r="C34" s="194" t="s">
        <v>613</v>
      </c>
      <c r="D34" s="209">
        <v>44259</v>
      </c>
      <c r="E34" s="210">
        <f>WEEKNUM(Tabla16[[#This Row],[Fecha]],21)</f>
        <v>9</v>
      </c>
      <c r="F34" s="41" t="str">
        <f>CHOOSE(WEEKDAY(Tabla16[[#This Row],[Fecha]]),"D","L","M","X","J","V","S")</f>
        <v>J</v>
      </c>
      <c r="G34" s="192">
        <v>6</v>
      </c>
      <c r="H34" s="147">
        <v>9</v>
      </c>
      <c r="I34" s="147">
        <v>10</v>
      </c>
      <c r="J34" s="156">
        <v>13</v>
      </c>
      <c r="K34" s="147">
        <v>16</v>
      </c>
      <c r="L34" s="147">
        <v>46</v>
      </c>
      <c r="M34" s="147"/>
      <c r="N34" s="169"/>
      <c r="O34" s="169"/>
      <c r="P34" s="170"/>
      <c r="Q34" s="171"/>
      <c r="R34" s="171"/>
      <c r="S34" s="169"/>
      <c r="T34" s="169"/>
      <c r="U34" s="169"/>
      <c r="V34" s="169"/>
      <c r="W34" s="169">
        <v>2</v>
      </c>
      <c r="X34" s="169"/>
      <c r="Y34" s="36" t="s">
        <v>614</v>
      </c>
    </row>
    <row r="35" spans="1:25" x14ac:dyDescent="0.2">
      <c r="A35" s="36">
        <f t="shared" si="2"/>
        <v>34</v>
      </c>
      <c r="B35" s="54">
        <f t="shared" si="3"/>
        <v>34</v>
      </c>
      <c r="C35" s="194" t="s">
        <v>613</v>
      </c>
      <c r="D35" s="209">
        <v>44259</v>
      </c>
      <c r="E35" s="210">
        <f>WEEKNUM(Tabla16[[#This Row],[Fecha]],21)</f>
        <v>9</v>
      </c>
      <c r="F35" s="41" t="str">
        <f>CHOOSE(WEEKDAY(Tabla16[[#This Row],[Fecha]]),"D","L","M","X","J","V","S")</f>
        <v>J</v>
      </c>
      <c r="G35" s="156">
        <v>7</v>
      </c>
      <c r="H35" s="156">
        <v>13</v>
      </c>
      <c r="I35" s="147">
        <v>14</v>
      </c>
      <c r="J35" s="147">
        <v>25</v>
      </c>
      <c r="K35" s="147">
        <v>36</v>
      </c>
      <c r="L35" s="147">
        <v>43</v>
      </c>
      <c r="M35" s="147"/>
      <c r="N35" s="169"/>
      <c r="O35" s="169"/>
      <c r="P35" s="170"/>
      <c r="Q35" s="171"/>
      <c r="R35" s="171"/>
      <c r="S35" s="169"/>
      <c r="T35" s="169"/>
      <c r="U35" s="169"/>
      <c r="V35" s="169"/>
      <c r="W35" s="169">
        <v>2</v>
      </c>
      <c r="X35" s="169"/>
      <c r="Y35" s="36" t="s">
        <v>810</v>
      </c>
    </row>
    <row r="36" spans="1:25" x14ac:dyDescent="0.2">
      <c r="A36" s="36">
        <f t="shared" si="2"/>
        <v>35</v>
      </c>
      <c r="B36" s="54">
        <f t="shared" si="3"/>
        <v>35</v>
      </c>
      <c r="C36" s="194" t="s">
        <v>613</v>
      </c>
      <c r="D36" s="209">
        <v>44261</v>
      </c>
      <c r="E36" s="210">
        <f>WEEKNUM(Tabla16[[#This Row],[Fecha]],21)</f>
        <v>9</v>
      </c>
      <c r="F36" s="41" t="str">
        <f>CHOOSE(WEEKDAY(Tabla16[[#This Row],[Fecha]]),"D","L","M","X","J","V","S")</f>
        <v>S</v>
      </c>
      <c r="G36" s="179">
        <v>5</v>
      </c>
      <c r="H36" s="169">
        <v>8</v>
      </c>
      <c r="I36" s="169">
        <v>19</v>
      </c>
      <c r="J36" s="169">
        <v>25</v>
      </c>
      <c r="K36" s="169">
        <v>34</v>
      </c>
      <c r="L36" s="169">
        <v>48</v>
      </c>
      <c r="M36" s="169"/>
      <c r="N36" s="169"/>
      <c r="O36" s="169"/>
      <c r="P36" s="170"/>
      <c r="Q36" s="171"/>
      <c r="R36" s="171"/>
      <c r="S36" s="169"/>
      <c r="T36" s="169"/>
      <c r="U36" s="169"/>
      <c r="V36" s="169"/>
      <c r="W36" s="169">
        <v>1</v>
      </c>
      <c r="X36" s="169"/>
      <c r="Y36" s="36" t="s">
        <v>810</v>
      </c>
    </row>
    <row r="37" spans="1:25" x14ac:dyDescent="0.2">
      <c r="A37" s="36">
        <f t="shared" si="2"/>
        <v>36</v>
      </c>
      <c r="B37" s="54">
        <f t="shared" si="3"/>
        <v>36</v>
      </c>
      <c r="C37" s="194" t="s">
        <v>613</v>
      </c>
      <c r="D37" s="209">
        <v>44261</v>
      </c>
      <c r="E37" s="210">
        <f>WEEKNUM(Tabla16[[#This Row],[Fecha]],21)</f>
        <v>9</v>
      </c>
      <c r="F37" s="41" t="str">
        <f>CHOOSE(WEEKDAY(Tabla16[[#This Row],[Fecha]]),"D","L","M","X","J","V","S")</f>
        <v>S</v>
      </c>
      <c r="G37" s="169">
        <v>6</v>
      </c>
      <c r="H37" s="169">
        <v>9</v>
      </c>
      <c r="I37" s="169">
        <v>10</v>
      </c>
      <c r="J37" s="169">
        <v>13</v>
      </c>
      <c r="K37" s="169">
        <v>20</v>
      </c>
      <c r="L37" s="169">
        <v>36</v>
      </c>
      <c r="M37" s="169"/>
      <c r="N37" s="169"/>
      <c r="O37" s="169"/>
      <c r="P37" s="170"/>
      <c r="Q37" s="171"/>
      <c r="R37" s="171"/>
      <c r="S37" s="169"/>
      <c r="T37" s="169"/>
      <c r="U37" s="169"/>
      <c r="V37" s="169"/>
      <c r="W37" s="169">
        <v>0</v>
      </c>
      <c r="X37" s="169"/>
      <c r="Y37" s="36" t="s">
        <v>614</v>
      </c>
    </row>
    <row r="38" spans="1:25" x14ac:dyDescent="0.2">
      <c r="A38" s="36">
        <f t="shared" si="2"/>
        <v>37</v>
      </c>
      <c r="B38" s="54">
        <f t="shared" si="3"/>
        <v>37</v>
      </c>
      <c r="C38" s="194" t="s">
        <v>613</v>
      </c>
      <c r="D38" s="209">
        <v>44266</v>
      </c>
      <c r="E38" s="210">
        <f>WEEKNUM(Tabla16[[#This Row],[Fecha]],21)</f>
        <v>10</v>
      </c>
      <c r="F38" s="41" t="str">
        <f>CHOOSE(WEEKDAY(Tabla16[[#This Row],[Fecha]]),"D","L","M","X","J","V","S")</f>
        <v>J</v>
      </c>
      <c r="G38" s="169">
        <v>3</v>
      </c>
      <c r="H38" s="169">
        <v>14</v>
      </c>
      <c r="I38" s="179">
        <v>17</v>
      </c>
      <c r="J38" s="169">
        <v>29</v>
      </c>
      <c r="K38" s="179">
        <v>36</v>
      </c>
      <c r="L38" s="169">
        <v>49</v>
      </c>
      <c r="M38" s="169"/>
      <c r="N38" s="169"/>
      <c r="O38" s="169"/>
      <c r="P38" s="170"/>
      <c r="Q38" s="171"/>
      <c r="R38" s="171"/>
      <c r="S38" s="169"/>
      <c r="T38" s="169"/>
      <c r="U38" s="169"/>
      <c r="V38" s="169"/>
      <c r="W38" s="169">
        <v>2</v>
      </c>
      <c r="X38" s="169"/>
      <c r="Y38" s="36" t="s">
        <v>810</v>
      </c>
    </row>
    <row r="39" spans="1:25" x14ac:dyDescent="0.2">
      <c r="A39" s="36">
        <f t="shared" si="2"/>
        <v>38</v>
      </c>
      <c r="B39" s="54">
        <f t="shared" si="3"/>
        <v>38</v>
      </c>
      <c r="C39" s="194" t="s">
        <v>613</v>
      </c>
      <c r="D39" s="209">
        <v>44266</v>
      </c>
      <c r="E39" s="210">
        <f>WEEKNUM(Tabla16[[#This Row],[Fecha]],21)</f>
        <v>10</v>
      </c>
      <c r="F39" s="41" t="str">
        <f>CHOOSE(WEEKDAY(Tabla16[[#This Row],[Fecha]]),"D","L","M","X","J","V","S")</f>
        <v>J</v>
      </c>
      <c r="G39" s="147">
        <v>6</v>
      </c>
      <c r="H39" s="147">
        <v>9</v>
      </c>
      <c r="I39" s="147">
        <v>10</v>
      </c>
      <c r="J39" s="147">
        <v>11</v>
      </c>
      <c r="K39" s="147">
        <v>31</v>
      </c>
      <c r="L39" s="156">
        <v>36</v>
      </c>
      <c r="M39" s="169"/>
      <c r="N39" s="169"/>
      <c r="O39" s="169"/>
      <c r="P39" s="170"/>
      <c r="Q39" s="171"/>
      <c r="R39" s="171"/>
      <c r="S39" s="169"/>
      <c r="T39" s="169"/>
      <c r="U39" s="169"/>
      <c r="V39" s="169"/>
      <c r="W39" s="169">
        <v>1</v>
      </c>
      <c r="X39" s="169"/>
      <c r="Y39" s="36" t="s">
        <v>614</v>
      </c>
    </row>
    <row r="40" spans="1:25" x14ac:dyDescent="0.2">
      <c r="A40" s="36">
        <f t="shared" si="2"/>
        <v>39</v>
      </c>
      <c r="B40" s="54">
        <f t="shared" si="3"/>
        <v>39</v>
      </c>
      <c r="C40" s="194" t="s">
        <v>613</v>
      </c>
      <c r="D40" s="209">
        <v>44268</v>
      </c>
      <c r="E40" s="210">
        <f>WEEKNUM(Tabla16[[#This Row],[Fecha]],21)</f>
        <v>10</v>
      </c>
      <c r="F40" s="41" t="str">
        <f>CHOOSE(WEEKDAY(Tabla16[[#This Row],[Fecha]]),"D","L","M","X","J","V","S")</f>
        <v>S</v>
      </c>
      <c r="G40" s="169">
        <v>6</v>
      </c>
      <c r="H40" s="169">
        <v>10</v>
      </c>
      <c r="I40" s="169">
        <v>13</v>
      </c>
      <c r="J40" s="169">
        <v>26</v>
      </c>
      <c r="K40" s="169">
        <v>36</v>
      </c>
      <c r="L40" s="169">
        <v>41</v>
      </c>
      <c r="M40" s="169"/>
      <c r="N40" s="169"/>
      <c r="O40" s="169"/>
      <c r="P40" s="170"/>
      <c r="Q40" s="171"/>
      <c r="R40" s="171"/>
      <c r="S40" s="169"/>
      <c r="T40" s="169"/>
      <c r="U40" s="169"/>
      <c r="V40" s="169"/>
      <c r="W40" s="169">
        <v>0</v>
      </c>
      <c r="X40" s="169"/>
      <c r="Y40" s="36" t="s">
        <v>614</v>
      </c>
    </row>
    <row r="41" spans="1:25" x14ac:dyDescent="0.2">
      <c r="A41" s="36">
        <f t="shared" si="2"/>
        <v>40</v>
      </c>
      <c r="B41" s="54">
        <f t="shared" si="3"/>
        <v>40</v>
      </c>
      <c r="C41" s="194" t="s">
        <v>613</v>
      </c>
      <c r="D41" s="209">
        <v>44268</v>
      </c>
      <c r="E41" s="210">
        <f>WEEKNUM(Tabla16[[#This Row],[Fecha]],21)</f>
        <v>10</v>
      </c>
      <c r="F41" s="41" t="str">
        <f>CHOOSE(WEEKDAY(Tabla16[[#This Row],[Fecha]]),"D","L","M","X","J","V","S")</f>
        <v>S</v>
      </c>
      <c r="G41" s="147">
        <v>4</v>
      </c>
      <c r="H41" s="147">
        <v>13</v>
      </c>
      <c r="I41" s="147">
        <v>14</v>
      </c>
      <c r="J41" s="147">
        <v>31</v>
      </c>
      <c r="K41" s="147">
        <v>36</v>
      </c>
      <c r="L41" s="147">
        <v>42</v>
      </c>
      <c r="M41" s="169"/>
      <c r="N41" s="169"/>
      <c r="O41" s="169"/>
      <c r="P41" s="170"/>
      <c r="Q41" s="171"/>
      <c r="R41" s="171"/>
      <c r="S41" s="169"/>
      <c r="T41" s="169"/>
      <c r="U41" s="169"/>
      <c r="V41" s="169"/>
      <c r="W41" s="169">
        <v>0</v>
      </c>
      <c r="X41" s="169"/>
      <c r="Y41" s="36" t="s">
        <v>810</v>
      </c>
    </row>
    <row r="42" spans="1:25" x14ac:dyDescent="0.2">
      <c r="A42" s="36">
        <f t="shared" si="2"/>
        <v>41</v>
      </c>
      <c r="B42" s="54">
        <f t="shared" si="3"/>
        <v>41</v>
      </c>
      <c r="C42" s="194" t="s">
        <v>613</v>
      </c>
      <c r="D42" s="209">
        <v>44273</v>
      </c>
      <c r="E42" s="210">
        <f>WEEKNUM(Tabla16[[#This Row],[Fecha]],21)</f>
        <v>11</v>
      </c>
      <c r="F42" s="41" t="str">
        <f>CHOOSE(WEEKDAY(Tabla16[[#This Row],[Fecha]]),"D","L","M","X","J","V","S")</f>
        <v>J</v>
      </c>
      <c r="G42" s="251">
        <v>1</v>
      </c>
      <c r="H42" s="252">
        <v>20</v>
      </c>
      <c r="I42" s="251">
        <v>23</v>
      </c>
      <c r="J42" s="253">
        <v>28</v>
      </c>
      <c r="K42" s="251">
        <v>31</v>
      </c>
      <c r="L42" s="251">
        <v>49</v>
      </c>
      <c r="M42" s="169"/>
      <c r="N42" s="169"/>
      <c r="O42" s="169"/>
      <c r="P42" s="170"/>
      <c r="Q42" s="171"/>
      <c r="R42" s="171"/>
      <c r="S42" s="169"/>
      <c r="T42" s="169"/>
      <c r="U42" s="169"/>
      <c r="V42" s="169"/>
      <c r="W42" s="169">
        <v>2</v>
      </c>
      <c r="X42" s="169"/>
      <c r="Y42" s="36" t="s">
        <v>810</v>
      </c>
    </row>
    <row r="43" spans="1:25" x14ac:dyDescent="0.2">
      <c r="A43" s="36">
        <f t="shared" si="2"/>
        <v>42</v>
      </c>
      <c r="B43" s="54">
        <f t="shared" si="3"/>
        <v>42</v>
      </c>
      <c r="C43" s="194" t="s">
        <v>613</v>
      </c>
      <c r="D43" s="209">
        <v>44273</v>
      </c>
      <c r="E43" s="210">
        <f>WEEKNUM(Tabla16[[#This Row],[Fecha]],21)</f>
        <v>11</v>
      </c>
      <c r="F43" s="41" t="str">
        <f>CHOOSE(WEEKDAY(Tabla16[[#This Row],[Fecha]]),"D","L","M","X","J","V","S")</f>
        <v>J</v>
      </c>
      <c r="G43" s="253">
        <v>2</v>
      </c>
      <c r="H43" s="251">
        <v>13</v>
      </c>
      <c r="I43" s="251">
        <v>23</v>
      </c>
      <c r="J43" s="251">
        <v>31</v>
      </c>
      <c r="K43" s="251">
        <v>36</v>
      </c>
      <c r="L43" s="251">
        <v>41</v>
      </c>
      <c r="M43" s="169"/>
      <c r="N43" s="169"/>
      <c r="O43" s="169"/>
      <c r="P43" s="170"/>
      <c r="Q43" s="171"/>
      <c r="R43" s="171"/>
      <c r="S43" s="169"/>
      <c r="T43" s="169"/>
      <c r="U43" s="169"/>
      <c r="V43" s="169"/>
      <c r="W43" s="169">
        <v>1</v>
      </c>
      <c r="X43" s="169"/>
      <c r="Y43" s="36" t="s">
        <v>614</v>
      </c>
    </row>
    <row r="44" spans="1:25" x14ac:dyDescent="0.2">
      <c r="A44" s="36">
        <f t="shared" si="2"/>
        <v>43</v>
      </c>
      <c r="B44" s="54">
        <f t="shared" si="3"/>
        <v>43</v>
      </c>
      <c r="C44" s="194" t="s">
        <v>613</v>
      </c>
      <c r="D44" s="209">
        <v>44275</v>
      </c>
      <c r="E44" s="210">
        <f>WEEKNUM(Tabla16[[#This Row],[Fecha]],21)</f>
        <v>11</v>
      </c>
      <c r="F44" s="41" t="str">
        <f>CHOOSE(WEEKDAY(Tabla16[[#This Row],[Fecha]]),"D","L","M","X","J","V","S")</f>
        <v>S</v>
      </c>
      <c r="G44" s="147">
        <v>4</v>
      </c>
      <c r="H44" s="147">
        <v>17</v>
      </c>
      <c r="I44" s="147">
        <v>19</v>
      </c>
      <c r="J44" s="147">
        <v>27</v>
      </c>
      <c r="K44" s="147">
        <v>28</v>
      </c>
      <c r="L44" s="156">
        <v>41</v>
      </c>
      <c r="M44" s="169"/>
      <c r="N44" s="169"/>
      <c r="O44" s="169"/>
      <c r="P44" s="170"/>
      <c r="Q44" s="171"/>
      <c r="R44" s="171"/>
      <c r="S44" s="169"/>
      <c r="T44" s="169"/>
      <c r="U44" s="169"/>
      <c r="V44" s="169"/>
      <c r="W44" s="169">
        <v>1</v>
      </c>
      <c r="X44" s="169"/>
      <c r="Y44" s="36" t="s">
        <v>810</v>
      </c>
    </row>
    <row r="45" spans="1:25" x14ac:dyDescent="0.2">
      <c r="A45" s="36">
        <f t="shared" si="2"/>
        <v>44</v>
      </c>
      <c r="B45" s="54">
        <f t="shared" si="3"/>
        <v>44</v>
      </c>
      <c r="C45" s="194" t="s">
        <v>613</v>
      </c>
      <c r="D45" s="209">
        <v>44275</v>
      </c>
      <c r="E45" s="210">
        <f>WEEKNUM(Tabla16[[#This Row],[Fecha]],21)</f>
        <v>11</v>
      </c>
      <c r="F45" s="41" t="str">
        <f>CHOOSE(WEEKDAY(Tabla16[[#This Row],[Fecha]]),"D","L","M","X","J","V","S")</f>
        <v>S</v>
      </c>
      <c r="G45" s="251">
        <v>1</v>
      </c>
      <c r="H45" s="251">
        <v>9</v>
      </c>
      <c r="I45" s="251">
        <v>14</v>
      </c>
      <c r="J45" s="253">
        <v>23</v>
      </c>
      <c r="K45" s="251">
        <v>36</v>
      </c>
      <c r="L45" s="253">
        <v>41</v>
      </c>
      <c r="M45" s="169"/>
      <c r="N45" s="169"/>
      <c r="O45" s="169"/>
      <c r="P45" s="170"/>
      <c r="Q45" s="171"/>
      <c r="R45" s="171"/>
      <c r="S45" s="169"/>
      <c r="T45" s="169"/>
      <c r="U45" s="169"/>
      <c r="V45" s="169"/>
      <c r="W45" s="169">
        <v>2</v>
      </c>
      <c r="X45" s="169"/>
      <c r="Y45" s="36" t="s">
        <v>614</v>
      </c>
    </row>
    <row r="46" spans="1:25" x14ac:dyDescent="0.2">
      <c r="A46" s="36">
        <f t="shared" si="2"/>
        <v>45</v>
      </c>
      <c r="B46" s="54">
        <f t="shared" si="3"/>
        <v>45</v>
      </c>
      <c r="C46" s="194" t="s">
        <v>613</v>
      </c>
      <c r="D46" s="209">
        <v>44280</v>
      </c>
      <c r="E46" s="210">
        <f>WEEKNUM(Tabla16[[#This Row],[Fecha]],21)</f>
        <v>12</v>
      </c>
      <c r="F46" s="41" t="str">
        <f>CHOOSE(WEEKDAY(Tabla16[[#This Row],[Fecha]]),"D","L","M","X","J","V","S")</f>
        <v>J</v>
      </c>
      <c r="G46" s="169">
        <v>2</v>
      </c>
      <c r="H46" s="169">
        <v>13</v>
      </c>
      <c r="I46" s="169">
        <v>14</v>
      </c>
      <c r="J46" s="169">
        <v>36</v>
      </c>
      <c r="K46" s="169">
        <v>41</v>
      </c>
      <c r="L46" s="169">
        <v>42</v>
      </c>
      <c r="M46" s="169"/>
      <c r="N46" s="169"/>
      <c r="O46" s="169"/>
      <c r="P46" s="170"/>
      <c r="Q46" s="171"/>
      <c r="R46" s="171"/>
      <c r="S46" s="169"/>
      <c r="T46" s="169"/>
      <c r="U46" s="169"/>
      <c r="V46" s="169"/>
      <c r="W46" s="169">
        <v>0</v>
      </c>
      <c r="X46" s="169"/>
      <c r="Y46" s="36" t="s">
        <v>810</v>
      </c>
    </row>
    <row r="47" spans="1:25" x14ac:dyDescent="0.2">
      <c r="A47" s="36">
        <f t="shared" si="2"/>
        <v>46</v>
      </c>
      <c r="B47" s="54">
        <f t="shared" si="3"/>
        <v>46</v>
      </c>
      <c r="C47" s="194" t="s">
        <v>613</v>
      </c>
      <c r="D47" s="209">
        <v>44280</v>
      </c>
      <c r="E47" s="210">
        <f>WEEKNUM(Tabla16[[#This Row],[Fecha]],21)</f>
        <v>12</v>
      </c>
      <c r="F47" s="41" t="str">
        <f>CHOOSE(WEEKDAY(Tabla16[[#This Row],[Fecha]]),"D","L","M","X","J","V","S")</f>
        <v>J</v>
      </c>
      <c r="G47" s="147">
        <v>9</v>
      </c>
      <c r="H47" s="147">
        <v>14</v>
      </c>
      <c r="I47" s="147">
        <v>20</v>
      </c>
      <c r="J47" s="147">
        <v>28</v>
      </c>
      <c r="K47" s="147">
        <v>35</v>
      </c>
      <c r="L47" s="147">
        <v>36</v>
      </c>
      <c r="M47" s="169"/>
      <c r="N47" s="169"/>
      <c r="O47" s="169"/>
      <c r="P47" s="170"/>
      <c r="Q47" s="171"/>
      <c r="R47" s="171"/>
      <c r="S47" s="169"/>
      <c r="T47" s="169"/>
      <c r="U47" s="169"/>
      <c r="V47" s="169"/>
      <c r="W47" s="169">
        <v>0</v>
      </c>
      <c r="X47" s="169"/>
      <c r="Y47" s="36" t="s">
        <v>614</v>
      </c>
    </row>
    <row r="48" spans="1:25" x14ac:dyDescent="0.2">
      <c r="A48" s="36">
        <f t="shared" si="2"/>
        <v>47</v>
      </c>
      <c r="B48" s="54">
        <f t="shared" si="3"/>
        <v>47</v>
      </c>
      <c r="C48" s="194" t="s">
        <v>613</v>
      </c>
      <c r="D48" s="209">
        <v>44282</v>
      </c>
      <c r="E48" s="210">
        <f>WEEKNUM(Tabla16[[#This Row],[Fecha]],21)</f>
        <v>12</v>
      </c>
      <c r="F48" s="41" t="str">
        <f>CHOOSE(WEEKDAY(Tabla16[[#This Row],[Fecha]]),"D","L","M","X","J","V","S")</f>
        <v>S</v>
      </c>
      <c r="G48" s="169">
        <v>5</v>
      </c>
      <c r="H48" s="169">
        <v>11</v>
      </c>
      <c r="I48" s="169">
        <v>14</v>
      </c>
      <c r="J48" s="169">
        <v>33</v>
      </c>
      <c r="K48" s="169">
        <v>36</v>
      </c>
      <c r="L48" s="169">
        <v>39</v>
      </c>
      <c r="M48" s="169"/>
      <c r="N48" s="169"/>
      <c r="O48" s="169"/>
      <c r="P48" s="170"/>
      <c r="Q48" s="171"/>
      <c r="R48" s="171"/>
      <c r="S48" s="169"/>
      <c r="T48" s="169"/>
      <c r="U48" s="169"/>
      <c r="V48" s="169"/>
      <c r="W48" s="169">
        <v>0</v>
      </c>
      <c r="X48" s="169"/>
      <c r="Y48" s="36" t="s">
        <v>614</v>
      </c>
    </row>
    <row r="49" spans="1:25" x14ac:dyDescent="0.2">
      <c r="A49" s="36">
        <f t="shared" si="2"/>
        <v>48</v>
      </c>
      <c r="B49" s="54">
        <f t="shared" si="3"/>
        <v>48</v>
      </c>
      <c r="C49" s="194" t="s">
        <v>613</v>
      </c>
      <c r="D49" s="209">
        <v>44282</v>
      </c>
      <c r="E49" s="210">
        <f>WEEKNUM(Tabla16[[#This Row],[Fecha]],21)</f>
        <v>12</v>
      </c>
      <c r="F49" s="41" t="str">
        <f>CHOOSE(WEEKDAY(Tabla16[[#This Row],[Fecha]]),"D","L","M","X","J","V","S")</f>
        <v>S</v>
      </c>
      <c r="G49" s="147">
        <v>20</v>
      </c>
      <c r="H49" s="147">
        <v>21</v>
      </c>
      <c r="I49" s="147">
        <v>23</v>
      </c>
      <c r="J49" s="147">
        <v>29</v>
      </c>
      <c r="K49" s="192">
        <v>30</v>
      </c>
      <c r="L49" s="147">
        <v>48</v>
      </c>
      <c r="M49" s="169"/>
      <c r="N49" s="169"/>
      <c r="O49" s="169"/>
      <c r="P49" s="170"/>
      <c r="Q49" s="171"/>
      <c r="R49" s="171"/>
      <c r="S49" s="169"/>
      <c r="T49" s="169"/>
      <c r="U49" s="169"/>
      <c r="V49" s="169"/>
      <c r="W49" s="169">
        <v>1</v>
      </c>
      <c r="X49" s="169"/>
      <c r="Y49" s="36" t="s">
        <v>810</v>
      </c>
    </row>
  </sheetData>
  <sortState ref="G52:G57">
    <sortCondition ref="G5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20"/>
  <sheetViews>
    <sheetView workbookViewId="0">
      <selection activeCell="M4" sqref="M4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" bestFit="1" customWidth="1"/>
  </cols>
  <sheetData>
    <row r="1" spans="1:13" x14ac:dyDescent="0.25">
      <c r="A1" t="s">
        <v>604</v>
      </c>
      <c r="B1" s="68" t="s">
        <v>696</v>
      </c>
      <c r="C1" s="69" t="s">
        <v>697</v>
      </c>
      <c r="D1" s="69" t="s">
        <v>698</v>
      </c>
      <c r="E1" s="69" t="s">
        <v>699</v>
      </c>
      <c r="F1" s="69" t="s">
        <v>700</v>
      </c>
      <c r="G1" s="69" t="s">
        <v>701</v>
      </c>
      <c r="H1" s="69" t="s">
        <v>702</v>
      </c>
      <c r="I1" s="69" t="s">
        <v>703</v>
      </c>
      <c r="J1" s="69" t="s">
        <v>704</v>
      </c>
      <c r="K1" s="69" t="s">
        <v>705</v>
      </c>
      <c r="L1" s="69" t="s">
        <v>706</v>
      </c>
      <c r="M1" s="69" t="s">
        <v>707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98">
        <v>43969</v>
      </c>
      <c r="M2" s="98">
        <v>44139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98">
        <v>43977</v>
      </c>
      <c r="M3" s="98">
        <v>44139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98">
        <v>43977</v>
      </c>
      <c r="M4" s="98">
        <v>44139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0</v>
      </c>
      <c r="H5" t="b">
        <v>1</v>
      </c>
      <c r="I5">
        <v>60</v>
      </c>
      <c r="J5">
        <v>0</v>
      </c>
      <c r="L5" s="180">
        <v>44224</v>
      </c>
      <c r="M5" s="180">
        <v>44224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0</v>
      </c>
      <c r="H6" t="b">
        <v>1</v>
      </c>
      <c r="I6">
        <v>60</v>
      </c>
      <c r="J6">
        <v>0</v>
      </c>
      <c r="L6" s="180">
        <v>44224</v>
      </c>
      <c r="M6" s="180">
        <v>44224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0</v>
      </c>
      <c r="H7" t="b">
        <v>1</v>
      </c>
      <c r="I7">
        <v>60</v>
      </c>
      <c r="J7">
        <v>0</v>
      </c>
      <c r="L7" s="180">
        <v>44224</v>
      </c>
      <c r="M7" s="180">
        <v>44224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1</v>
      </c>
      <c r="F8" t="b">
        <v>0</v>
      </c>
      <c r="G8">
        <v>0</v>
      </c>
      <c r="H8" t="b">
        <v>1</v>
      </c>
      <c r="I8">
        <v>50</v>
      </c>
      <c r="J8">
        <v>0</v>
      </c>
      <c r="L8" s="180">
        <v>44224</v>
      </c>
      <c r="M8" s="180">
        <v>44224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1</v>
      </c>
      <c r="I9">
        <v>50</v>
      </c>
      <c r="J9">
        <v>0</v>
      </c>
      <c r="L9" s="180">
        <v>44224</v>
      </c>
      <c r="M9" s="180">
        <v>44224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3</v>
      </c>
      <c r="F10" t="b">
        <v>0</v>
      </c>
      <c r="G10">
        <v>0</v>
      </c>
      <c r="H10" t="b">
        <v>1</v>
      </c>
      <c r="I10">
        <v>50</v>
      </c>
      <c r="J10">
        <v>0</v>
      </c>
      <c r="L10" s="180">
        <v>44224</v>
      </c>
      <c r="M10" s="180">
        <v>44224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0</v>
      </c>
      <c r="H11" t="b">
        <v>1</v>
      </c>
      <c r="I11">
        <v>40</v>
      </c>
      <c r="J11">
        <v>0</v>
      </c>
      <c r="L11" s="180">
        <v>44224</v>
      </c>
      <c r="M11" s="180">
        <v>44224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2</v>
      </c>
      <c r="F12" t="b">
        <v>0</v>
      </c>
      <c r="G12">
        <v>0</v>
      </c>
      <c r="H12" t="b">
        <v>1</v>
      </c>
      <c r="I12">
        <v>40</v>
      </c>
      <c r="J12">
        <v>0</v>
      </c>
      <c r="L12" s="180">
        <v>44224</v>
      </c>
      <c r="M12" s="180">
        <v>44224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3</v>
      </c>
      <c r="F13" t="b">
        <v>0</v>
      </c>
      <c r="G13">
        <v>0</v>
      </c>
      <c r="H13" t="b">
        <v>1</v>
      </c>
      <c r="I13">
        <v>40</v>
      </c>
      <c r="J13">
        <v>0</v>
      </c>
      <c r="L13" s="180">
        <v>44224</v>
      </c>
      <c r="M13" s="180">
        <v>44224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30</v>
      </c>
      <c r="J14">
        <v>0</v>
      </c>
      <c r="L14" s="180">
        <v>44224</v>
      </c>
      <c r="M14" s="180">
        <v>44224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2</v>
      </c>
      <c r="F15" t="b">
        <v>0</v>
      </c>
      <c r="G15">
        <v>0</v>
      </c>
      <c r="H15" t="b">
        <v>1</v>
      </c>
      <c r="I15">
        <v>30</v>
      </c>
      <c r="J15">
        <v>0</v>
      </c>
      <c r="L15" s="180">
        <v>44224</v>
      </c>
      <c r="M15" s="180">
        <v>44224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3</v>
      </c>
      <c r="F16" t="b">
        <v>0</v>
      </c>
      <c r="G16">
        <v>0</v>
      </c>
      <c r="H16" t="b">
        <v>1</v>
      </c>
      <c r="I16">
        <v>30</v>
      </c>
      <c r="J16">
        <v>0</v>
      </c>
      <c r="L16" s="180">
        <v>44224</v>
      </c>
      <c r="M16" s="180">
        <v>44224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15</v>
      </c>
      <c r="J17">
        <v>0</v>
      </c>
      <c r="L17" s="180">
        <v>44224</v>
      </c>
      <c r="M17" s="180">
        <v>44224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15</v>
      </c>
      <c r="J18">
        <v>0</v>
      </c>
      <c r="L18" s="180">
        <v>44224</v>
      </c>
      <c r="M18" s="180">
        <v>44224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3</v>
      </c>
      <c r="F19" t="b">
        <v>0</v>
      </c>
      <c r="G19">
        <v>0</v>
      </c>
      <c r="H19" t="b">
        <v>1</v>
      </c>
      <c r="I19">
        <v>15</v>
      </c>
      <c r="J19">
        <v>0</v>
      </c>
      <c r="L19" s="180">
        <v>44224</v>
      </c>
      <c r="M19" s="180">
        <v>44224</v>
      </c>
    </row>
    <row r="20" spans="1:13" x14ac:dyDescent="0.25">
      <c r="A20">
        <v>19</v>
      </c>
      <c r="B20">
        <v>3</v>
      </c>
      <c r="C20">
        <v>6</v>
      </c>
      <c r="D20">
        <v>1</v>
      </c>
      <c r="E20">
        <v>3</v>
      </c>
      <c r="F20" t="b">
        <v>0</v>
      </c>
      <c r="G20">
        <v>0</v>
      </c>
      <c r="H20" t="b">
        <v>1</v>
      </c>
      <c r="I20">
        <v>90</v>
      </c>
      <c r="J20">
        <v>0</v>
      </c>
      <c r="K20" t="s">
        <v>847</v>
      </c>
      <c r="L20" s="180">
        <v>44272</v>
      </c>
      <c r="M20" s="180">
        <v>44272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V65"/>
  <sheetViews>
    <sheetView topLeftCell="A10" zoomScale="115" zoomScaleNormal="115" workbookViewId="0">
      <selection activeCell="A3" sqref="A3:XFD8"/>
    </sheetView>
  </sheetViews>
  <sheetFormatPr baseColWidth="10" defaultColWidth="11.42578125" defaultRowHeight="15" x14ac:dyDescent="0.25"/>
  <cols>
    <col min="1" max="1" width="4.42578125" style="100" bestFit="1" customWidth="1"/>
    <col min="2" max="2" width="11.85546875" style="100" bestFit="1" customWidth="1"/>
    <col min="3" max="3" width="4.85546875" style="101" bestFit="1" customWidth="1"/>
    <col min="4" max="4" width="16.42578125" style="100" bestFit="1" customWidth="1"/>
    <col min="5" max="13" width="3.5703125" style="100" bestFit="1" customWidth="1"/>
    <col min="14" max="15" width="4.7109375" style="100" bestFit="1" customWidth="1"/>
    <col min="16" max="16" width="2.140625" style="100" bestFit="1" customWidth="1"/>
    <col min="17" max="18" width="3.28515625" style="100" bestFit="1" customWidth="1"/>
    <col min="19" max="19" width="9" style="100" bestFit="1" customWidth="1"/>
    <col min="20" max="20" width="10.5703125" style="100" bestFit="1" customWidth="1"/>
    <col min="21" max="21" width="3.28515625" style="100" bestFit="1" customWidth="1"/>
    <col min="22" max="22" width="5.5703125" style="100" bestFit="1" customWidth="1"/>
    <col min="23" max="42" width="3.28515625" style="100" bestFit="1" customWidth="1"/>
    <col min="43" max="43" width="11.7109375" style="100" bestFit="1" customWidth="1"/>
    <col min="44" max="44" width="12.85546875" style="100" bestFit="1" customWidth="1"/>
    <col min="45" max="45" width="3.42578125" style="100" bestFit="1" customWidth="1"/>
    <col min="46" max="46" width="5.5703125" style="100" bestFit="1" customWidth="1"/>
    <col min="47" max="121" width="3.28515625" style="100" bestFit="1" customWidth="1"/>
    <col min="122" max="122" width="10.5703125" style="100" bestFit="1" customWidth="1"/>
    <col min="123" max="123" width="11.7109375" style="100" bestFit="1" customWidth="1"/>
    <col min="124" max="124" width="3.42578125" style="100" bestFit="1" customWidth="1"/>
    <col min="125" max="125" width="5.5703125" style="100" bestFit="1" customWidth="1"/>
    <col min="126" max="16384" width="11.42578125" style="100"/>
  </cols>
  <sheetData>
    <row r="1" spans="1:22" x14ac:dyDescent="0.25">
      <c r="A1" s="99"/>
    </row>
    <row r="2" spans="1:22" ht="72.75" x14ac:dyDescent="0.25">
      <c r="A2" s="102" t="s">
        <v>17</v>
      </c>
      <c r="B2" s="102" t="s">
        <v>19</v>
      </c>
      <c r="C2" s="102" t="s">
        <v>625</v>
      </c>
      <c r="D2" s="102" t="s">
        <v>620</v>
      </c>
      <c r="E2" s="102" t="s">
        <v>22</v>
      </c>
      <c r="F2" s="102" t="s">
        <v>23</v>
      </c>
      <c r="G2" s="102" t="s">
        <v>24</v>
      </c>
      <c r="H2" s="102" t="s">
        <v>25</v>
      </c>
      <c r="I2" s="102" t="s">
        <v>26</v>
      </c>
      <c r="J2" s="102" t="s">
        <v>27</v>
      </c>
      <c r="K2" s="102" t="s">
        <v>607</v>
      </c>
      <c r="L2" s="102" t="s">
        <v>608</v>
      </c>
      <c r="M2" s="102" t="s">
        <v>609</v>
      </c>
      <c r="N2" s="102" t="s">
        <v>621</v>
      </c>
      <c r="O2" s="102" t="s">
        <v>622</v>
      </c>
      <c r="P2" s="102" t="s">
        <v>623</v>
      </c>
      <c r="Q2" s="28" t="s">
        <v>853</v>
      </c>
      <c r="R2" s="28" t="s">
        <v>856</v>
      </c>
      <c r="S2" s="28" t="s">
        <v>624</v>
      </c>
      <c r="T2" s="28" t="s">
        <v>12</v>
      </c>
      <c r="U2" s="28" t="s">
        <v>625</v>
      </c>
      <c r="V2" s="28" t="s">
        <v>626</v>
      </c>
    </row>
    <row r="3" spans="1:22" x14ac:dyDescent="0.25">
      <c r="A3" s="103">
        <v>91</v>
      </c>
      <c r="B3" s="118">
        <v>44205</v>
      </c>
      <c r="C3" s="119">
        <v>21</v>
      </c>
      <c r="D3" s="120" t="s">
        <v>776</v>
      </c>
      <c r="E3" s="121">
        <v>1</v>
      </c>
      <c r="F3" s="121">
        <v>3</v>
      </c>
      <c r="G3" s="121">
        <v>4</v>
      </c>
      <c r="H3" s="121">
        <v>9</v>
      </c>
      <c r="I3" s="121">
        <v>13</v>
      </c>
      <c r="J3" s="121">
        <v>14</v>
      </c>
      <c r="K3" s="121">
        <v>15</v>
      </c>
      <c r="L3" s="121">
        <v>16</v>
      </c>
      <c r="M3" s="121">
        <v>36</v>
      </c>
      <c r="N3" s="121">
        <v>38</v>
      </c>
      <c r="O3" s="121">
        <v>42</v>
      </c>
      <c r="P3" s="102"/>
      <c r="S3" s="108">
        <v>462</v>
      </c>
      <c r="T3" s="108">
        <v>0</v>
      </c>
      <c r="U3" s="100">
        <v>0</v>
      </c>
      <c r="V3" s="100">
        <v>0</v>
      </c>
    </row>
    <row r="4" spans="1:22" x14ac:dyDescent="0.25">
      <c r="A4" s="103">
        <v>92</v>
      </c>
      <c r="B4" s="118">
        <v>44205</v>
      </c>
      <c r="C4" s="119">
        <v>21</v>
      </c>
      <c r="D4" s="120" t="s">
        <v>774</v>
      </c>
      <c r="E4" s="121">
        <v>4</v>
      </c>
      <c r="F4" s="121">
        <v>6</v>
      </c>
      <c r="G4" s="121">
        <v>13</v>
      </c>
      <c r="H4" s="121">
        <v>18</v>
      </c>
      <c r="I4" s="121">
        <v>24</v>
      </c>
      <c r="J4" s="121">
        <v>32</v>
      </c>
      <c r="K4" s="121">
        <v>33</v>
      </c>
      <c r="L4" s="121">
        <v>35</v>
      </c>
      <c r="M4" s="121">
        <v>38</v>
      </c>
      <c r="N4" s="121">
        <v>43</v>
      </c>
      <c r="O4" s="121">
        <v>46</v>
      </c>
      <c r="P4" s="102"/>
      <c r="Q4" s="100">
        <v>1</v>
      </c>
      <c r="S4" s="108">
        <v>462</v>
      </c>
      <c r="T4" s="108">
        <v>0</v>
      </c>
      <c r="U4" s="100">
        <v>1</v>
      </c>
      <c r="V4" s="100">
        <v>200</v>
      </c>
    </row>
    <row r="5" spans="1:22" x14ac:dyDescent="0.25">
      <c r="A5" s="103">
        <v>93</v>
      </c>
      <c r="B5" s="118">
        <v>44205</v>
      </c>
      <c r="C5" s="119">
        <v>21</v>
      </c>
      <c r="D5" s="120" t="s">
        <v>775</v>
      </c>
      <c r="E5" s="121">
        <v>4</v>
      </c>
      <c r="F5" s="121">
        <v>5</v>
      </c>
      <c r="G5" s="121">
        <v>8</v>
      </c>
      <c r="H5" s="121">
        <v>17</v>
      </c>
      <c r="I5" s="121">
        <v>21</v>
      </c>
      <c r="J5" s="121">
        <v>26</v>
      </c>
      <c r="K5" s="121">
        <v>34</v>
      </c>
      <c r="L5" s="121">
        <v>35</v>
      </c>
      <c r="M5" s="121">
        <v>43</v>
      </c>
      <c r="N5" s="121">
        <v>47</v>
      </c>
      <c r="O5" s="121">
        <v>49</v>
      </c>
      <c r="P5" s="102"/>
      <c r="Q5" s="117" t="s">
        <v>765</v>
      </c>
      <c r="S5" s="108">
        <v>462</v>
      </c>
      <c r="T5" s="108">
        <v>448</v>
      </c>
      <c r="U5" s="100">
        <v>1</v>
      </c>
      <c r="V5" s="100">
        <v>800</v>
      </c>
    </row>
    <row r="6" spans="1:22" x14ac:dyDescent="0.25">
      <c r="A6" s="103">
        <v>94</v>
      </c>
      <c r="B6" s="109">
        <v>44210</v>
      </c>
      <c r="C6" s="110">
        <v>21</v>
      </c>
      <c r="D6" s="111" t="s">
        <v>776</v>
      </c>
      <c r="E6" s="112">
        <v>1</v>
      </c>
      <c r="F6" s="112">
        <v>3</v>
      </c>
      <c r="G6" s="112">
        <v>4</v>
      </c>
      <c r="H6" s="112">
        <v>6</v>
      </c>
      <c r="I6" s="112">
        <v>7</v>
      </c>
      <c r="J6" s="112">
        <v>9</v>
      </c>
      <c r="K6" s="112">
        <v>13</v>
      </c>
      <c r="L6" s="112">
        <v>14</v>
      </c>
      <c r="M6" s="112">
        <v>15</v>
      </c>
      <c r="N6" s="112">
        <v>36</v>
      </c>
      <c r="O6" s="112">
        <v>38</v>
      </c>
      <c r="P6" s="102"/>
      <c r="R6" s="100">
        <v>1</v>
      </c>
      <c r="S6" s="108">
        <v>924</v>
      </c>
      <c r="T6" s="108">
        <v>0</v>
      </c>
      <c r="U6" s="100">
        <v>1</v>
      </c>
      <c r="V6" s="100">
        <v>200</v>
      </c>
    </row>
    <row r="7" spans="1:22" x14ac:dyDescent="0.25">
      <c r="A7" s="103">
        <v>95</v>
      </c>
      <c r="B7" s="109">
        <v>44210</v>
      </c>
      <c r="C7" s="110">
        <v>21</v>
      </c>
      <c r="D7" s="111" t="s">
        <v>774</v>
      </c>
      <c r="E7" s="112">
        <v>6</v>
      </c>
      <c r="F7" s="112">
        <v>13</v>
      </c>
      <c r="G7" s="112">
        <v>18</v>
      </c>
      <c r="H7" s="112">
        <v>19</v>
      </c>
      <c r="I7" s="112">
        <v>24</v>
      </c>
      <c r="J7" s="112">
        <v>29</v>
      </c>
      <c r="K7" s="112">
        <v>32</v>
      </c>
      <c r="L7" s="112">
        <v>33</v>
      </c>
      <c r="M7" s="112">
        <v>35</v>
      </c>
      <c r="N7" s="112">
        <v>38</v>
      </c>
      <c r="O7" s="112">
        <v>46</v>
      </c>
      <c r="P7" s="102"/>
      <c r="Q7" s="100">
        <v>2</v>
      </c>
      <c r="R7" s="100">
        <v>1</v>
      </c>
      <c r="S7" s="108">
        <v>924</v>
      </c>
      <c r="T7" s="108">
        <v>0</v>
      </c>
      <c r="U7" s="100">
        <v>2</v>
      </c>
      <c r="V7" s="100">
        <v>600</v>
      </c>
    </row>
    <row r="8" spans="1:22" x14ac:dyDescent="0.25">
      <c r="A8" s="103">
        <v>96</v>
      </c>
      <c r="B8" s="109">
        <v>44210</v>
      </c>
      <c r="C8" s="110">
        <v>21</v>
      </c>
      <c r="D8" s="111" t="s">
        <v>775</v>
      </c>
      <c r="E8" s="112">
        <v>1</v>
      </c>
      <c r="F8" s="112">
        <v>6</v>
      </c>
      <c r="G8" s="112">
        <v>12</v>
      </c>
      <c r="H8" s="112">
        <v>13</v>
      </c>
      <c r="I8" s="112">
        <v>17</v>
      </c>
      <c r="J8" s="112">
        <v>20</v>
      </c>
      <c r="K8" s="112">
        <v>34</v>
      </c>
      <c r="L8" s="112">
        <v>38</v>
      </c>
      <c r="M8" s="112">
        <v>41</v>
      </c>
      <c r="N8" s="112">
        <v>47</v>
      </c>
      <c r="O8" s="112">
        <v>49</v>
      </c>
      <c r="P8" s="102"/>
      <c r="Q8" s="100">
        <v>1</v>
      </c>
      <c r="R8" s="100">
        <v>2</v>
      </c>
      <c r="S8" s="108">
        <v>924</v>
      </c>
      <c r="T8" s="108">
        <v>0</v>
      </c>
      <c r="U8" s="100">
        <v>2</v>
      </c>
      <c r="V8" s="100">
        <v>600</v>
      </c>
    </row>
    <row r="9" spans="1:22" x14ac:dyDescent="0.25">
      <c r="A9" s="103">
        <v>97</v>
      </c>
      <c r="B9" s="113">
        <v>44212</v>
      </c>
      <c r="C9" s="114">
        <v>21</v>
      </c>
      <c r="D9" s="115" t="s">
        <v>776</v>
      </c>
      <c r="E9" s="116">
        <v>1</v>
      </c>
      <c r="F9" s="116">
        <v>3</v>
      </c>
      <c r="G9" s="116">
        <v>4</v>
      </c>
      <c r="H9" s="116">
        <v>6</v>
      </c>
      <c r="I9" s="116">
        <v>7</v>
      </c>
      <c r="J9" s="116">
        <v>9</v>
      </c>
      <c r="K9" s="116">
        <v>13</v>
      </c>
      <c r="L9" s="116">
        <v>14</v>
      </c>
      <c r="M9" s="116">
        <v>15</v>
      </c>
      <c r="N9" s="116">
        <v>36</v>
      </c>
      <c r="O9" s="116">
        <v>38</v>
      </c>
      <c r="P9" s="102"/>
      <c r="R9" s="100">
        <v>1</v>
      </c>
      <c r="S9" s="108">
        <v>924</v>
      </c>
      <c r="T9" s="108">
        <v>0</v>
      </c>
      <c r="U9" s="100">
        <v>1</v>
      </c>
      <c r="V9" s="100">
        <v>200</v>
      </c>
    </row>
    <row r="10" spans="1:22" x14ac:dyDescent="0.25">
      <c r="A10" s="103">
        <v>98</v>
      </c>
      <c r="B10" s="113">
        <v>44212</v>
      </c>
      <c r="C10" s="114">
        <v>21</v>
      </c>
      <c r="D10" s="115" t="s">
        <v>774</v>
      </c>
      <c r="E10" s="116">
        <v>10</v>
      </c>
      <c r="F10" s="116">
        <v>13</v>
      </c>
      <c r="G10" s="116">
        <v>14</v>
      </c>
      <c r="H10" s="116">
        <v>24</v>
      </c>
      <c r="I10" s="116">
        <v>25</v>
      </c>
      <c r="J10" s="116">
        <v>29</v>
      </c>
      <c r="K10" s="116">
        <v>37</v>
      </c>
      <c r="L10" s="116">
        <v>38</v>
      </c>
      <c r="M10" s="116">
        <v>41</v>
      </c>
      <c r="N10" s="116">
        <v>45</v>
      </c>
      <c r="O10" s="116">
        <v>46</v>
      </c>
      <c r="P10" s="102"/>
      <c r="R10" s="100">
        <v>1</v>
      </c>
      <c r="S10" s="108">
        <v>924</v>
      </c>
      <c r="T10" s="108">
        <v>0</v>
      </c>
      <c r="U10" s="100">
        <v>1</v>
      </c>
      <c r="V10" s="100">
        <v>200</v>
      </c>
    </row>
    <row r="11" spans="1:22" x14ac:dyDescent="0.25">
      <c r="A11" s="103">
        <v>99</v>
      </c>
      <c r="B11" s="113">
        <v>44212</v>
      </c>
      <c r="C11" s="114">
        <v>21</v>
      </c>
      <c r="D11" s="115" t="s">
        <v>775</v>
      </c>
      <c r="E11" s="116">
        <v>1</v>
      </c>
      <c r="F11" s="116">
        <v>10</v>
      </c>
      <c r="G11" s="116">
        <v>13</v>
      </c>
      <c r="H11" s="116">
        <v>15</v>
      </c>
      <c r="I11" s="116">
        <v>17</v>
      </c>
      <c r="J11" s="116">
        <v>31</v>
      </c>
      <c r="K11" s="116">
        <v>34</v>
      </c>
      <c r="L11" s="116">
        <v>39</v>
      </c>
      <c r="M11" s="116">
        <v>45</v>
      </c>
      <c r="N11" s="116">
        <v>48</v>
      </c>
      <c r="O11" s="116">
        <v>49</v>
      </c>
      <c r="P11" s="102"/>
      <c r="Q11" s="100">
        <v>2</v>
      </c>
      <c r="R11" s="100">
        <v>1</v>
      </c>
      <c r="S11" s="108">
        <v>924</v>
      </c>
      <c r="T11" s="108">
        <v>0</v>
      </c>
      <c r="U11" s="100">
        <v>2</v>
      </c>
      <c r="V11" s="100">
        <v>600</v>
      </c>
    </row>
    <row r="12" spans="1:22" x14ac:dyDescent="0.25">
      <c r="A12" s="103">
        <v>100</v>
      </c>
      <c r="B12" s="231">
        <v>44217</v>
      </c>
      <c r="C12" s="232">
        <v>21</v>
      </c>
      <c r="D12" s="233" t="s">
        <v>776</v>
      </c>
      <c r="E12" s="234">
        <v>1</v>
      </c>
      <c r="F12" s="234">
        <v>3</v>
      </c>
      <c r="G12" s="234">
        <v>4</v>
      </c>
      <c r="H12" s="234">
        <v>6</v>
      </c>
      <c r="I12" s="234">
        <v>7</v>
      </c>
      <c r="J12" s="234">
        <v>9</v>
      </c>
      <c r="K12" s="234">
        <v>13</v>
      </c>
      <c r="L12" s="234">
        <v>14</v>
      </c>
      <c r="M12" s="234">
        <v>15</v>
      </c>
      <c r="N12" s="234">
        <v>36</v>
      </c>
      <c r="O12" s="234">
        <v>38</v>
      </c>
      <c r="P12" s="102"/>
      <c r="R12" s="100">
        <v>1</v>
      </c>
      <c r="S12" s="108">
        <v>924</v>
      </c>
      <c r="T12" s="108">
        <v>0</v>
      </c>
      <c r="U12" s="100">
        <v>1</v>
      </c>
      <c r="V12" s="100">
        <v>200</v>
      </c>
    </row>
    <row r="13" spans="1:22" x14ac:dyDescent="0.25">
      <c r="A13" s="103">
        <v>101</v>
      </c>
      <c r="B13" s="231">
        <v>44217</v>
      </c>
      <c r="C13" s="232">
        <v>21</v>
      </c>
      <c r="D13" s="233" t="s">
        <v>774</v>
      </c>
      <c r="E13" s="234">
        <v>1</v>
      </c>
      <c r="F13" s="234">
        <v>8</v>
      </c>
      <c r="G13" s="234">
        <v>10</v>
      </c>
      <c r="H13" s="234">
        <v>12</v>
      </c>
      <c r="I13" s="234">
        <v>13</v>
      </c>
      <c r="J13" s="234">
        <v>14</v>
      </c>
      <c r="K13" s="234">
        <v>25</v>
      </c>
      <c r="L13" s="234">
        <v>28</v>
      </c>
      <c r="M13" s="234">
        <v>34</v>
      </c>
      <c r="N13" s="234">
        <v>37</v>
      </c>
      <c r="O13" s="234">
        <v>49</v>
      </c>
      <c r="P13" s="102"/>
      <c r="Q13" s="100">
        <v>1</v>
      </c>
      <c r="R13" s="100">
        <v>1</v>
      </c>
      <c r="S13" s="108">
        <v>924</v>
      </c>
      <c r="T13" s="108">
        <v>0</v>
      </c>
      <c r="U13" s="100">
        <v>2</v>
      </c>
      <c r="V13" s="100">
        <v>400</v>
      </c>
    </row>
    <row r="14" spans="1:22" x14ac:dyDescent="0.25">
      <c r="A14" s="103">
        <v>102</v>
      </c>
      <c r="B14" s="231">
        <v>44217</v>
      </c>
      <c r="C14" s="232">
        <v>21</v>
      </c>
      <c r="D14" s="233" t="s">
        <v>775</v>
      </c>
      <c r="E14" s="234">
        <v>1</v>
      </c>
      <c r="F14" s="234">
        <v>5</v>
      </c>
      <c r="G14" s="234">
        <v>13</v>
      </c>
      <c r="H14" s="234">
        <v>17</v>
      </c>
      <c r="I14" s="234">
        <v>26</v>
      </c>
      <c r="J14" s="234">
        <v>30</v>
      </c>
      <c r="K14" s="234">
        <v>32</v>
      </c>
      <c r="L14" s="234">
        <v>40</v>
      </c>
      <c r="M14" s="234">
        <v>41</v>
      </c>
      <c r="N14" s="234">
        <v>44</v>
      </c>
      <c r="O14" s="234">
        <v>49</v>
      </c>
      <c r="P14" s="102"/>
      <c r="Q14" s="117" t="s">
        <v>765</v>
      </c>
      <c r="R14" s="100">
        <v>2</v>
      </c>
      <c r="S14" s="108">
        <v>924</v>
      </c>
      <c r="T14" s="108">
        <v>448</v>
      </c>
      <c r="U14" s="100">
        <v>2</v>
      </c>
      <c r="V14" s="100">
        <v>1300</v>
      </c>
    </row>
    <row r="15" spans="1:22" x14ac:dyDescent="0.25">
      <c r="A15" s="103">
        <v>103</v>
      </c>
      <c r="B15" s="104">
        <v>44219</v>
      </c>
      <c r="C15" s="105">
        <v>21</v>
      </c>
      <c r="D15" s="106" t="s">
        <v>776</v>
      </c>
      <c r="E15" s="107">
        <v>1</v>
      </c>
      <c r="F15" s="107">
        <v>3</v>
      </c>
      <c r="G15" s="107">
        <v>4</v>
      </c>
      <c r="H15" s="107">
        <v>9</v>
      </c>
      <c r="I15" s="107">
        <v>13</v>
      </c>
      <c r="J15" s="107">
        <v>14</v>
      </c>
      <c r="K15" s="107">
        <v>31</v>
      </c>
      <c r="L15" s="107">
        <v>36</v>
      </c>
      <c r="M15" s="107">
        <v>38</v>
      </c>
      <c r="N15" s="107">
        <v>42</v>
      </c>
      <c r="O15" s="107">
        <v>43</v>
      </c>
      <c r="P15" s="102"/>
      <c r="S15" s="108">
        <v>924</v>
      </c>
      <c r="T15" s="108">
        <v>0</v>
      </c>
      <c r="U15" s="100">
        <v>0</v>
      </c>
      <c r="V15" s="100">
        <v>0</v>
      </c>
    </row>
    <row r="16" spans="1:22" x14ac:dyDescent="0.25">
      <c r="A16" s="103">
        <v>104</v>
      </c>
      <c r="B16" s="104">
        <v>44219</v>
      </c>
      <c r="C16" s="105">
        <v>21</v>
      </c>
      <c r="D16" s="106" t="s">
        <v>774</v>
      </c>
      <c r="E16" s="107">
        <v>1</v>
      </c>
      <c r="F16" s="107">
        <v>12</v>
      </c>
      <c r="G16" s="107">
        <v>14</v>
      </c>
      <c r="H16" s="107">
        <v>29</v>
      </c>
      <c r="I16" s="107">
        <v>31</v>
      </c>
      <c r="J16" s="107">
        <v>34</v>
      </c>
      <c r="K16" s="107">
        <v>37</v>
      </c>
      <c r="L16" s="107">
        <v>42</v>
      </c>
      <c r="M16" s="107">
        <v>43</v>
      </c>
      <c r="N16" s="107">
        <v>48</v>
      </c>
      <c r="O16" s="107">
        <v>49</v>
      </c>
      <c r="P16" s="102"/>
      <c r="Q16" s="100">
        <v>1</v>
      </c>
      <c r="R16" s="100">
        <v>1</v>
      </c>
      <c r="S16" s="108">
        <v>924</v>
      </c>
      <c r="T16" s="108">
        <v>0</v>
      </c>
      <c r="U16" s="100">
        <v>2</v>
      </c>
      <c r="V16" s="100">
        <v>400</v>
      </c>
    </row>
    <row r="17" spans="1:22" x14ac:dyDescent="0.25">
      <c r="A17" s="103">
        <v>105</v>
      </c>
      <c r="B17" s="104">
        <v>44219</v>
      </c>
      <c r="C17" s="105">
        <v>21</v>
      </c>
      <c r="D17" s="106" t="s">
        <v>775</v>
      </c>
      <c r="E17" s="107">
        <v>4</v>
      </c>
      <c r="F17" s="107">
        <v>14</v>
      </c>
      <c r="G17" s="107">
        <v>17</v>
      </c>
      <c r="H17" s="107">
        <v>19</v>
      </c>
      <c r="I17" s="107">
        <v>26</v>
      </c>
      <c r="J17" s="107">
        <v>28</v>
      </c>
      <c r="K17" s="107">
        <v>39</v>
      </c>
      <c r="L17" s="107">
        <v>40</v>
      </c>
      <c r="M17" s="107">
        <v>42</v>
      </c>
      <c r="N17" s="107">
        <v>43</v>
      </c>
      <c r="O17" s="107">
        <v>49</v>
      </c>
      <c r="P17" s="102"/>
      <c r="Q17" s="117" t="s">
        <v>854</v>
      </c>
      <c r="S17" s="108">
        <v>924</v>
      </c>
      <c r="T17" s="108">
        <v>2905</v>
      </c>
      <c r="U17" s="100">
        <v>1</v>
      </c>
      <c r="V17" s="100">
        <v>900</v>
      </c>
    </row>
    <row r="18" spans="1:22" x14ac:dyDescent="0.25">
      <c r="A18" s="103">
        <v>106</v>
      </c>
      <c r="B18" s="118">
        <v>44224</v>
      </c>
      <c r="C18" s="119">
        <v>21</v>
      </c>
      <c r="D18" s="120" t="s">
        <v>776</v>
      </c>
      <c r="E18" s="121">
        <v>1</v>
      </c>
      <c r="F18" s="121">
        <v>3</v>
      </c>
      <c r="G18" s="121">
        <v>4</v>
      </c>
      <c r="H18" s="121">
        <v>9</v>
      </c>
      <c r="I18" s="121">
        <v>13</v>
      </c>
      <c r="J18" s="121">
        <v>14</v>
      </c>
      <c r="K18" s="121">
        <v>31</v>
      </c>
      <c r="L18" s="121">
        <v>36</v>
      </c>
      <c r="M18" s="121">
        <v>38</v>
      </c>
      <c r="N18" s="121">
        <v>42</v>
      </c>
      <c r="O18" s="121">
        <v>43</v>
      </c>
      <c r="P18" s="102"/>
      <c r="S18" s="108">
        <v>924</v>
      </c>
      <c r="T18" s="108">
        <v>0</v>
      </c>
      <c r="U18" s="100">
        <v>0</v>
      </c>
      <c r="V18" s="100">
        <v>0</v>
      </c>
    </row>
    <row r="19" spans="1:22" x14ac:dyDescent="0.25">
      <c r="A19" s="103">
        <v>107</v>
      </c>
      <c r="B19" s="118">
        <v>44224</v>
      </c>
      <c r="C19" s="119">
        <v>21</v>
      </c>
      <c r="D19" s="120" t="s">
        <v>774</v>
      </c>
      <c r="E19" s="121">
        <v>8</v>
      </c>
      <c r="F19" s="121">
        <v>11</v>
      </c>
      <c r="G19" s="121">
        <v>12</v>
      </c>
      <c r="H19" s="121">
        <v>14</v>
      </c>
      <c r="I19" s="121">
        <v>22</v>
      </c>
      <c r="J19" s="121">
        <v>28</v>
      </c>
      <c r="K19" s="121">
        <v>30</v>
      </c>
      <c r="L19" s="121">
        <v>31</v>
      </c>
      <c r="M19" s="121">
        <v>42</v>
      </c>
      <c r="N19" s="121">
        <v>43</v>
      </c>
      <c r="O19" s="121">
        <v>44</v>
      </c>
      <c r="P19" s="102"/>
      <c r="Q19" s="100">
        <v>1</v>
      </c>
      <c r="R19" s="100">
        <v>3</v>
      </c>
      <c r="S19" s="108">
        <v>924</v>
      </c>
      <c r="T19" s="108">
        <v>0</v>
      </c>
      <c r="U19" s="100">
        <v>2</v>
      </c>
      <c r="V19" s="100">
        <v>1000</v>
      </c>
    </row>
    <row r="20" spans="1:22" x14ac:dyDescent="0.25">
      <c r="A20" s="103">
        <v>108</v>
      </c>
      <c r="B20" s="118">
        <v>44224</v>
      </c>
      <c r="C20" s="119">
        <v>21</v>
      </c>
      <c r="D20" s="120" t="s">
        <v>775</v>
      </c>
      <c r="E20" s="121">
        <v>4</v>
      </c>
      <c r="F20" s="121">
        <v>11</v>
      </c>
      <c r="G20" s="121">
        <v>12</v>
      </c>
      <c r="H20" s="121">
        <v>17</v>
      </c>
      <c r="I20" s="121">
        <v>25</v>
      </c>
      <c r="J20" s="121">
        <v>32</v>
      </c>
      <c r="K20" s="121">
        <v>34</v>
      </c>
      <c r="L20" s="121">
        <v>40</v>
      </c>
      <c r="M20" s="121">
        <v>42</v>
      </c>
      <c r="N20" s="121">
        <v>43</v>
      </c>
      <c r="O20" s="121">
        <v>48</v>
      </c>
      <c r="P20" s="102"/>
      <c r="R20" s="100">
        <v>1</v>
      </c>
      <c r="S20" s="108">
        <v>924</v>
      </c>
      <c r="T20" s="108">
        <v>0</v>
      </c>
      <c r="U20" s="100">
        <v>1</v>
      </c>
      <c r="V20" s="100">
        <v>200</v>
      </c>
    </row>
    <row r="21" spans="1:22" x14ac:dyDescent="0.25">
      <c r="A21" s="103">
        <v>109</v>
      </c>
      <c r="B21" s="109">
        <v>44226</v>
      </c>
      <c r="C21" s="110">
        <v>21</v>
      </c>
      <c r="D21" s="111" t="s">
        <v>776</v>
      </c>
      <c r="E21" s="112">
        <v>1</v>
      </c>
      <c r="F21" s="112">
        <v>3</v>
      </c>
      <c r="G21" s="112">
        <v>4</v>
      </c>
      <c r="H21" s="112">
        <v>9</v>
      </c>
      <c r="I21" s="112">
        <v>13</v>
      </c>
      <c r="J21" s="112">
        <v>14</v>
      </c>
      <c r="K21" s="112">
        <v>31</v>
      </c>
      <c r="L21" s="112">
        <v>36</v>
      </c>
      <c r="M21" s="112">
        <v>38</v>
      </c>
      <c r="N21" s="112">
        <v>42</v>
      </c>
      <c r="O21" s="112">
        <v>43</v>
      </c>
      <c r="P21" s="102"/>
      <c r="S21" s="108">
        <v>924</v>
      </c>
      <c r="T21" s="108">
        <v>0</v>
      </c>
      <c r="U21" s="100">
        <v>0</v>
      </c>
      <c r="V21" s="100">
        <v>0</v>
      </c>
    </row>
    <row r="22" spans="1:22" x14ac:dyDescent="0.25">
      <c r="A22" s="103">
        <v>110</v>
      </c>
      <c r="B22" s="109">
        <v>44226</v>
      </c>
      <c r="C22" s="110">
        <v>21</v>
      </c>
      <c r="D22" s="111" t="s">
        <v>774</v>
      </c>
      <c r="E22" s="112">
        <v>3</v>
      </c>
      <c r="F22" s="112">
        <v>5</v>
      </c>
      <c r="G22" s="112">
        <v>11</v>
      </c>
      <c r="H22" s="112">
        <v>22</v>
      </c>
      <c r="I22" s="112">
        <v>31</v>
      </c>
      <c r="J22" s="112">
        <v>35</v>
      </c>
      <c r="K22" s="112">
        <v>37</v>
      </c>
      <c r="L22" s="112">
        <v>42</v>
      </c>
      <c r="M22" s="112">
        <v>44</v>
      </c>
      <c r="N22" s="112">
        <v>46</v>
      </c>
      <c r="O22" s="112">
        <v>49</v>
      </c>
      <c r="P22" s="102"/>
      <c r="Q22" s="100">
        <v>2</v>
      </c>
      <c r="R22" s="117" t="s">
        <v>765</v>
      </c>
      <c r="S22" s="108">
        <v>924</v>
      </c>
      <c r="T22" s="108">
        <v>448</v>
      </c>
      <c r="U22" s="100">
        <v>2</v>
      </c>
      <c r="V22" s="100">
        <v>1200</v>
      </c>
    </row>
    <row r="23" spans="1:22" x14ac:dyDescent="0.25">
      <c r="A23" s="103">
        <v>111</v>
      </c>
      <c r="B23" s="109">
        <v>44226</v>
      </c>
      <c r="C23" s="110">
        <v>21</v>
      </c>
      <c r="D23" s="111" t="s">
        <v>775</v>
      </c>
      <c r="E23" s="112">
        <v>3</v>
      </c>
      <c r="F23" s="112">
        <v>4</v>
      </c>
      <c r="G23" s="112">
        <v>16</v>
      </c>
      <c r="H23" s="112">
        <v>17</v>
      </c>
      <c r="I23" s="112">
        <v>23</v>
      </c>
      <c r="J23" s="112">
        <v>24</v>
      </c>
      <c r="K23" s="112">
        <v>28</v>
      </c>
      <c r="L23" s="112">
        <v>29</v>
      </c>
      <c r="M23" s="112">
        <v>35</v>
      </c>
      <c r="N23" s="112">
        <v>40</v>
      </c>
      <c r="O23" s="112">
        <v>49</v>
      </c>
      <c r="P23" s="102"/>
      <c r="Q23" s="100">
        <v>1</v>
      </c>
      <c r="S23" s="108">
        <v>924</v>
      </c>
      <c r="T23" s="108">
        <v>0</v>
      </c>
      <c r="U23" s="100">
        <v>1</v>
      </c>
      <c r="V23" s="100">
        <v>200</v>
      </c>
    </row>
    <row r="24" spans="1:22" x14ac:dyDescent="0.25">
      <c r="A24" s="103">
        <v>112</v>
      </c>
      <c r="B24" s="113">
        <v>44231</v>
      </c>
      <c r="C24" s="114">
        <v>21</v>
      </c>
      <c r="D24" s="115" t="s">
        <v>776</v>
      </c>
      <c r="E24" s="116">
        <v>1</v>
      </c>
      <c r="F24" s="116">
        <v>3</v>
      </c>
      <c r="G24" s="116">
        <v>4</v>
      </c>
      <c r="H24" s="116">
        <v>9</v>
      </c>
      <c r="I24" s="116">
        <v>13</v>
      </c>
      <c r="J24" s="116">
        <v>14</v>
      </c>
      <c r="K24" s="116">
        <v>31</v>
      </c>
      <c r="L24" s="116">
        <v>36</v>
      </c>
      <c r="M24" s="116">
        <v>38</v>
      </c>
      <c r="N24" s="116">
        <v>42</v>
      </c>
      <c r="O24" s="116">
        <v>43</v>
      </c>
      <c r="P24" s="102"/>
      <c r="S24" s="108">
        <v>924</v>
      </c>
      <c r="T24" s="108">
        <v>0</v>
      </c>
      <c r="U24" s="100">
        <v>0</v>
      </c>
      <c r="V24" s="100">
        <v>0</v>
      </c>
    </row>
    <row r="25" spans="1:22" x14ac:dyDescent="0.25">
      <c r="A25" s="103">
        <v>113</v>
      </c>
      <c r="B25" s="113">
        <v>44231</v>
      </c>
      <c r="C25" s="114">
        <v>21</v>
      </c>
      <c r="D25" s="115" t="s">
        <v>774</v>
      </c>
      <c r="E25" s="116">
        <v>3</v>
      </c>
      <c r="F25" s="116">
        <v>5</v>
      </c>
      <c r="G25" s="116">
        <v>13</v>
      </c>
      <c r="H25" s="116">
        <v>14</v>
      </c>
      <c r="I25" s="116">
        <v>26</v>
      </c>
      <c r="J25" s="116">
        <v>31</v>
      </c>
      <c r="K25" s="116">
        <v>33</v>
      </c>
      <c r="L25" s="116">
        <v>36</v>
      </c>
      <c r="M25" s="116">
        <v>40</v>
      </c>
      <c r="N25" s="116">
        <v>46</v>
      </c>
      <c r="O25" s="116">
        <v>49</v>
      </c>
      <c r="P25" s="102"/>
      <c r="Q25" s="117" t="s">
        <v>765</v>
      </c>
      <c r="R25" s="100">
        <v>1</v>
      </c>
      <c r="S25" s="108">
        <v>924</v>
      </c>
      <c r="T25" s="108">
        <v>448</v>
      </c>
      <c r="U25" s="100">
        <v>2</v>
      </c>
      <c r="V25" s="100">
        <v>1000</v>
      </c>
    </row>
    <row r="26" spans="1:22" x14ac:dyDescent="0.25">
      <c r="A26" s="103">
        <v>114</v>
      </c>
      <c r="B26" s="113">
        <v>44231</v>
      </c>
      <c r="C26" s="114">
        <v>21</v>
      </c>
      <c r="D26" s="115" t="s">
        <v>775</v>
      </c>
      <c r="E26" s="116">
        <v>1</v>
      </c>
      <c r="F26" s="116">
        <v>7</v>
      </c>
      <c r="G26" s="116">
        <v>10</v>
      </c>
      <c r="H26" s="116">
        <v>13</v>
      </c>
      <c r="I26" s="116">
        <v>14</v>
      </c>
      <c r="J26" s="116">
        <v>16</v>
      </c>
      <c r="K26" s="116">
        <v>17</v>
      </c>
      <c r="L26" s="116">
        <v>23</v>
      </c>
      <c r="M26" s="116">
        <v>24</v>
      </c>
      <c r="N26" s="116">
        <v>28</v>
      </c>
      <c r="O26" s="116">
        <v>42</v>
      </c>
      <c r="P26" s="102"/>
      <c r="R26" s="100">
        <v>1</v>
      </c>
      <c r="S26" s="108">
        <v>924</v>
      </c>
      <c r="T26" s="108">
        <v>0</v>
      </c>
      <c r="U26" s="100">
        <v>1</v>
      </c>
      <c r="V26" s="100">
        <v>200</v>
      </c>
    </row>
    <row r="27" spans="1:22" x14ac:dyDescent="0.25">
      <c r="A27" s="103">
        <v>115</v>
      </c>
      <c r="B27" s="231">
        <v>44233</v>
      </c>
      <c r="C27" s="232">
        <v>21</v>
      </c>
      <c r="D27" s="233" t="s">
        <v>776</v>
      </c>
      <c r="E27" s="234">
        <v>1</v>
      </c>
      <c r="F27" s="234">
        <v>3</v>
      </c>
      <c r="G27" s="234">
        <v>4</v>
      </c>
      <c r="H27" s="234">
        <v>9</v>
      </c>
      <c r="I27" s="234">
        <v>13</v>
      </c>
      <c r="J27" s="234">
        <v>14</v>
      </c>
      <c r="K27" s="234">
        <v>31</v>
      </c>
      <c r="L27" s="234">
        <v>36</v>
      </c>
      <c r="M27" s="234">
        <v>38</v>
      </c>
      <c r="N27" s="234">
        <v>42</v>
      </c>
      <c r="O27" s="234">
        <v>43</v>
      </c>
      <c r="P27" s="102"/>
      <c r="S27" s="108">
        <v>924</v>
      </c>
      <c r="T27" s="108">
        <v>0</v>
      </c>
      <c r="U27" s="100">
        <v>0</v>
      </c>
      <c r="V27" s="100">
        <v>0</v>
      </c>
    </row>
    <row r="28" spans="1:22" x14ac:dyDescent="0.25">
      <c r="A28" s="103">
        <v>116</v>
      </c>
      <c r="B28" s="231">
        <v>44233</v>
      </c>
      <c r="C28" s="232">
        <v>21</v>
      </c>
      <c r="D28" s="233" t="s">
        <v>774</v>
      </c>
      <c r="E28" s="234">
        <v>9</v>
      </c>
      <c r="F28" s="234">
        <v>11</v>
      </c>
      <c r="G28" s="234">
        <v>13</v>
      </c>
      <c r="H28" s="234">
        <v>14</v>
      </c>
      <c r="I28" s="234">
        <v>26</v>
      </c>
      <c r="J28" s="234">
        <v>31</v>
      </c>
      <c r="K28" s="234">
        <v>33</v>
      </c>
      <c r="L28" s="234">
        <v>36</v>
      </c>
      <c r="M28" s="234">
        <v>40</v>
      </c>
      <c r="N28" s="234">
        <v>46</v>
      </c>
      <c r="O28" s="234">
        <v>49</v>
      </c>
      <c r="P28" s="102"/>
      <c r="Q28" s="100">
        <v>2</v>
      </c>
      <c r="R28" s="100">
        <v>1</v>
      </c>
      <c r="S28" s="108">
        <v>924</v>
      </c>
      <c r="T28" s="108">
        <v>0</v>
      </c>
      <c r="U28" s="100">
        <v>2</v>
      </c>
      <c r="V28" s="100">
        <v>600</v>
      </c>
    </row>
    <row r="29" spans="1:22" x14ac:dyDescent="0.25">
      <c r="A29" s="103">
        <v>117</v>
      </c>
      <c r="B29" s="231">
        <v>44233</v>
      </c>
      <c r="C29" s="232">
        <v>21</v>
      </c>
      <c r="D29" s="233" t="s">
        <v>775</v>
      </c>
      <c r="E29" s="234">
        <v>6</v>
      </c>
      <c r="F29" s="234">
        <v>7</v>
      </c>
      <c r="G29" s="234">
        <v>9</v>
      </c>
      <c r="H29" s="234">
        <v>11</v>
      </c>
      <c r="I29" s="234">
        <v>16</v>
      </c>
      <c r="J29" s="234">
        <v>17</v>
      </c>
      <c r="K29" s="234">
        <v>23</v>
      </c>
      <c r="L29" s="234">
        <v>24</v>
      </c>
      <c r="M29" s="234">
        <v>30</v>
      </c>
      <c r="N29" s="234">
        <v>33</v>
      </c>
      <c r="O29" s="234">
        <v>44</v>
      </c>
      <c r="P29" s="102"/>
      <c r="Q29" s="100">
        <v>1</v>
      </c>
      <c r="R29" s="100">
        <v>3</v>
      </c>
      <c r="S29" s="108">
        <v>924</v>
      </c>
      <c r="T29" s="108">
        <v>0</v>
      </c>
      <c r="U29" s="100">
        <v>2</v>
      </c>
      <c r="V29" s="100">
        <v>1000</v>
      </c>
    </row>
    <row r="30" spans="1:22" x14ac:dyDescent="0.25">
      <c r="A30" s="103">
        <v>118</v>
      </c>
      <c r="B30" s="104">
        <v>44238</v>
      </c>
      <c r="C30" s="105">
        <v>21</v>
      </c>
      <c r="D30" s="106" t="s">
        <v>776</v>
      </c>
      <c r="E30" s="107">
        <v>1</v>
      </c>
      <c r="F30" s="107">
        <v>3</v>
      </c>
      <c r="G30" s="107">
        <v>4</v>
      </c>
      <c r="H30" s="107">
        <v>7</v>
      </c>
      <c r="I30" s="107">
        <v>9</v>
      </c>
      <c r="J30" s="107">
        <v>13</v>
      </c>
      <c r="K30" s="107">
        <v>14</v>
      </c>
      <c r="L30" s="107">
        <v>31</v>
      </c>
      <c r="M30" s="107">
        <v>36</v>
      </c>
      <c r="N30" s="107">
        <v>38</v>
      </c>
      <c r="O30" s="107">
        <v>42</v>
      </c>
      <c r="P30" s="102"/>
      <c r="R30" s="100">
        <v>1</v>
      </c>
      <c r="S30" s="108">
        <v>924</v>
      </c>
      <c r="T30" s="108">
        <v>0</v>
      </c>
      <c r="U30" s="100">
        <v>1</v>
      </c>
      <c r="V30" s="100">
        <v>200</v>
      </c>
    </row>
    <row r="31" spans="1:22" x14ac:dyDescent="0.25">
      <c r="A31" s="103">
        <v>119</v>
      </c>
      <c r="B31" s="104">
        <v>44238</v>
      </c>
      <c r="C31" s="105">
        <v>21</v>
      </c>
      <c r="D31" s="106" t="s">
        <v>774</v>
      </c>
      <c r="E31" s="107">
        <v>5</v>
      </c>
      <c r="F31" s="107">
        <v>7</v>
      </c>
      <c r="G31" s="107">
        <v>9</v>
      </c>
      <c r="H31" s="107">
        <v>13</v>
      </c>
      <c r="I31" s="107">
        <v>15</v>
      </c>
      <c r="J31" s="107">
        <v>22</v>
      </c>
      <c r="K31" s="107">
        <v>26</v>
      </c>
      <c r="L31" s="107">
        <v>36</v>
      </c>
      <c r="M31" s="107">
        <v>41</v>
      </c>
      <c r="N31" s="107">
        <v>42</v>
      </c>
      <c r="O31" s="107">
        <v>46</v>
      </c>
      <c r="P31" s="102"/>
      <c r="Q31" s="100">
        <v>2</v>
      </c>
      <c r="R31" s="117" t="s">
        <v>765</v>
      </c>
      <c r="S31" s="108">
        <v>924</v>
      </c>
      <c r="T31" s="108">
        <v>448</v>
      </c>
      <c r="U31" s="100">
        <v>2</v>
      </c>
      <c r="V31" s="100">
        <v>1200</v>
      </c>
    </row>
    <row r="32" spans="1:22" x14ac:dyDescent="0.25">
      <c r="A32" s="103">
        <v>120</v>
      </c>
      <c r="B32" s="104">
        <v>44238</v>
      </c>
      <c r="C32" s="105">
        <v>21</v>
      </c>
      <c r="D32" s="106" t="s">
        <v>775</v>
      </c>
      <c r="E32" s="107">
        <v>6</v>
      </c>
      <c r="F32" s="107">
        <v>13</v>
      </c>
      <c r="G32" s="107">
        <v>14</v>
      </c>
      <c r="H32" s="107">
        <v>16</v>
      </c>
      <c r="I32" s="107">
        <v>17</v>
      </c>
      <c r="J32" s="107">
        <v>23</v>
      </c>
      <c r="K32" s="107">
        <v>27</v>
      </c>
      <c r="L32" s="107">
        <v>42</v>
      </c>
      <c r="M32" s="107">
        <v>46</v>
      </c>
      <c r="N32" s="107">
        <v>48</v>
      </c>
      <c r="O32" s="107">
        <v>49</v>
      </c>
      <c r="P32" s="102"/>
      <c r="Q32" s="100">
        <v>1</v>
      </c>
      <c r="R32" s="100">
        <v>1</v>
      </c>
      <c r="S32" s="108">
        <v>924</v>
      </c>
      <c r="T32" s="108">
        <v>0</v>
      </c>
      <c r="U32" s="100">
        <v>2</v>
      </c>
      <c r="V32" s="100">
        <v>400</v>
      </c>
    </row>
    <row r="33" spans="1:22" x14ac:dyDescent="0.25">
      <c r="A33" s="103">
        <v>121</v>
      </c>
      <c r="B33" s="118">
        <v>44240</v>
      </c>
      <c r="C33" s="119">
        <v>21</v>
      </c>
      <c r="D33" s="120" t="s">
        <v>776</v>
      </c>
      <c r="E33" s="121">
        <v>1</v>
      </c>
      <c r="F33" s="121">
        <v>3</v>
      </c>
      <c r="G33" s="121">
        <v>4</v>
      </c>
      <c r="H33" s="121">
        <v>7</v>
      </c>
      <c r="I33" s="121">
        <v>9</v>
      </c>
      <c r="J33" s="121">
        <v>13</v>
      </c>
      <c r="K33" s="121">
        <v>14</v>
      </c>
      <c r="L33" s="121">
        <v>31</v>
      </c>
      <c r="M33" s="121">
        <v>36</v>
      </c>
      <c r="N33" s="121">
        <v>38</v>
      </c>
      <c r="O33" s="121">
        <v>42</v>
      </c>
      <c r="P33" s="102"/>
      <c r="R33" s="100">
        <v>1</v>
      </c>
      <c r="S33" s="108">
        <v>924</v>
      </c>
      <c r="T33" s="108">
        <v>0</v>
      </c>
      <c r="U33" s="100">
        <v>1</v>
      </c>
      <c r="V33" s="100">
        <v>200</v>
      </c>
    </row>
    <row r="34" spans="1:22" x14ac:dyDescent="0.25">
      <c r="A34" s="103">
        <v>122</v>
      </c>
      <c r="B34" s="118">
        <v>44240</v>
      </c>
      <c r="C34" s="119">
        <v>21</v>
      </c>
      <c r="D34" s="120" t="s">
        <v>774</v>
      </c>
      <c r="E34" s="121">
        <v>3</v>
      </c>
      <c r="F34" s="121">
        <v>5</v>
      </c>
      <c r="G34" s="121">
        <v>7</v>
      </c>
      <c r="H34" s="121">
        <v>9</v>
      </c>
      <c r="I34" s="121">
        <v>10</v>
      </c>
      <c r="J34" s="121">
        <v>15</v>
      </c>
      <c r="K34" s="121">
        <v>22</v>
      </c>
      <c r="L34" s="121">
        <v>41</v>
      </c>
      <c r="M34" s="121">
        <v>42</v>
      </c>
      <c r="N34" s="121">
        <v>46</v>
      </c>
      <c r="O34" s="121">
        <v>48</v>
      </c>
      <c r="P34" s="102"/>
      <c r="Q34" s="100">
        <v>1</v>
      </c>
      <c r="R34" s="117" t="s">
        <v>765</v>
      </c>
      <c r="S34" s="108">
        <v>924</v>
      </c>
      <c r="T34" s="108">
        <v>448</v>
      </c>
      <c r="U34" s="100">
        <v>2</v>
      </c>
      <c r="V34" s="100">
        <v>1000</v>
      </c>
    </row>
    <row r="35" spans="1:22" x14ac:dyDescent="0.25">
      <c r="A35" s="103">
        <v>123</v>
      </c>
      <c r="B35" s="118">
        <v>44240</v>
      </c>
      <c r="C35" s="119">
        <v>21</v>
      </c>
      <c r="D35" s="120" t="s">
        <v>775</v>
      </c>
      <c r="E35" s="121">
        <v>3</v>
      </c>
      <c r="F35" s="121">
        <v>6</v>
      </c>
      <c r="G35" s="121">
        <v>7</v>
      </c>
      <c r="H35" s="121">
        <v>9</v>
      </c>
      <c r="I35" s="121">
        <v>10</v>
      </c>
      <c r="J35" s="121">
        <v>16</v>
      </c>
      <c r="K35" s="121">
        <v>17</v>
      </c>
      <c r="L35" s="121">
        <v>23</v>
      </c>
      <c r="M35" s="121">
        <v>36</v>
      </c>
      <c r="N35" s="121">
        <v>39</v>
      </c>
      <c r="O35" s="121">
        <v>41</v>
      </c>
      <c r="P35" s="102"/>
      <c r="Q35" s="100">
        <v>1</v>
      </c>
      <c r="R35" s="100">
        <v>1</v>
      </c>
      <c r="S35" s="108">
        <v>924</v>
      </c>
      <c r="T35" s="108">
        <v>0</v>
      </c>
      <c r="U35" s="100">
        <v>2</v>
      </c>
      <c r="V35" s="100">
        <v>400</v>
      </c>
    </row>
    <row r="36" spans="1:22" x14ac:dyDescent="0.25">
      <c r="A36" s="103">
        <v>124</v>
      </c>
      <c r="B36" s="109">
        <v>44245</v>
      </c>
      <c r="C36" s="110">
        <v>21</v>
      </c>
      <c r="D36" s="111" t="s">
        <v>776</v>
      </c>
      <c r="E36" s="112">
        <v>1</v>
      </c>
      <c r="F36" s="112">
        <v>3</v>
      </c>
      <c r="G36" s="112">
        <v>4</v>
      </c>
      <c r="H36" s="112">
        <v>7</v>
      </c>
      <c r="I36" s="112">
        <v>9</v>
      </c>
      <c r="J36" s="112">
        <v>10</v>
      </c>
      <c r="K36" s="112">
        <v>13</v>
      </c>
      <c r="L36" s="112">
        <v>14</v>
      </c>
      <c r="M36" s="112">
        <v>31</v>
      </c>
      <c r="N36" s="112">
        <v>36</v>
      </c>
      <c r="O36" s="112">
        <v>42</v>
      </c>
      <c r="P36" s="102"/>
      <c r="R36" s="100">
        <v>1</v>
      </c>
      <c r="S36" s="108">
        <v>924</v>
      </c>
      <c r="T36" s="108">
        <v>0</v>
      </c>
      <c r="U36" s="100">
        <v>1</v>
      </c>
      <c r="V36" s="100">
        <v>200</v>
      </c>
    </row>
    <row r="37" spans="1:22" x14ac:dyDescent="0.25">
      <c r="A37" s="103">
        <v>125</v>
      </c>
      <c r="B37" s="109">
        <v>44245</v>
      </c>
      <c r="C37" s="110">
        <v>21</v>
      </c>
      <c r="D37" s="111" t="s">
        <v>774</v>
      </c>
      <c r="E37" s="112">
        <v>3</v>
      </c>
      <c r="F37" s="112">
        <v>7</v>
      </c>
      <c r="G37" s="112">
        <v>8</v>
      </c>
      <c r="H37" s="112">
        <v>9</v>
      </c>
      <c r="I37" s="112">
        <v>10</v>
      </c>
      <c r="J37" s="112">
        <v>15</v>
      </c>
      <c r="K37" s="112">
        <v>35</v>
      </c>
      <c r="L37" s="112">
        <v>39</v>
      </c>
      <c r="M37" s="112">
        <v>40</v>
      </c>
      <c r="N37" s="112">
        <v>42</v>
      </c>
      <c r="O37" s="112">
        <v>48</v>
      </c>
      <c r="P37" s="102"/>
      <c r="Q37" s="100">
        <v>1</v>
      </c>
      <c r="R37" s="100">
        <v>1</v>
      </c>
      <c r="S37" s="108">
        <v>924</v>
      </c>
      <c r="T37" s="108">
        <v>0</v>
      </c>
      <c r="U37" s="100">
        <v>2</v>
      </c>
      <c r="V37" s="100">
        <v>400</v>
      </c>
    </row>
    <row r="38" spans="1:22" x14ac:dyDescent="0.25">
      <c r="A38" s="103">
        <v>126</v>
      </c>
      <c r="B38" s="109">
        <v>44245</v>
      </c>
      <c r="C38" s="110">
        <v>21</v>
      </c>
      <c r="D38" s="111" t="s">
        <v>775</v>
      </c>
      <c r="E38" s="112">
        <v>2</v>
      </c>
      <c r="F38" s="112">
        <v>6</v>
      </c>
      <c r="G38" s="112">
        <v>9</v>
      </c>
      <c r="H38" s="112">
        <v>10</v>
      </c>
      <c r="I38" s="112">
        <v>12</v>
      </c>
      <c r="J38" s="112">
        <v>16</v>
      </c>
      <c r="K38" s="112">
        <v>17</v>
      </c>
      <c r="L38" s="112">
        <v>23</v>
      </c>
      <c r="M38" s="112">
        <v>31</v>
      </c>
      <c r="N38" s="112">
        <v>35</v>
      </c>
      <c r="O38" s="112">
        <v>42</v>
      </c>
      <c r="P38" s="102"/>
      <c r="S38" s="108">
        <v>924</v>
      </c>
      <c r="T38" s="108">
        <v>0</v>
      </c>
      <c r="U38" s="100">
        <v>0</v>
      </c>
      <c r="V38" s="100">
        <v>0</v>
      </c>
    </row>
    <row r="39" spans="1:22" x14ac:dyDescent="0.25">
      <c r="A39" s="103">
        <v>127</v>
      </c>
      <c r="B39" s="113">
        <v>44247</v>
      </c>
      <c r="C39" s="114">
        <v>21</v>
      </c>
      <c r="D39" s="115" t="s">
        <v>776</v>
      </c>
      <c r="E39" s="116">
        <v>1</v>
      </c>
      <c r="F39" s="116">
        <v>3</v>
      </c>
      <c r="G39" s="116">
        <v>4</v>
      </c>
      <c r="H39" s="116">
        <v>7</v>
      </c>
      <c r="I39" s="116">
        <v>9</v>
      </c>
      <c r="J39" s="116">
        <v>10</v>
      </c>
      <c r="K39" s="116">
        <v>13</v>
      </c>
      <c r="L39" s="116">
        <v>14</v>
      </c>
      <c r="M39" s="116">
        <v>31</v>
      </c>
      <c r="N39" s="116">
        <v>36</v>
      </c>
      <c r="O39" s="116">
        <v>42</v>
      </c>
      <c r="P39" s="102"/>
      <c r="R39" s="100">
        <v>1</v>
      </c>
      <c r="S39" s="108">
        <v>924</v>
      </c>
      <c r="T39" s="108">
        <v>0</v>
      </c>
      <c r="U39" s="100">
        <v>1</v>
      </c>
      <c r="V39" s="100">
        <v>200</v>
      </c>
    </row>
    <row r="40" spans="1:22" x14ac:dyDescent="0.25">
      <c r="A40" s="103">
        <v>128</v>
      </c>
      <c r="B40" s="113">
        <v>44247</v>
      </c>
      <c r="C40" s="114">
        <v>21</v>
      </c>
      <c r="D40" s="115" t="s">
        <v>774</v>
      </c>
      <c r="E40" s="116">
        <v>1</v>
      </c>
      <c r="F40" s="116">
        <v>3</v>
      </c>
      <c r="G40" s="116">
        <v>9</v>
      </c>
      <c r="H40" s="116">
        <v>10</v>
      </c>
      <c r="I40" s="116">
        <v>25</v>
      </c>
      <c r="J40" s="116">
        <v>35</v>
      </c>
      <c r="K40" s="116">
        <v>36</v>
      </c>
      <c r="L40" s="116">
        <v>37</v>
      </c>
      <c r="M40" s="116">
        <v>40</v>
      </c>
      <c r="N40" s="116">
        <v>41</v>
      </c>
      <c r="O40" s="116">
        <v>48</v>
      </c>
      <c r="P40" s="102"/>
      <c r="S40" s="108">
        <v>924</v>
      </c>
      <c r="T40" s="108">
        <v>0</v>
      </c>
      <c r="U40" s="100">
        <v>0</v>
      </c>
      <c r="V40" s="100">
        <v>0</v>
      </c>
    </row>
    <row r="41" spans="1:22" x14ac:dyDescent="0.25">
      <c r="A41" s="103">
        <v>129</v>
      </c>
      <c r="B41" s="113">
        <v>44247</v>
      </c>
      <c r="C41" s="114">
        <v>21</v>
      </c>
      <c r="D41" s="115" t="s">
        <v>775</v>
      </c>
      <c r="E41" s="116">
        <v>1</v>
      </c>
      <c r="F41" s="116">
        <v>6</v>
      </c>
      <c r="G41" s="116">
        <v>9</v>
      </c>
      <c r="H41" s="116">
        <v>12</v>
      </c>
      <c r="I41" s="116">
        <v>16</v>
      </c>
      <c r="J41" s="116">
        <v>17</v>
      </c>
      <c r="K41" s="116">
        <v>22</v>
      </c>
      <c r="L41" s="116">
        <v>23</v>
      </c>
      <c r="M41" s="116">
        <v>27</v>
      </c>
      <c r="N41" s="116">
        <v>39</v>
      </c>
      <c r="O41" s="116">
        <v>48</v>
      </c>
      <c r="P41" s="102"/>
      <c r="Q41" s="100">
        <v>1</v>
      </c>
      <c r="R41" s="100">
        <v>1</v>
      </c>
      <c r="S41" s="108">
        <v>924</v>
      </c>
      <c r="T41" s="108">
        <v>0</v>
      </c>
      <c r="U41" s="100">
        <v>2</v>
      </c>
      <c r="V41" s="100">
        <v>400</v>
      </c>
    </row>
    <row r="42" spans="1:22" x14ac:dyDescent="0.25">
      <c r="A42" s="103">
        <v>130</v>
      </c>
      <c r="B42" s="231">
        <v>44259</v>
      </c>
      <c r="C42" s="232">
        <v>21</v>
      </c>
      <c r="D42" s="233" t="s">
        <v>776</v>
      </c>
      <c r="E42" s="234">
        <v>1</v>
      </c>
      <c r="F42" s="234">
        <v>3</v>
      </c>
      <c r="G42" s="234">
        <v>4</v>
      </c>
      <c r="H42" s="234">
        <v>7</v>
      </c>
      <c r="I42" s="234">
        <v>9</v>
      </c>
      <c r="J42" s="234">
        <v>13</v>
      </c>
      <c r="K42" s="234">
        <v>14</v>
      </c>
      <c r="L42" s="234">
        <v>36</v>
      </c>
      <c r="M42" s="234">
        <v>38</v>
      </c>
      <c r="N42" s="234">
        <v>42</v>
      </c>
      <c r="O42" s="234">
        <v>43</v>
      </c>
      <c r="P42" s="102"/>
      <c r="R42" s="100">
        <v>1</v>
      </c>
      <c r="S42" s="108">
        <v>924</v>
      </c>
      <c r="T42" s="108">
        <v>0</v>
      </c>
      <c r="U42" s="100">
        <v>1</v>
      </c>
      <c r="V42" s="100">
        <v>200</v>
      </c>
    </row>
    <row r="43" spans="1:22" x14ac:dyDescent="0.25">
      <c r="A43" s="103">
        <v>131</v>
      </c>
      <c r="B43" s="231">
        <v>44259</v>
      </c>
      <c r="C43" s="232">
        <v>21</v>
      </c>
      <c r="D43" s="233" t="s">
        <v>774</v>
      </c>
      <c r="E43" s="234">
        <v>13</v>
      </c>
      <c r="F43" s="234">
        <v>14</v>
      </c>
      <c r="G43" s="234">
        <v>25</v>
      </c>
      <c r="H43" s="234">
        <v>30</v>
      </c>
      <c r="I43" s="234">
        <v>33</v>
      </c>
      <c r="J43" s="234">
        <v>34</v>
      </c>
      <c r="K43" s="234">
        <v>36</v>
      </c>
      <c r="L43" s="234">
        <v>42</v>
      </c>
      <c r="M43" s="234">
        <v>43</v>
      </c>
      <c r="N43" s="234">
        <v>44</v>
      </c>
      <c r="O43" s="234">
        <v>48</v>
      </c>
      <c r="P43" s="102"/>
      <c r="Q43" s="100">
        <v>1</v>
      </c>
      <c r="R43" s="100">
        <v>3</v>
      </c>
      <c r="S43" s="108">
        <v>924</v>
      </c>
      <c r="T43" s="108">
        <v>0</v>
      </c>
      <c r="U43" s="100">
        <v>2</v>
      </c>
      <c r="V43" s="100">
        <v>1000</v>
      </c>
    </row>
    <row r="44" spans="1:22" x14ac:dyDescent="0.25">
      <c r="A44" s="103">
        <v>132</v>
      </c>
      <c r="B44" s="231">
        <v>44259</v>
      </c>
      <c r="C44" s="232">
        <v>21</v>
      </c>
      <c r="D44" s="233" t="s">
        <v>775</v>
      </c>
      <c r="E44" s="234">
        <v>2</v>
      </c>
      <c r="F44" s="234">
        <v>6</v>
      </c>
      <c r="G44" s="234">
        <v>12</v>
      </c>
      <c r="H44" s="234">
        <v>13</v>
      </c>
      <c r="I44" s="234">
        <v>16</v>
      </c>
      <c r="J44" s="234">
        <v>17</v>
      </c>
      <c r="K44" s="234">
        <v>23</v>
      </c>
      <c r="L44" s="234">
        <v>27</v>
      </c>
      <c r="M44" s="234">
        <v>31</v>
      </c>
      <c r="N44" s="234">
        <v>36</v>
      </c>
      <c r="O44" s="234">
        <v>42</v>
      </c>
      <c r="P44" s="102"/>
      <c r="S44" s="108">
        <v>924</v>
      </c>
      <c r="T44" s="108">
        <v>0</v>
      </c>
      <c r="U44" s="100">
        <v>0</v>
      </c>
      <c r="V44" s="100">
        <v>0</v>
      </c>
    </row>
    <row r="45" spans="1:22" x14ac:dyDescent="0.25">
      <c r="A45" s="103">
        <v>133</v>
      </c>
      <c r="B45" s="104">
        <v>44261</v>
      </c>
      <c r="C45" s="105">
        <v>21</v>
      </c>
      <c r="D45" s="106" t="s">
        <v>776</v>
      </c>
      <c r="E45" s="107">
        <v>1</v>
      </c>
      <c r="F45" s="107">
        <v>3</v>
      </c>
      <c r="G45" s="107">
        <v>4</v>
      </c>
      <c r="H45" s="107">
        <v>7</v>
      </c>
      <c r="I45" s="107">
        <v>9</v>
      </c>
      <c r="J45" s="107">
        <v>13</v>
      </c>
      <c r="K45" s="107">
        <v>14</v>
      </c>
      <c r="L45" s="107">
        <v>36</v>
      </c>
      <c r="M45" s="107">
        <v>38</v>
      </c>
      <c r="N45" s="107">
        <v>42</v>
      </c>
      <c r="O45" s="107">
        <v>43</v>
      </c>
      <c r="P45" s="102"/>
      <c r="R45" s="100">
        <v>1</v>
      </c>
      <c r="S45" s="108">
        <v>924</v>
      </c>
      <c r="T45" s="108">
        <v>0</v>
      </c>
      <c r="U45" s="100">
        <v>1</v>
      </c>
      <c r="V45" s="100">
        <v>200</v>
      </c>
    </row>
    <row r="46" spans="1:22" x14ac:dyDescent="0.25">
      <c r="A46" s="103">
        <v>134</v>
      </c>
      <c r="B46" s="104">
        <v>44261</v>
      </c>
      <c r="C46" s="105">
        <v>21</v>
      </c>
      <c r="D46" s="106" t="s">
        <v>774</v>
      </c>
      <c r="E46" s="107">
        <v>7</v>
      </c>
      <c r="F46" s="107">
        <v>8</v>
      </c>
      <c r="G46" s="107">
        <v>13</v>
      </c>
      <c r="H46" s="107">
        <v>14</v>
      </c>
      <c r="I46" s="107">
        <v>25</v>
      </c>
      <c r="J46" s="107">
        <v>29</v>
      </c>
      <c r="K46" s="107">
        <v>34</v>
      </c>
      <c r="L46" s="107">
        <v>36</v>
      </c>
      <c r="M46" s="107">
        <v>42</v>
      </c>
      <c r="N46" s="107">
        <v>44</v>
      </c>
      <c r="O46" s="107">
        <v>48</v>
      </c>
      <c r="P46" s="102"/>
      <c r="R46" s="117" t="s">
        <v>765</v>
      </c>
      <c r="S46" s="108">
        <v>924</v>
      </c>
      <c r="T46" s="108">
        <v>448</v>
      </c>
      <c r="U46" s="100">
        <v>1</v>
      </c>
      <c r="V46" s="100">
        <v>800</v>
      </c>
    </row>
    <row r="47" spans="1:22" x14ac:dyDescent="0.25">
      <c r="A47" s="103">
        <v>135</v>
      </c>
      <c r="B47" s="104">
        <v>44261</v>
      </c>
      <c r="C47" s="105">
        <v>21</v>
      </c>
      <c r="D47" s="106" t="s">
        <v>775</v>
      </c>
      <c r="E47" s="107">
        <v>6</v>
      </c>
      <c r="F47" s="107">
        <v>10</v>
      </c>
      <c r="G47" s="107">
        <v>12</v>
      </c>
      <c r="H47" s="107">
        <v>16</v>
      </c>
      <c r="I47" s="107">
        <v>17</v>
      </c>
      <c r="J47" s="107">
        <v>20</v>
      </c>
      <c r="K47" s="107">
        <v>23</v>
      </c>
      <c r="L47" s="107">
        <v>27</v>
      </c>
      <c r="M47" s="107">
        <v>31</v>
      </c>
      <c r="N47" s="107">
        <v>35</v>
      </c>
      <c r="O47" s="107">
        <v>42</v>
      </c>
      <c r="P47" s="102"/>
      <c r="S47" s="108">
        <v>924</v>
      </c>
      <c r="T47" s="108">
        <v>0</v>
      </c>
      <c r="U47" s="100">
        <v>0</v>
      </c>
      <c r="V47" s="100">
        <v>0</v>
      </c>
    </row>
    <row r="48" spans="1:22" x14ac:dyDescent="0.25">
      <c r="A48" s="103">
        <v>136</v>
      </c>
      <c r="B48" s="118">
        <v>44266</v>
      </c>
      <c r="C48" s="119">
        <v>21</v>
      </c>
      <c r="D48" s="120" t="s">
        <v>776</v>
      </c>
      <c r="E48" s="121">
        <v>1</v>
      </c>
      <c r="F48" s="121">
        <v>3</v>
      </c>
      <c r="G48" s="121">
        <v>4</v>
      </c>
      <c r="H48" s="121">
        <v>7</v>
      </c>
      <c r="I48" s="121">
        <v>9</v>
      </c>
      <c r="J48" s="121">
        <v>13</v>
      </c>
      <c r="K48" s="121">
        <v>14</v>
      </c>
      <c r="L48" s="121">
        <v>36</v>
      </c>
      <c r="M48" s="121">
        <v>38</v>
      </c>
      <c r="N48" s="121">
        <v>42</v>
      </c>
      <c r="O48" s="121">
        <v>43</v>
      </c>
      <c r="P48" s="102"/>
      <c r="R48" s="100">
        <v>1</v>
      </c>
      <c r="S48" s="108">
        <v>924</v>
      </c>
      <c r="T48" s="108">
        <v>0</v>
      </c>
      <c r="U48" s="100">
        <v>1</v>
      </c>
      <c r="V48" s="100">
        <v>200</v>
      </c>
    </row>
    <row r="49" spans="1:22" x14ac:dyDescent="0.25">
      <c r="A49" s="103">
        <v>137</v>
      </c>
      <c r="B49" s="118">
        <v>44266</v>
      </c>
      <c r="C49" s="119">
        <v>21</v>
      </c>
      <c r="D49" s="120" t="s">
        <v>774</v>
      </c>
      <c r="E49" s="121">
        <v>3</v>
      </c>
      <c r="F49" s="121">
        <v>5</v>
      </c>
      <c r="G49" s="121">
        <v>7</v>
      </c>
      <c r="H49" s="121">
        <v>8</v>
      </c>
      <c r="I49" s="121">
        <v>11</v>
      </c>
      <c r="J49" s="121">
        <v>13</v>
      </c>
      <c r="K49" s="121">
        <v>14</v>
      </c>
      <c r="L49" s="121">
        <v>17</v>
      </c>
      <c r="M49" s="121">
        <v>29</v>
      </c>
      <c r="N49" s="121">
        <v>40</v>
      </c>
      <c r="O49" s="121">
        <v>42</v>
      </c>
      <c r="P49" s="102"/>
      <c r="Q49" s="100">
        <v>1</v>
      </c>
      <c r="R49" s="100">
        <v>1</v>
      </c>
      <c r="S49" s="108">
        <v>924</v>
      </c>
      <c r="T49" s="108">
        <v>0</v>
      </c>
      <c r="U49" s="100">
        <v>2</v>
      </c>
      <c r="V49" s="100">
        <v>400</v>
      </c>
    </row>
    <row r="50" spans="1:22" x14ac:dyDescent="0.25">
      <c r="A50" s="103">
        <v>138</v>
      </c>
      <c r="B50" s="118">
        <v>44266</v>
      </c>
      <c r="C50" s="119">
        <v>21</v>
      </c>
      <c r="D50" s="120" t="s">
        <v>775</v>
      </c>
      <c r="E50" s="121">
        <v>6</v>
      </c>
      <c r="F50" s="121">
        <v>11</v>
      </c>
      <c r="G50" s="121">
        <v>12</v>
      </c>
      <c r="H50" s="121">
        <v>13</v>
      </c>
      <c r="I50" s="121">
        <v>17</v>
      </c>
      <c r="J50" s="121">
        <v>20</v>
      </c>
      <c r="K50" s="121">
        <v>23</v>
      </c>
      <c r="L50" s="121">
        <v>27</v>
      </c>
      <c r="M50" s="121">
        <v>30</v>
      </c>
      <c r="N50" s="121">
        <v>44</v>
      </c>
      <c r="O50" s="121">
        <v>48</v>
      </c>
      <c r="P50" s="102"/>
      <c r="Q50" s="100">
        <v>1</v>
      </c>
      <c r="R50" s="100">
        <v>2</v>
      </c>
      <c r="S50" s="108">
        <v>924</v>
      </c>
      <c r="T50" s="108">
        <v>0</v>
      </c>
      <c r="U50" s="100">
        <v>2</v>
      </c>
      <c r="V50" s="100">
        <v>600</v>
      </c>
    </row>
    <row r="51" spans="1:22" x14ac:dyDescent="0.25">
      <c r="A51" s="103">
        <v>139</v>
      </c>
      <c r="B51" s="109">
        <v>44268</v>
      </c>
      <c r="C51" s="110">
        <v>21</v>
      </c>
      <c r="D51" s="111" t="s">
        <v>776</v>
      </c>
      <c r="E51" s="112">
        <v>1</v>
      </c>
      <c r="F51" s="112">
        <v>3</v>
      </c>
      <c r="G51" s="112">
        <v>4</v>
      </c>
      <c r="H51" s="112">
        <v>7</v>
      </c>
      <c r="I51" s="112">
        <v>9</v>
      </c>
      <c r="J51" s="112">
        <v>13</v>
      </c>
      <c r="K51" s="112">
        <v>14</v>
      </c>
      <c r="L51" s="112">
        <v>36</v>
      </c>
      <c r="M51" s="112">
        <v>38</v>
      </c>
      <c r="N51" s="112">
        <v>42</v>
      </c>
      <c r="O51" s="112">
        <v>43</v>
      </c>
      <c r="P51" s="102"/>
      <c r="R51" s="100">
        <v>1</v>
      </c>
      <c r="S51" s="108">
        <v>924</v>
      </c>
      <c r="T51" s="108">
        <v>0</v>
      </c>
      <c r="U51" s="100">
        <v>1</v>
      </c>
      <c r="V51" s="100">
        <v>200</v>
      </c>
    </row>
    <row r="52" spans="1:22" x14ac:dyDescent="0.25">
      <c r="A52" s="103">
        <v>140</v>
      </c>
      <c r="B52" s="109">
        <v>44268</v>
      </c>
      <c r="C52" s="110">
        <v>21</v>
      </c>
      <c r="D52" s="111" t="s">
        <v>774</v>
      </c>
      <c r="E52" s="112">
        <v>1</v>
      </c>
      <c r="F52" s="112">
        <v>3</v>
      </c>
      <c r="G52" s="112">
        <v>5</v>
      </c>
      <c r="H52" s="112">
        <v>11</v>
      </c>
      <c r="I52" s="112">
        <v>13</v>
      </c>
      <c r="J52" s="112">
        <v>16</v>
      </c>
      <c r="K52" s="112">
        <v>17</v>
      </c>
      <c r="L52" s="112">
        <v>28</v>
      </c>
      <c r="M52" s="112">
        <v>36</v>
      </c>
      <c r="N52" s="112">
        <v>40</v>
      </c>
      <c r="O52" s="112">
        <v>42</v>
      </c>
      <c r="P52" s="102"/>
      <c r="Q52" s="100">
        <v>1</v>
      </c>
      <c r="S52" s="108">
        <v>924</v>
      </c>
      <c r="T52" s="108">
        <v>0</v>
      </c>
      <c r="U52" s="100">
        <v>1</v>
      </c>
      <c r="V52" s="100">
        <v>200</v>
      </c>
    </row>
    <row r="53" spans="1:22" x14ac:dyDescent="0.25">
      <c r="A53" s="103">
        <v>141</v>
      </c>
      <c r="B53" s="109">
        <v>44268</v>
      </c>
      <c r="C53" s="110">
        <v>21</v>
      </c>
      <c r="D53" s="111" t="s">
        <v>775</v>
      </c>
      <c r="E53" s="112">
        <v>1</v>
      </c>
      <c r="F53" s="112">
        <v>12</v>
      </c>
      <c r="G53" s="112">
        <v>13</v>
      </c>
      <c r="H53" s="112">
        <v>17</v>
      </c>
      <c r="I53" s="112">
        <v>20</v>
      </c>
      <c r="J53" s="112">
        <v>23</v>
      </c>
      <c r="K53" s="112">
        <v>27</v>
      </c>
      <c r="L53" s="112">
        <v>31</v>
      </c>
      <c r="M53" s="112">
        <v>38</v>
      </c>
      <c r="N53" s="112">
        <v>42</v>
      </c>
      <c r="O53" s="112">
        <v>49</v>
      </c>
      <c r="P53" s="102"/>
      <c r="Q53" s="100">
        <v>1</v>
      </c>
      <c r="S53" s="108">
        <v>924</v>
      </c>
      <c r="T53" s="108">
        <v>0</v>
      </c>
      <c r="U53" s="100">
        <v>1</v>
      </c>
      <c r="V53" s="100">
        <v>200</v>
      </c>
    </row>
    <row r="54" spans="1:22" x14ac:dyDescent="0.25">
      <c r="A54" s="103">
        <v>142</v>
      </c>
      <c r="B54" s="113">
        <v>44273</v>
      </c>
      <c r="C54" s="114">
        <v>21</v>
      </c>
      <c r="D54" s="115" t="s">
        <v>776</v>
      </c>
      <c r="E54" s="116">
        <v>1</v>
      </c>
      <c r="F54" s="116">
        <v>3</v>
      </c>
      <c r="G54" s="116">
        <v>4</v>
      </c>
      <c r="H54" s="116">
        <v>7</v>
      </c>
      <c r="I54" s="116">
        <v>9</v>
      </c>
      <c r="J54" s="116">
        <v>13</v>
      </c>
      <c r="K54" s="116">
        <v>14</v>
      </c>
      <c r="L54" s="116">
        <v>36</v>
      </c>
      <c r="M54" s="116">
        <v>40</v>
      </c>
      <c r="N54" s="116">
        <v>42</v>
      </c>
      <c r="O54" s="116">
        <v>43</v>
      </c>
      <c r="P54" s="102"/>
      <c r="R54" s="100">
        <v>1</v>
      </c>
      <c r="S54" s="108">
        <v>924</v>
      </c>
      <c r="T54" s="108">
        <v>0</v>
      </c>
      <c r="U54" s="100">
        <v>1</v>
      </c>
      <c r="V54" s="100">
        <v>200</v>
      </c>
    </row>
    <row r="55" spans="1:22" x14ac:dyDescent="0.25">
      <c r="A55" s="103">
        <v>143</v>
      </c>
      <c r="B55" s="113">
        <v>44273</v>
      </c>
      <c r="C55" s="114">
        <v>21</v>
      </c>
      <c r="D55" s="115" t="s">
        <v>774</v>
      </c>
      <c r="E55" s="116">
        <v>1</v>
      </c>
      <c r="F55" s="116">
        <v>5</v>
      </c>
      <c r="G55" s="116">
        <v>16</v>
      </c>
      <c r="H55" s="116">
        <v>17</v>
      </c>
      <c r="I55" s="116">
        <v>27</v>
      </c>
      <c r="J55" s="116">
        <v>28</v>
      </c>
      <c r="K55" s="116">
        <v>32</v>
      </c>
      <c r="L55" s="116">
        <v>36</v>
      </c>
      <c r="M55" s="116">
        <v>40</v>
      </c>
      <c r="N55" s="116">
        <v>42</v>
      </c>
      <c r="O55" s="116">
        <v>48</v>
      </c>
      <c r="P55" s="102"/>
      <c r="Q55" s="100">
        <v>1</v>
      </c>
      <c r="S55" s="108">
        <v>924</v>
      </c>
      <c r="T55" s="108">
        <v>0</v>
      </c>
      <c r="U55" s="100">
        <v>1</v>
      </c>
      <c r="V55" s="100">
        <v>200</v>
      </c>
    </row>
    <row r="56" spans="1:22" x14ac:dyDescent="0.25">
      <c r="A56" s="103">
        <v>144</v>
      </c>
      <c r="B56" s="113">
        <v>44273</v>
      </c>
      <c r="C56" s="114">
        <v>21</v>
      </c>
      <c r="D56" s="115" t="s">
        <v>775</v>
      </c>
      <c r="E56" s="116">
        <v>1</v>
      </c>
      <c r="F56" s="116">
        <v>2</v>
      </c>
      <c r="G56" s="116">
        <v>7</v>
      </c>
      <c r="H56" s="116">
        <v>20</v>
      </c>
      <c r="I56" s="116">
        <v>23</v>
      </c>
      <c r="J56" s="116">
        <v>24</v>
      </c>
      <c r="K56" s="116">
        <v>28</v>
      </c>
      <c r="L56" s="116">
        <v>31</v>
      </c>
      <c r="M56" s="116">
        <v>36</v>
      </c>
      <c r="N56" s="116">
        <v>39</v>
      </c>
      <c r="O56" s="116">
        <v>49</v>
      </c>
      <c r="P56" s="102"/>
      <c r="Q56" s="100">
        <v>2</v>
      </c>
      <c r="R56" s="100">
        <v>1</v>
      </c>
      <c r="S56" s="108">
        <v>924</v>
      </c>
      <c r="T56" s="108">
        <v>0</v>
      </c>
      <c r="U56" s="100">
        <v>2</v>
      </c>
      <c r="V56" s="100">
        <v>600</v>
      </c>
    </row>
    <row r="57" spans="1:22" x14ac:dyDescent="0.25">
      <c r="A57" s="103">
        <v>145</v>
      </c>
      <c r="B57" s="231">
        <v>44275</v>
      </c>
      <c r="C57" s="232">
        <v>21</v>
      </c>
      <c r="D57" s="233" t="s">
        <v>776</v>
      </c>
      <c r="E57" s="234">
        <v>1</v>
      </c>
      <c r="F57" s="234">
        <v>3</v>
      </c>
      <c r="G57" s="234">
        <v>4</v>
      </c>
      <c r="H57" s="234">
        <v>7</v>
      </c>
      <c r="I57" s="234">
        <v>9</v>
      </c>
      <c r="J57" s="234">
        <v>13</v>
      </c>
      <c r="K57" s="234">
        <v>14</v>
      </c>
      <c r="L57" s="234">
        <v>36</v>
      </c>
      <c r="M57" s="234">
        <v>40</v>
      </c>
      <c r="N57" s="234">
        <v>42</v>
      </c>
      <c r="O57" s="234">
        <v>43</v>
      </c>
      <c r="P57" s="102"/>
      <c r="R57" s="100">
        <v>1</v>
      </c>
      <c r="S57" s="108">
        <v>924</v>
      </c>
      <c r="T57" s="108">
        <v>0</v>
      </c>
      <c r="U57" s="100">
        <v>1</v>
      </c>
      <c r="V57" s="100">
        <v>200</v>
      </c>
    </row>
    <row r="58" spans="1:22" x14ac:dyDescent="0.25">
      <c r="A58" s="103">
        <v>146</v>
      </c>
      <c r="B58" s="231">
        <v>44275</v>
      </c>
      <c r="C58" s="232">
        <v>21</v>
      </c>
      <c r="D58" s="233" t="s">
        <v>774</v>
      </c>
      <c r="E58" s="234">
        <v>1</v>
      </c>
      <c r="F58" s="234">
        <v>2</v>
      </c>
      <c r="G58" s="234">
        <v>12</v>
      </c>
      <c r="H58" s="234">
        <v>26</v>
      </c>
      <c r="I58" s="234">
        <v>27</v>
      </c>
      <c r="J58" s="234">
        <v>28</v>
      </c>
      <c r="K58" s="234">
        <v>36</v>
      </c>
      <c r="L58" s="234">
        <v>40</v>
      </c>
      <c r="M58" s="234">
        <v>45</v>
      </c>
      <c r="N58" s="234">
        <v>47</v>
      </c>
      <c r="O58" s="234">
        <v>48</v>
      </c>
      <c r="P58" s="102"/>
      <c r="Q58" s="100">
        <v>1</v>
      </c>
      <c r="R58" s="100">
        <v>1</v>
      </c>
      <c r="S58" s="108">
        <v>924</v>
      </c>
      <c r="T58" s="108">
        <v>0</v>
      </c>
      <c r="U58" s="100">
        <v>2</v>
      </c>
      <c r="V58" s="100">
        <v>400</v>
      </c>
    </row>
    <row r="59" spans="1:22" x14ac:dyDescent="0.25">
      <c r="A59" s="103">
        <v>147</v>
      </c>
      <c r="B59" s="231">
        <v>44275</v>
      </c>
      <c r="C59" s="232">
        <v>21</v>
      </c>
      <c r="D59" s="233" t="s">
        <v>775</v>
      </c>
      <c r="E59" s="234">
        <v>20</v>
      </c>
      <c r="F59" s="234">
        <v>23</v>
      </c>
      <c r="G59" s="234">
        <v>24</v>
      </c>
      <c r="H59" s="234">
        <v>29</v>
      </c>
      <c r="I59" s="234">
        <v>31</v>
      </c>
      <c r="J59" s="234">
        <v>37</v>
      </c>
      <c r="K59" s="234">
        <v>39</v>
      </c>
      <c r="L59" s="234">
        <v>40</v>
      </c>
      <c r="M59" s="234">
        <v>45</v>
      </c>
      <c r="N59" s="234">
        <v>47</v>
      </c>
      <c r="O59" s="234">
        <v>49</v>
      </c>
      <c r="P59" s="102"/>
      <c r="Q59" s="100">
        <v>2</v>
      </c>
      <c r="R59" s="100">
        <v>1</v>
      </c>
      <c r="S59" s="108">
        <v>924</v>
      </c>
      <c r="T59" s="108">
        <v>0</v>
      </c>
      <c r="U59" s="100">
        <v>2</v>
      </c>
      <c r="V59" s="100">
        <v>600</v>
      </c>
    </row>
    <row r="60" spans="1:22" x14ac:dyDescent="0.25">
      <c r="A60" s="103">
        <v>148</v>
      </c>
      <c r="B60" s="104">
        <v>44280</v>
      </c>
      <c r="C60" s="105">
        <v>21</v>
      </c>
      <c r="D60" s="106" t="s">
        <v>776</v>
      </c>
      <c r="E60" s="107">
        <v>1</v>
      </c>
      <c r="F60" s="107">
        <v>3</v>
      </c>
      <c r="G60" s="107">
        <v>7</v>
      </c>
      <c r="H60" s="107">
        <v>9</v>
      </c>
      <c r="I60" s="107">
        <v>13</v>
      </c>
      <c r="J60" s="107">
        <v>14</v>
      </c>
      <c r="K60" s="107">
        <v>36</v>
      </c>
      <c r="L60" s="107">
        <v>38</v>
      </c>
      <c r="M60" s="107">
        <v>40</v>
      </c>
      <c r="N60" s="107">
        <v>41</v>
      </c>
      <c r="O60" s="107">
        <v>42</v>
      </c>
      <c r="P60" s="102"/>
      <c r="R60" s="100">
        <v>1</v>
      </c>
      <c r="S60" s="108">
        <v>924</v>
      </c>
      <c r="T60" s="108">
        <v>0</v>
      </c>
      <c r="U60" s="100">
        <v>1</v>
      </c>
      <c r="V60" s="100">
        <v>200</v>
      </c>
    </row>
    <row r="61" spans="1:22" x14ac:dyDescent="0.25">
      <c r="A61" s="103">
        <v>149</v>
      </c>
      <c r="B61" s="104">
        <v>44280</v>
      </c>
      <c r="C61" s="105">
        <v>21</v>
      </c>
      <c r="D61" s="106" t="s">
        <v>774</v>
      </c>
      <c r="E61" s="107">
        <v>7</v>
      </c>
      <c r="F61" s="107">
        <v>11</v>
      </c>
      <c r="G61" s="107">
        <v>12</v>
      </c>
      <c r="H61" s="107">
        <v>13</v>
      </c>
      <c r="I61" s="107">
        <v>20</v>
      </c>
      <c r="J61" s="107">
        <v>24</v>
      </c>
      <c r="K61" s="107">
        <v>26</v>
      </c>
      <c r="L61" s="107">
        <v>41</v>
      </c>
      <c r="M61" s="107">
        <v>42</v>
      </c>
      <c r="N61" s="107">
        <v>44</v>
      </c>
      <c r="O61" s="107">
        <v>45</v>
      </c>
      <c r="P61" s="102"/>
      <c r="Q61" s="100">
        <v>1</v>
      </c>
      <c r="R61" s="100">
        <v>2</v>
      </c>
      <c r="S61" s="108">
        <v>924</v>
      </c>
      <c r="T61" s="108">
        <v>0</v>
      </c>
      <c r="U61" s="100">
        <v>2</v>
      </c>
      <c r="V61" s="100">
        <v>600</v>
      </c>
    </row>
    <row r="62" spans="1:22" x14ac:dyDescent="0.25">
      <c r="A62" s="103">
        <v>150</v>
      </c>
      <c r="B62" s="104">
        <v>44280</v>
      </c>
      <c r="C62" s="105">
        <v>21</v>
      </c>
      <c r="D62" s="106" t="s">
        <v>775</v>
      </c>
      <c r="E62" s="107">
        <v>2</v>
      </c>
      <c r="F62" s="107">
        <v>4</v>
      </c>
      <c r="G62" s="107">
        <v>6</v>
      </c>
      <c r="H62" s="107">
        <v>8</v>
      </c>
      <c r="I62" s="107">
        <v>11</v>
      </c>
      <c r="J62" s="107">
        <v>28</v>
      </c>
      <c r="K62" s="107">
        <v>31</v>
      </c>
      <c r="L62" s="107">
        <v>36</v>
      </c>
      <c r="M62" s="107">
        <v>42</v>
      </c>
      <c r="N62" s="107">
        <v>48</v>
      </c>
      <c r="O62" s="107">
        <v>49</v>
      </c>
      <c r="P62" s="102"/>
      <c r="Q62" s="100">
        <v>1</v>
      </c>
      <c r="S62" s="108">
        <v>924</v>
      </c>
      <c r="T62" s="108">
        <v>0</v>
      </c>
      <c r="U62" s="100">
        <v>1</v>
      </c>
      <c r="V62" s="100">
        <v>200</v>
      </c>
    </row>
    <row r="63" spans="1:22" x14ac:dyDescent="0.25">
      <c r="A63" s="103">
        <v>151</v>
      </c>
      <c r="B63" s="118">
        <v>44282</v>
      </c>
      <c r="C63" s="119">
        <v>21</v>
      </c>
      <c r="D63" s="120" t="s">
        <v>776</v>
      </c>
      <c r="E63" s="121">
        <v>1</v>
      </c>
      <c r="F63" s="121">
        <v>3</v>
      </c>
      <c r="G63" s="121">
        <v>7</v>
      </c>
      <c r="H63" s="121">
        <v>9</v>
      </c>
      <c r="I63" s="121">
        <v>13</v>
      </c>
      <c r="J63" s="121">
        <v>14</v>
      </c>
      <c r="K63" s="121">
        <v>36</v>
      </c>
      <c r="L63" s="121">
        <v>38</v>
      </c>
      <c r="M63" s="121">
        <v>40</v>
      </c>
      <c r="N63" s="121">
        <v>41</v>
      </c>
      <c r="O63" s="121">
        <v>42</v>
      </c>
      <c r="P63" s="102"/>
      <c r="R63" s="100">
        <v>1</v>
      </c>
      <c r="S63" s="108">
        <v>462</v>
      </c>
      <c r="T63" s="108">
        <v>0</v>
      </c>
      <c r="U63" s="100">
        <v>1</v>
      </c>
      <c r="V63" s="100">
        <v>200</v>
      </c>
    </row>
    <row r="64" spans="1:22" x14ac:dyDescent="0.25">
      <c r="A64" s="103">
        <v>152</v>
      </c>
      <c r="B64" s="118">
        <v>44282</v>
      </c>
      <c r="C64" s="119">
        <v>21</v>
      </c>
      <c r="D64" s="120" t="s">
        <v>774</v>
      </c>
      <c r="E64" s="121">
        <v>7</v>
      </c>
      <c r="F64" s="121">
        <v>11</v>
      </c>
      <c r="G64" s="121">
        <v>13</v>
      </c>
      <c r="H64" s="121">
        <v>19</v>
      </c>
      <c r="I64" s="121">
        <v>20</v>
      </c>
      <c r="J64" s="121">
        <v>24</v>
      </c>
      <c r="K64" s="121">
        <v>26</v>
      </c>
      <c r="L64" s="121">
        <v>41</v>
      </c>
      <c r="M64" s="121">
        <v>42</v>
      </c>
      <c r="N64" s="121">
        <v>44</v>
      </c>
      <c r="O64" s="121">
        <v>49</v>
      </c>
      <c r="P64" s="102"/>
      <c r="R64" s="100">
        <v>2</v>
      </c>
      <c r="S64" s="108">
        <v>462</v>
      </c>
      <c r="T64" s="108">
        <v>0</v>
      </c>
      <c r="U64" s="100">
        <v>1</v>
      </c>
      <c r="V64" s="100">
        <v>400</v>
      </c>
    </row>
    <row r="65" spans="1:22" x14ac:dyDescent="0.25">
      <c r="A65" s="103">
        <v>153</v>
      </c>
      <c r="B65" s="118">
        <v>44282</v>
      </c>
      <c r="C65" s="119">
        <v>21</v>
      </c>
      <c r="D65" s="120" t="s">
        <v>775</v>
      </c>
      <c r="E65" s="121">
        <v>2</v>
      </c>
      <c r="F65" s="121">
        <v>4</v>
      </c>
      <c r="G65" s="121">
        <v>7</v>
      </c>
      <c r="H65" s="121">
        <v>8</v>
      </c>
      <c r="I65" s="121">
        <v>12</v>
      </c>
      <c r="J65" s="121">
        <v>13</v>
      </c>
      <c r="K65" s="121">
        <v>19</v>
      </c>
      <c r="L65" s="121">
        <v>20</v>
      </c>
      <c r="M65" s="121">
        <v>23</v>
      </c>
      <c r="N65" s="121">
        <v>27</v>
      </c>
      <c r="O65" s="121">
        <v>39</v>
      </c>
      <c r="P65" s="102"/>
      <c r="R65" s="100">
        <v>1</v>
      </c>
      <c r="S65" s="108">
        <v>462</v>
      </c>
      <c r="T65" s="108">
        <v>0</v>
      </c>
      <c r="U65" s="100">
        <v>1</v>
      </c>
      <c r="V65" s="100">
        <v>200</v>
      </c>
    </row>
  </sheetData>
  <autoFilter ref="A2:V65" xr:uid="{54C71A0B-F831-45EB-9A90-A38FDA03A087}">
    <sortState ref="A3:V65">
      <sortCondition ref="A2:A65"/>
    </sortState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2:AR69"/>
  <sheetViews>
    <sheetView tabSelected="1" zoomScale="160" zoomScaleNormal="160" workbookViewId="0">
      <selection activeCell="T3" sqref="T3"/>
    </sheetView>
  </sheetViews>
  <sheetFormatPr baseColWidth="10" defaultColWidth="3.140625" defaultRowHeight="15" x14ac:dyDescent="0.25"/>
  <cols>
    <col min="1" max="1" width="3.140625" style="100"/>
    <col min="2" max="8" width="3" style="100" bestFit="1" customWidth="1"/>
    <col min="9" max="9" width="6.28515625" style="100" bestFit="1" customWidth="1"/>
    <col min="10" max="16" width="3" style="100" bestFit="1" customWidth="1"/>
    <col min="17" max="17" width="16.5703125" style="100" bestFit="1" customWidth="1"/>
    <col min="18" max="18" width="6.28515625" style="100" bestFit="1" customWidth="1"/>
    <col min="19" max="19" width="6.42578125" style="100" bestFit="1" customWidth="1"/>
    <col min="20" max="20" width="22.85546875" style="100" bestFit="1" customWidth="1"/>
    <col min="21" max="21" width="10.42578125" style="100" bestFit="1" customWidth="1"/>
    <col min="22" max="22" width="12.28515625" style="100" bestFit="1" customWidth="1"/>
    <col min="23" max="23" width="18" style="100" bestFit="1" customWidth="1"/>
    <col min="24" max="24" width="16.5703125" style="100" bestFit="1" customWidth="1"/>
    <col min="25" max="25" width="18" style="100" bestFit="1" customWidth="1"/>
    <col min="26" max="26" width="16.5703125" style="100" bestFit="1" customWidth="1"/>
    <col min="27" max="27" width="18" style="100" bestFit="1" customWidth="1"/>
    <col min="28" max="28" width="16.5703125" style="100" bestFit="1" customWidth="1"/>
    <col min="29" max="29" width="20.85546875" style="100" bestFit="1" customWidth="1"/>
    <col min="30" max="30" width="16.5703125" style="100" bestFit="1" customWidth="1"/>
    <col min="31" max="31" width="17.5703125" style="100" bestFit="1" customWidth="1"/>
    <col min="32" max="32" width="16.5703125" style="100" bestFit="1" customWidth="1"/>
    <col min="33" max="33" width="19.5703125" style="100" bestFit="1" customWidth="1"/>
    <col min="34" max="34" width="21.5703125" style="100" bestFit="1" customWidth="1"/>
    <col min="35" max="16384" width="3.140625" style="100"/>
  </cols>
  <sheetData>
    <row r="2" spans="2:22" x14ac:dyDescent="0.25">
      <c r="B2" s="275" t="s">
        <v>833</v>
      </c>
      <c r="C2" s="276"/>
      <c r="D2" s="276"/>
      <c r="E2" s="276"/>
      <c r="F2" s="276"/>
      <c r="G2" s="276"/>
      <c r="H2" s="277"/>
      <c r="J2" s="275" t="s">
        <v>834</v>
      </c>
      <c r="K2" s="276"/>
      <c r="L2" s="276"/>
      <c r="M2" s="276"/>
      <c r="N2" s="276"/>
      <c r="O2" s="276"/>
      <c r="P2" s="277"/>
      <c r="R2" s="29" t="s">
        <v>614</v>
      </c>
      <c r="T2" s="235" t="s">
        <v>839</v>
      </c>
      <c r="U2" t="s">
        <v>843</v>
      </c>
      <c r="V2" t="s">
        <v>842</v>
      </c>
    </row>
    <row r="3" spans="2:22" x14ac:dyDescent="0.25">
      <c r="B3" s="218" t="s">
        <v>627</v>
      </c>
      <c r="C3" s="219" t="s">
        <v>628</v>
      </c>
      <c r="D3" s="219" t="s">
        <v>629</v>
      </c>
      <c r="E3" s="219" t="s">
        <v>630</v>
      </c>
      <c r="F3" s="219" t="s">
        <v>631</v>
      </c>
      <c r="G3" s="219" t="s">
        <v>632</v>
      </c>
      <c r="H3" s="220" t="s">
        <v>633</v>
      </c>
      <c r="J3" s="123" t="s">
        <v>627</v>
      </c>
      <c r="K3" s="124" t="s">
        <v>628</v>
      </c>
      <c r="L3" s="124" t="s">
        <v>629</v>
      </c>
      <c r="M3" s="124" t="s">
        <v>630</v>
      </c>
      <c r="N3" s="124" t="s">
        <v>631</v>
      </c>
      <c r="O3" s="124" t="s">
        <v>632</v>
      </c>
      <c r="P3" s="125" t="s">
        <v>633</v>
      </c>
      <c r="R3" s="122" t="s">
        <v>634</v>
      </c>
      <c r="T3" s="236" t="s">
        <v>841</v>
      </c>
      <c r="U3" s="240"/>
      <c r="V3" s="240">
        <v>147.80999999999997</v>
      </c>
    </row>
    <row r="4" spans="2:22" x14ac:dyDescent="0.25">
      <c r="B4" s="223">
        <v>1</v>
      </c>
      <c r="C4" s="133">
        <f>+B4+1</f>
        <v>2</v>
      </c>
      <c r="D4" s="224">
        <f t="shared" ref="D4:D8" si="0">+C4+1</f>
        <v>3</v>
      </c>
      <c r="E4" s="133">
        <f t="shared" ref="E4:E7" si="1">+D4+1</f>
        <v>4</v>
      </c>
      <c r="F4" s="224">
        <f t="shared" ref="F4:F7" si="2">+E4+1</f>
        <v>5</v>
      </c>
      <c r="G4" s="224">
        <f t="shared" ref="G4:G7" si="3">+F4+1</f>
        <v>6</v>
      </c>
      <c r="H4" s="134">
        <f t="shared" ref="H4:H7" si="4">+G4+1</f>
        <v>7</v>
      </c>
      <c r="J4" s="131"/>
      <c r="K4" s="132"/>
      <c r="L4" s="132"/>
      <c r="M4" s="224">
        <v>1</v>
      </c>
      <c r="N4" s="224">
        <f t="shared" ref="N4:N8" si="5">+M4+1</f>
        <v>2</v>
      </c>
      <c r="O4" s="224">
        <f t="shared" ref="O4:O7" si="6">+N4+1</f>
        <v>3</v>
      </c>
      <c r="P4" s="134">
        <f t="shared" ref="P4:P7" si="7">+O4+1</f>
        <v>4</v>
      </c>
      <c r="T4" s="236" t="s">
        <v>816</v>
      </c>
      <c r="U4" s="240"/>
      <c r="V4" s="240">
        <v>60</v>
      </c>
    </row>
    <row r="5" spans="2:22" x14ac:dyDescent="0.25">
      <c r="B5" s="139">
        <f>+H4+1</f>
        <v>8</v>
      </c>
      <c r="C5" s="137">
        <f t="shared" ref="C5:C8" si="8">+B5+1</f>
        <v>9</v>
      </c>
      <c r="D5" s="136">
        <f t="shared" si="0"/>
        <v>10</v>
      </c>
      <c r="E5" s="137">
        <f t="shared" si="1"/>
        <v>11</v>
      </c>
      <c r="F5" s="136">
        <f t="shared" si="2"/>
        <v>12</v>
      </c>
      <c r="G5" s="136">
        <f t="shared" si="3"/>
        <v>13</v>
      </c>
      <c r="H5" s="138">
        <f t="shared" si="4"/>
        <v>14</v>
      </c>
      <c r="J5" s="139">
        <f>+P4+1</f>
        <v>5</v>
      </c>
      <c r="K5" s="137">
        <f t="shared" ref="K5:K8" si="9">+J5+1</f>
        <v>6</v>
      </c>
      <c r="L5" s="136">
        <f t="shared" ref="L5:L8" si="10">+K5+1</f>
        <v>7</v>
      </c>
      <c r="M5" s="137">
        <f t="shared" ref="M5:M8" si="11">+L5+1</f>
        <v>8</v>
      </c>
      <c r="N5" s="136">
        <f t="shared" si="5"/>
        <v>9</v>
      </c>
      <c r="O5" s="136">
        <f t="shared" si="6"/>
        <v>10</v>
      </c>
      <c r="P5" s="138">
        <f t="shared" si="7"/>
        <v>11</v>
      </c>
      <c r="T5" s="236" t="s">
        <v>600</v>
      </c>
      <c r="U5" s="240">
        <v>192</v>
      </c>
      <c r="V5" s="240"/>
    </row>
    <row r="6" spans="2:22" x14ac:dyDescent="0.25">
      <c r="B6" s="135">
        <f>+H5+1</f>
        <v>15</v>
      </c>
      <c r="C6" s="136">
        <f t="shared" si="8"/>
        <v>16</v>
      </c>
      <c r="D6" s="137">
        <f t="shared" si="0"/>
        <v>17</v>
      </c>
      <c r="E6" s="136">
        <f t="shared" si="1"/>
        <v>18</v>
      </c>
      <c r="F6" s="137">
        <f t="shared" si="2"/>
        <v>19</v>
      </c>
      <c r="G6" s="137">
        <f t="shared" si="3"/>
        <v>20</v>
      </c>
      <c r="H6" s="138">
        <f t="shared" si="4"/>
        <v>21</v>
      </c>
      <c r="J6" s="135">
        <f>+P5+1</f>
        <v>12</v>
      </c>
      <c r="K6" s="136">
        <f t="shared" si="9"/>
        <v>13</v>
      </c>
      <c r="L6" s="137">
        <f t="shared" si="10"/>
        <v>14</v>
      </c>
      <c r="M6" s="136">
        <f t="shared" si="11"/>
        <v>15</v>
      </c>
      <c r="N6" s="137">
        <f t="shared" si="5"/>
        <v>16</v>
      </c>
      <c r="O6" s="137">
        <f t="shared" si="6"/>
        <v>17</v>
      </c>
      <c r="P6" s="138">
        <f t="shared" si="7"/>
        <v>18</v>
      </c>
      <c r="T6" s="236" t="s">
        <v>840</v>
      </c>
      <c r="U6" s="240">
        <v>192</v>
      </c>
      <c r="V6" s="240">
        <v>207.80999999999997</v>
      </c>
    </row>
    <row r="7" spans="2:22" x14ac:dyDescent="0.25">
      <c r="B7" s="139">
        <f>+H6+1</f>
        <v>22</v>
      </c>
      <c r="C7" s="137">
        <f t="shared" si="8"/>
        <v>23</v>
      </c>
      <c r="D7" s="136">
        <f t="shared" si="0"/>
        <v>24</v>
      </c>
      <c r="E7" s="137">
        <f t="shared" si="1"/>
        <v>25</v>
      </c>
      <c r="F7" s="136">
        <f t="shared" si="2"/>
        <v>26</v>
      </c>
      <c r="G7" s="136">
        <f t="shared" si="3"/>
        <v>27</v>
      </c>
      <c r="H7" s="138">
        <f t="shared" si="4"/>
        <v>28</v>
      </c>
      <c r="J7" s="139">
        <f>+P6+1</f>
        <v>19</v>
      </c>
      <c r="K7" s="137">
        <f t="shared" si="9"/>
        <v>20</v>
      </c>
      <c r="L7" s="136">
        <f t="shared" si="10"/>
        <v>21</v>
      </c>
      <c r="M7" s="137">
        <f t="shared" si="11"/>
        <v>22</v>
      </c>
      <c r="N7" s="136">
        <f t="shared" si="5"/>
        <v>23</v>
      </c>
      <c r="O7" s="136">
        <f t="shared" si="6"/>
        <v>24</v>
      </c>
      <c r="P7" s="138">
        <f t="shared" si="7"/>
        <v>25</v>
      </c>
    </row>
    <row r="8" spans="2:22" x14ac:dyDescent="0.25">
      <c r="B8" s="225">
        <f>+H7+1</f>
        <v>29</v>
      </c>
      <c r="C8" s="226">
        <f t="shared" si="8"/>
        <v>30</v>
      </c>
      <c r="D8" s="226">
        <f t="shared" si="0"/>
        <v>31</v>
      </c>
      <c r="E8" s="221"/>
      <c r="F8" s="221"/>
      <c r="G8" s="221"/>
      <c r="H8" s="222"/>
      <c r="J8" s="225">
        <f>+P7+1</f>
        <v>26</v>
      </c>
      <c r="K8" s="141">
        <f t="shared" si="9"/>
        <v>27</v>
      </c>
      <c r="L8" s="226">
        <f t="shared" si="10"/>
        <v>28</v>
      </c>
      <c r="M8" s="141">
        <f t="shared" si="11"/>
        <v>29</v>
      </c>
      <c r="N8" s="226">
        <f t="shared" si="5"/>
        <v>30</v>
      </c>
      <c r="O8" s="221"/>
      <c r="P8" s="222"/>
    </row>
    <row r="10" spans="2:22" x14ac:dyDescent="0.25">
      <c r="B10" s="275" t="s">
        <v>849</v>
      </c>
      <c r="C10" s="276"/>
      <c r="D10" s="276"/>
      <c r="E10" s="276"/>
      <c r="F10" s="276"/>
      <c r="G10" s="276"/>
      <c r="H10" s="277"/>
      <c r="J10" s="275" t="s">
        <v>850</v>
      </c>
      <c r="K10" s="276"/>
      <c r="L10" s="276"/>
      <c r="M10" s="276"/>
      <c r="N10" s="276"/>
      <c r="O10" s="276"/>
      <c r="P10" s="277"/>
    </row>
    <row r="11" spans="2:22" x14ac:dyDescent="0.25">
      <c r="B11" s="218" t="s">
        <v>627</v>
      </c>
      <c r="C11" s="219" t="s">
        <v>628</v>
      </c>
      <c r="D11" s="219" t="s">
        <v>629</v>
      </c>
      <c r="E11" s="219" t="s">
        <v>630</v>
      </c>
      <c r="F11" s="219" t="s">
        <v>631</v>
      </c>
      <c r="G11" s="219" t="s">
        <v>632</v>
      </c>
      <c r="H11" s="220" t="s">
        <v>633</v>
      </c>
      <c r="J11" s="218" t="s">
        <v>627</v>
      </c>
      <c r="K11" s="219" t="s">
        <v>628</v>
      </c>
      <c r="L11" s="219" t="s">
        <v>629</v>
      </c>
      <c r="M11" s="219" t="s">
        <v>630</v>
      </c>
      <c r="N11" s="219" t="s">
        <v>631</v>
      </c>
      <c r="O11" s="219" t="s">
        <v>632</v>
      </c>
      <c r="P11" s="220" t="s">
        <v>633</v>
      </c>
    </row>
    <row r="12" spans="2:22" x14ac:dyDescent="0.25">
      <c r="B12" s="131"/>
      <c r="C12" s="132"/>
      <c r="D12" s="132"/>
      <c r="E12" s="132"/>
      <c r="F12" s="132"/>
      <c r="G12" s="224">
        <f t="shared" ref="G12:G16" si="12">+F12+1</f>
        <v>1</v>
      </c>
      <c r="H12" s="134">
        <f t="shared" ref="H12:H16" si="13">+G12+1</f>
        <v>2</v>
      </c>
      <c r="J12" s="131"/>
      <c r="K12" s="224">
        <f t="shared" ref="K12:N15" si="14">+J12+1</f>
        <v>1</v>
      </c>
      <c r="L12" s="133">
        <f t="shared" si="14"/>
        <v>2</v>
      </c>
      <c r="M12" s="224">
        <f t="shared" si="14"/>
        <v>3</v>
      </c>
      <c r="N12" s="133">
        <f t="shared" si="14"/>
        <v>4</v>
      </c>
      <c r="O12" s="133">
        <f t="shared" ref="O12:O15" si="15">+N12+1</f>
        <v>5</v>
      </c>
      <c r="P12" s="134">
        <f t="shared" ref="P12:P15" si="16">+O12+1</f>
        <v>6</v>
      </c>
    </row>
    <row r="13" spans="2:22" x14ac:dyDescent="0.25">
      <c r="B13" s="139">
        <f>+H12+1</f>
        <v>3</v>
      </c>
      <c r="C13" s="137">
        <f t="shared" ref="C13:C16" si="17">+B13+1</f>
        <v>4</v>
      </c>
      <c r="D13" s="136">
        <f t="shared" ref="D13:D16" si="18">+C13+1</f>
        <v>5</v>
      </c>
      <c r="E13" s="137">
        <f t="shared" ref="E13:E16" si="19">+D13+1</f>
        <v>6</v>
      </c>
      <c r="F13" s="136">
        <f t="shared" ref="F13:F16" si="20">+E13+1</f>
        <v>7</v>
      </c>
      <c r="G13" s="136">
        <f t="shared" si="12"/>
        <v>8</v>
      </c>
      <c r="H13" s="138">
        <f t="shared" si="13"/>
        <v>9</v>
      </c>
      <c r="J13" s="135">
        <f>+P12+1</f>
        <v>7</v>
      </c>
      <c r="K13" s="136">
        <f t="shared" ref="K13:K16" si="21">+J13+1</f>
        <v>8</v>
      </c>
      <c r="L13" s="137">
        <f t="shared" ref="L13:L16" si="22">+K13+1</f>
        <v>9</v>
      </c>
      <c r="M13" s="136">
        <f t="shared" ref="M13:M15" si="23">+L13+1</f>
        <v>10</v>
      </c>
      <c r="N13" s="137">
        <f t="shared" si="14"/>
        <v>11</v>
      </c>
      <c r="O13" s="137">
        <f t="shared" si="15"/>
        <v>12</v>
      </c>
      <c r="P13" s="138">
        <f t="shared" si="16"/>
        <v>13</v>
      </c>
    </row>
    <row r="14" spans="2:22" x14ac:dyDescent="0.25">
      <c r="B14" s="135">
        <f>+H13+1</f>
        <v>10</v>
      </c>
      <c r="C14" s="136">
        <f t="shared" si="17"/>
        <v>11</v>
      </c>
      <c r="D14" s="137">
        <f t="shared" si="18"/>
        <v>12</v>
      </c>
      <c r="E14" s="136">
        <f t="shared" si="19"/>
        <v>13</v>
      </c>
      <c r="F14" s="137">
        <f t="shared" si="20"/>
        <v>14</v>
      </c>
      <c r="G14" s="137">
        <f t="shared" si="12"/>
        <v>15</v>
      </c>
      <c r="H14" s="138">
        <f t="shared" si="13"/>
        <v>16</v>
      </c>
      <c r="J14" s="139">
        <f>+P13+1</f>
        <v>14</v>
      </c>
      <c r="K14" s="137">
        <f t="shared" si="21"/>
        <v>15</v>
      </c>
      <c r="L14" s="136">
        <f t="shared" si="22"/>
        <v>16</v>
      </c>
      <c r="M14" s="137">
        <f t="shared" si="23"/>
        <v>17</v>
      </c>
      <c r="N14" s="136">
        <f t="shared" si="14"/>
        <v>18</v>
      </c>
      <c r="O14" s="136">
        <f t="shared" si="15"/>
        <v>19</v>
      </c>
      <c r="P14" s="138">
        <f t="shared" si="16"/>
        <v>20</v>
      </c>
      <c r="T14"/>
      <c r="U14"/>
    </row>
    <row r="15" spans="2:22" x14ac:dyDescent="0.25">
      <c r="B15" s="139">
        <f>+H14+1</f>
        <v>17</v>
      </c>
      <c r="C15" s="137">
        <f t="shared" si="17"/>
        <v>18</v>
      </c>
      <c r="D15" s="136">
        <f t="shared" si="18"/>
        <v>19</v>
      </c>
      <c r="E15" s="137">
        <f t="shared" si="19"/>
        <v>20</v>
      </c>
      <c r="F15" s="136">
        <f t="shared" si="20"/>
        <v>21</v>
      </c>
      <c r="G15" s="136">
        <f t="shared" si="12"/>
        <v>22</v>
      </c>
      <c r="H15" s="138">
        <f t="shared" si="13"/>
        <v>23</v>
      </c>
      <c r="J15" s="135">
        <f>+P14+1</f>
        <v>21</v>
      </c>
      <c r="K15" s="136">
        <f t="shared" si="21"/>
        <v>22</v>
      </c>
      <c r="L15" s="137">
        <f t="shared" si="22"/>
        <v>23</v>
      </c>
      <c r="M15" s="136">
        <f t="shared" si="23"/>
        <v>24</v>
      </c>
      <c r="N15" s="137">
        <f t="shared" si="14"/>
        <v>25</v>
      </c>
      <c r="O15" s="137">
        <f t="shared" si="15"/>
        <v>26</v>
      </c>
      <c r="P15" s="138">
        <f t="shared" si="16"/>
        <v>27</v>
      </c>
      <c r="T15"/>
      <c r="U15"/>
    </row>
    <row r="16" spans="2:22" x14ac:dyDescent="0.25">
      <c r="B16" s="135">
        <f>+H15+1</f>
        <v>24</v>
      </c>
      <c r="C16" s="136">
        <f t="shared" si="17"/>
        <v>25</v>
      </c>
      <c r="D16" s="137">
        <f t="shared" si="18"/>
        <v>26</v>
      </c>
      <c r="E16" s="136">
        <f t="shared" si="19"/>
        <v>27</v>
      </c>
      <c r="F16" s="137">
        <f t="shared" si="20"/>
        <v>28</v>
      </c>
      <c r="G16" s="137">
        <f t="shared" si="12"/>
        <v>29</v>
      </c>
      <c r="H16" s="254">
        <f t="shared" si="13"/>
        <v>30</v>
      </c>
      <c r="J16" s="140">
        <f>+P15+1</f>
        <v>28</v>
      </c>
      <c r="K16" s="226">
        <f t="shared" si="21"/>
        <v>29</v>
      </c>
      <c r="L16" s="141">
        <f t="shared" si="22"/>
        <v>30</v>
      </c>
      <c r="M16" s="255"/>
      <c r="N16" s="255"/>
      <c r="O16" s="255"/>
      <c r="P16" s="256"/>
    </row>
    <row r="17" spans="2:44" x14ac:dyDescent="0.25">
      <c r="B17" s="140">
        <f>+H16+1</f>
        <v>31</v>
      </c>
      <c r="C17" s="255"/>
      <c r="D17" s="255"/>
      <c r="E17" s="255"/>
      <c r="F17" s="255"/>
      <c r="G17" s="255"/>
      <c r="H17" s="256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x14ac:dyDescent="0.25"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25"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x14ac:dyDescent="0.25"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2:44" x14ac:dyDescent="0.25"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2:44" x14ac:dyDescent="0.25"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x14ac:dyDescent="0.25"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2:44" x14ac:dyDescent="0.25"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2:44" x14ac:dyDescent="0.25"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x14ac:dyDescent="0.25"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x14ac:dyDescent="0.25"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x14ac:dyDescent="0.25"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x14ac:dyDescent="0.25"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2:44" x14ac:dyDescent="0.25"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2:44" x14ac:dyDescent="0.25">
      <c r="T31"/>
      <c r="U31"/>
      <c r="V31"/>
    </row>
    <row r="32" spans="2:44" x14ac:dyDescent="0.25">
      <c r="T32"/>
      <c r="U32"/>
      <c r="V32"/>
    </row>
    <row r="33" spans="20:22" x14ac:dyDescent="0.25">
      <c r="T33"/>
      <c r="U33"/>
      <c r="V33"/>
    </row>
    <row r="34" spans="20:22" x14ac:dyDescent="0.25">
      <c r="T34"/>
      <c r="U34"/>
      <c r="V34"/>
    </row>
    <row r="35" spans="20:22" x14ac:dyDescent="0.25">
      <c r="T35"/>
      <c r="U35"/>
      <c r="V35"/>
    </row>
    <row r="36" spans="20:22" x14ac:dyDescent="0.25">
      <c r="T36"/>
      <c r="U36"/>
      <c r="V36"/>
    </row>
    <row r="37" spans="20:22" x14ac:dyDescent="0.25">
      <c r="T37"/>
      <c r="U37"/>
      <c r="V37"/>
    </row>
    <row r="38" spans="20:22" x14ac:dyDescent="0.25">
      <c r="T38"/>
      <c r="U38"/>
      <c r="V38"/>
    </row>
    <row r="39" spans="20:22" x14ac:dyDescent="0.25">
      <c r="T39"/>
      <c r="U39"/>
      <c r="V39"/>
    </row>
    <row r="40" spans="20:22" x14ac:dyDescent="0.25">
      <c r="T40"/>
      <c r="U40"/>
      <c r="V40"/>
    </row>
    <row r="41" spans="20:22" x14ac:dyDescent="0.25">
      <c r="T41"/>
      <c r="U41"/>
      <c r="V41"/>
    </row>
    <row r="42" spans="20:22" x14ac:dyDescent="0.25">
      <c r="T42"/>
      <c r="U42"/>
      <c r="V42"/>
    </row>
    <row r="43" spans="20:22" x14ac:dyDescent="0.25">
      <c r="T43"/>
      <c r="U43"/>
      <c r="V43"/>
    </row>
    <row r="44" spans="20:22" x14ac:dyDescent="0.25">
      <c r="T44"/>
      <c r="U44"/>
      <c r="V44"/>
    </row>
    <row r="45" spans="20:22" x14ac:dyDescent="0.25">
      <c r="T45"/>
      <c r="U45"/>
      <c r="V45"/>
    </row>
    <row r="46" spans="20:22" x14ac:dyDescent="0.25">
      <c r="T46"/>
      <c r="U46"/>
      <c r="V46"/>
    </row>
    <row r="47" spans="20:22" x14ac:dyDescent="0.25">
      <c r="T47"/>
      <c r="U47"/>
      <c r="V47"/>
    </row>
    <row r="48" spans="20:22" x14ac:dyDescent="0.25">
      <c r="T48"/>
      <c r="U48"/>
      <c r="V48"/>
    </row>
    <row r="49" spans="2:22" x14ac:dyDescent="0.25">
      <c r="T49"/>
      <c r="U49"/>
      <c r="V49"/>
    </row>
    <row r="50" spans="2:22" x14ac:dyDescent="0.25">
      <c r="T50"/>
      <c r="U50"/>
      <c r="V50"/>
    </row>
    <row r="51" spans="2:22" x14ac:dyDescent="0.25">
      <c r="T51"/>
      <c r="U51"/>
      <c r="V51"/>
    </row>
    <row r="52" spans="2:22" x14ac:dyDescent="0.25">
      <c r="T52"/>
      <c r="U52"/>
      <c r="V52"/>
    </row>
    <row r="53" spans="2:22" x14ac:dyDescent="0.25">
      <c r="T53"/>
      <c r="U53"/>
      <c r="V53"/>
    </row>
    <row r="54" spans="2:22" x14ac:dyDescent="0.25">
      <c r="T54"/>
      <c r="U54"/>
      <c r="V54"/>
    </row>
    <row r="55" spans="2:22" x14ac:dyDescent="0.25">
      <c r="T55"/>
      <c r="U55"/>
      <c r="V55"/>
    </row>
    <row r="56" spans="2:22" x14ac:dyDescent="0.25">
      <c r="T56"/>
      <c r="U56"/>
      <c r="V56"/>
    </row>
    <row r="57" spans="2:22" x14ac:dyDescent="0.25">
      <c r="T57"/>
      <c r="U57"/>
      <c r="V57"/>
    </row>
    <row r="58" spans="2:22" x14ac:dyDescent="0.25">
      <c r="B58"/>
      <c r="C58"/>
      <c r="D58"/>
    </row>
    <row r="59" spans="2:22" x14ac:dyDescent="0.25">
      <c r="B59"/>
      <c r="C59"/>
      <c r="D59"/>
    </row>
    <row r="60" spans="2:22" x14ac:dyDescent="0.25">
      <c r="B60"/>
      <c r="C60"/>
      <c r="D60"/>
    </row>
    <row r="61" spans="2:22" x14ac:dyDescent="0.25">
      <c r="B61"/>
      <c r="C61"/>
      <c r="D61"/>
    </row>
    <row r="62" spans="2:22" x14ac:dyDescent="0.25">
      <c r="B62"/>
      <c r="C62"/>
      <c r="D62"/>
    </row>
    <row r="63" spans="2:22" x14ac:dyDescent="0.25">
      <c r="B63"/>
      <c r="C63"/>
      <c r="D63"/>
    </row>
    <row r="64" spans="2:22" x14ac:dyDescent="0.25">
      <c r="B64"/>
      <c r="C64"/>
      <c r="D64"/>
    </row>
    <row r="65" spans="2:4" x14ac:dyDescent="0.25">
      <c r="B65"/>
      <c r="C65"/>
      <c r="D65"/>
    </row>
    <row r="66" spans="2:4" x14ac:dyDescent="0.25">
      <c r="B66"/>
      <c r="C66"/>
      <c r="D66"/>
    </row>
    <row r="67" spans="2:4" x14ac:dyDescent="0.25">
      <c r="B67"/>
      <c r="C67"/>
      <c r="D67"/>
    </row>
    <row r="68" spans="2:4" x14ac:dyDescent="0.25">
      <c r="B68"/>
      <c r="C68"/>
      <c r="D68"/>
    </row>
    <row r="69" spans="2:4" x14ac:dyDescent="0.25">
      <c r="B69"/>
      <c r="C69"/>
      <c r="D69"/>
    </row>
  </sheetData>
  <mergeCells count="4">
    <mergeCell ref="B2:H2"/>
    <mergeCell ref="J2:P2"/>
    <mergeCell ref="B10:H10"/>
    <mergeCell ref="J10:P10"/>
  </mergeCell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O96"/>
  <sheetViews>
    <sheetView showGridLines="0" zoomScale="90" zoomScaleNormal="90" workbookViewId="0">
      <selection activeCell="M96" sqref="M96"/>
    </sheetView>
  </sheetViews>
  <sheetFormatPr baseColWidth="10" defaultColWidth="10.7109375" defaultRowHeight="15" x14ac:dyDescent="0.25"/>
  <cols>
    <col min="1" max="1" width="39.5703125" bestFit="1" customWidth="1"/>
    <col min="2" max="2" width="35.42578125" bestFit="1" customWidth="1"/>
    <col min="3" max="3" width="10.7109375" customWidth="1"/>
    <col min="4" max="4" width="3.28515625" bestFit="1" customWidth="1"/>
    <col min="5" max="5" width="11.5703125" bestFit="1" customWidth="1"/>
    <col min="6" max="11" width="3.5703125" bestFit="1" customWidth="1"/>
    <col min="12" max="12" width="3.28515625" bestFit="1" customWidth="1"/>
    <col min="13" max="13" width="41.28515625" bestFit="1" customWidth="1"/>
    <col min="14" max="15" width="8.28515625" bestFit="1" customWidth="1"/>
    <col min="16" max="20" width="10.7109375" customWidth="1"/>
    <col min="22" max="23" width="10.7109375" customWidth="1"/>
  </cols>
  <sheetData>
    <row r="1" spans="1:15" x14ac:dyDescent="0.25">
      <c r="A1" s="262" t="s">
        <v>859</v>
      </c>
    </row>
    <row r="2" spans="1:15" x14ac:dyDescent="0.25">
      <c r="D2" s="262" t="s">
        <v>17</v>
      </c>
      <c r="E2" s="262" t="s">
        <v>19</v>
      </c>
      <c r="F2" s="262" t="s">
        <v>22</v>
      </c>
      <c r="G2" s="262" t="s">
        <v>23</v>
      </c>
      <c r="H2" s="262" t="s">
        <v>24</v>
      </c>
      <c r="I2" s="262" t="s">
        <v>25</v>
      </c>
      <c r="J2" s="262" t="s">
        <v>26</v>
      </c>
      <c r="K2" s="262" t="s">
        <v>27</v>
      </c>
      <c r="L2" s="262" t="s">
        <v>28</v>
      </c>
      <c r="M2" s="262" t="s">
        <v>864</v>
      </c>
      <c r="N2" s="262" t="s">
        <v>610</v>
      </c>
      <c r="O2" s="262" t="s">
        <v>865</v>
      </c>
    </row>
    <row r="3" spans="1:15" x14ac:dyDescent="0.25">
      <c r="A3" s="262" t="s">
        <v>860</v>
      </c>
      <c r="B3" s="264">
        <v>43889</v>
      </c>
      <c r="D3">
        <v>1</v>
      </c>
      <c r="E3" s="264">
        <v>43895</v>
      </c>
      <c r="F3" s="265">
        <v>5</v>
      </c>
      <c r="G3" s="265">
        <v>46</v>
      </c>
      <c r="H3" s="266">
        <v>49</v>
      </c>
      <c r="I3" s="265">
        <v>15</v>
      </c>
      <c r="J3" s="265">
        <v>19</v>
      </c>
      <c r="K3" s="265">
        <v>27</v>
      </c>
      <c r="L3" s="265">
        <v>39</v>
      </c>
      <c r="M3" t="s">
        <v>867</v>
      </c>
      <c r="O3" s="267">
        <v>0</v>
      </c>
    </row>
    <row r="4" spans="1:15" x14ac:dyDescent="0.25">
      <c r="A4" s="262" t="s">
        <v>861</v>
      </c>
      <c r="B4">
        <v>7</v>
      </c>
      <c r="D4">
        <v>2</v>
      </c>
      <c r="E4" s="264">
        <v>43897</v>
      </c>
      <c r="F4" s="265">
        <v>22</v>
      </c>
      <c r="G4" s="268">
        <v>3</v>
      </c>
      <c r="H4" s="265">
        <v>29</v>
      </c>
      <c r="I4" s="265">
        <v>16</v>
      </c>
      <c r="J4" s="265">
        <v>33</v>
      </c>
      <c r="K4" s="268">
        <v>5</v>
      </c>
      <c r="L4" s="265">
        <v>1</v>
      </c>
      <c r="M4" t="s">
        <v>868</v>
      </c>
      <c r="N4">
        <v>2</v>
      </c>
      <c r="O4" s="267">
        <v>0</v>
      </c>
    </row>
    <row r="5" spans="1:15" x14ac:dyDescent="0.25">
      <c r="A5" s="262" t="s">
        <v>855</v>
      </c>
      <c r="B5" s="264">
        <v>44282</v>
      </c>
      <c r="D5">
        <v>3</v>
      </c>
      <c r="E5" s="264">
        <v>43902</v>
      </c>
      <c r="F5" s="268">
        <v>16</v>
      </c>
      <c r="G5" s="265">
        <v>38</v>
      </c>
      <c r="H5" s="266">
        <v>49</v>
      </c>
      <c r="I5" s="268">
        <v>15</v>
      </c>
      <c r="J5" s="265">
        <v>13</v>
      </c>
      <c r="K5" s="268">
        <v>27</v>
      </c>
      <c r="L5" s="265">
        <v>7</v>
      </c>
      <c r="M5" t="s">
        <v>869</v>
      </c>
      <c r="N5">
        <v>2</v>
      </c>
      <c r="O5" s="267">
        <v>0</v>
      </c>
    </row>
    <row r="6" spans="1:15" x14ac:dyDescent="0.25">
      <c r="A6" s="262" t="s">
        <v>862</v>
      </c>
      <c r="B6" t="s">
        <v>866</v>
      </c>
      <c r="D6">
        <v>4</v>
      </c>
      <c r="E6" s="264">
        <v>43904</v>
      </c>
      <c r="F6" s="265">
        <v>34</v>
      </c>
      <c r="G6" s="265">
        <v>37</v>
      </c>
      <c r="H6" s="265">
        <v>31</v>
      </c>
      <c r="I6" s="265">
        <v>9</v>
      </c>
      <c r="J6" s="265">
        <v>20</v>
      </c>
      <c r="K6" s="265">
        <v>45</v>
      </c>
      <c r="L6" s="265">
        <v>44</v>
      </c>
      <c r="M6" t="s">
        <v>870</v>
      </c>
      <c r="O6" s="267">
        <v>0</v>
      </c>
    </row>
    <row r="7" spans="1:15" x14ac:dyDescent="0.25">
      <c r="A7" s="262" t="s">
        <v>863</v>
      </c>
      <c r="D7">
        <v>5</v>
      </c>
      <c r="E7" s="264">
        <v>43972</v>
      </c>
      <c r="F7" s="265">
        <v>2</v>
      </c>
      <c r="G7" s="265">
        <v>21</v>
      </c>
      <c r="H7" s="263">
        <v>5</v>
      </c>
      <c r="I7" s="269">
        <v>34</v>
      </c>
      <c r="J7" s="269">
        <v>9</v>
      </c>
      <c r="K7" s="266">
        <v>49</v>
      </c>
      <c r="L7" s="269">
        <v>22</v>
      </c>
      <c r="M7" t="s">
        <v>870</v>
      </c>
      <c r="N7">
        <v>2</v>
      </c>
      <c r="O7" s="267">
        <v>0</v>
      </c>
    </row>
    <row r="8" spans="1:15" x14ac:dyDescent="0.25">
      <c r="D8">
        <v>6</v>
      </c>
      <c r="E8" s="264">
        <v>43974</v>
      </c>
      <c r="F8" s="265">
        <v>23</v>
      </c>
      <c r="G8" s="265">
        <v>8</v>
      </c>
      <c r="H8" s="265">
        <v>14</v>
      </c>
      <c r="I8" s="268">
        <v>9</v>
      </c>
      <c r="J8" s="269">
        <v>21</v>
      </c>
      <c r="K8" s="269">
        <v>1</v>
      </c>
      <c r="L8" s="269">
        <v>46</v>
      </c>
      <c r="M8" t="s">
        <v>871</v>
      </c>
      <c r="O8" s="267">
        <v>0</v>
      </c>
    </row>
    <row r="9" spans="1:15" x14ac:dyDescent="0.25">
      <c r="D9">
        <v>7</v>
      </c>
      <c r="E9" s="264">
        <v>43979</v>
      </c>
      <c r="F9" s="269">
        <v>28</v>
      </c>
      <c r="G9" s="265">
        <v>24</v>
      </c>
      <c r="H9" s="265">
        <v>18</v>
      </c>
      <c r="I9" s="269">
        <v>31</v>
      </c>
      <c r="J9" s="266">
        <v>49</v>
      </c>
      <c r="K9" s="265">
        <v>42</v>
      </c>
      <c r="L9" s="269">
        <v>8</v>
      </c>
      <c r="M9" t="s">
        <v>872</v>
      </c>
      <c r="N9">
        <v>1</v>
      </c>
      <c r="O9" s="267">
        <v>0</v>
      </c>
    </row>
    <row r="10" spans="1:15" x14ac:dyDescent="0.25">
      <c r="D10">
        <v>8</v>
      </c>
      <c r="E10" s="264">
        <v>43981</v>
      </c>
      <c r="F10" s="265">
        <v>4</v>
      </c>
      <c r="G10" s="265">
        <v>40</v>
      </c>
      <c r="H10" s="269">
        <v>36</v>
      </c>
      <c r="I10" s="269">
        <v>17</v>
      </c>
      <c r="J10" s="269">
        <v>2</v>
      </c>
      <c r="K10" s="268">
        <v>15</v>
      </c>
      <c r="L10" s="268">
        <v>34</v>
      </c>
      <c r="M10" t="s">
        <v>873</v>
      </c>
      <c r="N10">
        <v>1</v>
      </c>
      <c r="O10" s="267">
        <v>0</v>
      </c>
    </row>
    <row r="11" spans="1:15" x14ac:dyDescent="0.25">
      <c r="D11">
        <v>9</v>
      </c>
      <c r="E11" s="264">
        <v>43986</v>
      </c>
      <c r="F11" s="268">
        <v>21</v>
      </c>
      <c r="G11" s="265">
        <v>12</v>
      </c>
      <c r="H11" s="268">
        <v>16</v>
      </c>
      <c r="I11" s="268">
        <v>22</v>
      </c>
      <c r="J11" s="263">
        <v>9</v>
      </c>
      <c r="K11" s="269">
        <v>23</v>
      </c>
      <c r="L11" s="263">
        <v>34</v>
      </c>
      <c r="M11" t="s">
        <v>874</v>
      </c>
      <c r="N11">
        <v>3</v>
      </c>
      <c r="O11" s="267">
        <v>0</v>
      </c>
    </row>
    <row r="12" spans="1:15" x14ac:dyDescent="0.25">
      <c r="D12">
        <v>10</v>
      </c>
      <c r="E12" s="264">
        <v>43988</v>
      </c>
      <c r="F12" s="265">
        <v>30</v>
      </c>
      <c r="G12" s="268">
        <v>28</v>
      </c>
      <c r="H12" s="270">
        <v>9</v>
      </c>
      <c r="I12" s="265">
        <v>48</v>
      </c>
      <c r="J12" s="269">
        <v>7</v>
      </c>
      <c r="K12" s="268">
        <v>3</v>
      </c>
      <c r="L12" s="263">
        <v>16</v>
      </c>
      <c r="M12" t="s">
        <v>874</v>
      </c>
      <c r="N12">
        <v>2</v>
      </c>
      <c r="O12" s="267">
        <v>0</v>
      </c>
    </row>
    <row r="13" spans="1:15" x14ac:dyDescent="0.25">
      <c r="D13">
        <v>11</v>
      </c>
      <c r="E13" s="264">
        <v>43993</v>
      </c>
      <c r="F13" s="263">
        <v>28</v>
      </c>
      <c r="G13" s="263">
        <v>3</v>
      </c>
      <c r="H13" s="269">
        <v>38</v>
      </c>
      <c r="I13" s="269">
        <v>30</v>
      </c>
      <c r="J13" s="268">
        <v>1</v>
      </c>
      <c r="K13" s="269">
        <v>40</v>
      </c>
      <c r="L13" s="269">
        <v>37</v>
      </c>
      <c r="M13" t="s">
        <v>875</v>
      </c>
      <c r="N13">
        <v>1</v>
      </c>
      <c r="O13" s="267">
        <v>0</v>
      </c>
    </row>
    <row r="14" spans="1:15" x14ac:dyDescent="0.25">
      <c r="D14">
        <v>12</v>
      </c>
      <c r="E14" s="264">
        <v>43995</v>
      </c>
      <c r="F14" s="268">
        <v>38</v>
      </c>
      <c r="G14" s="269">
        <v>13</v>
      </c>
      <c r="H14" s="269">
        <v>19</v>
      </c>
      <c r="I14" s="268">
        <v>31</v>
      </c>
      <c r="J14" s="270">
        <v>16</v>
      </c>
      <c r="K14" s="269">
        <v>14</v>
      </c>
      <c r="L14" s="263">
        <v>15</v>
      </c>
      <c r="M14" t="s">
        <v>876</v>
      </c>
      <c r="N14">
        <v>1</v>
      </c>
      <c r="O14" s="267">
        <v>0</v>
      </c>
    </row>
    <row r="15" spans="1:15" x14ac:dyDescent="0.25">
      <c r="D15">
        <v>13</v>
      </c>
      <c r="E15" s="264">
        <v>44000</v>
      </c>
      <c r="F15" s="270">
        <v>15</v>
      </c>
      <c r="G15" s="268">
        <v>17</v>
      </c>
      <c r="H15" s="268">
        <v>37</v>
      </c>
      <c r="I15" s="266">
        <v>9</v>
      </c>
      <c r="J15" s="269">
        <v>18</v>
      </c>
      <c r="K15" s="268">
        <v>46</v>
      </c>
      <c r="L15" s="263">
        <v>5</v>
      </c>
      <c r="M15" t="s">
        <v>877</v>
      </c>
      <c r="N15">
        <v>2</v>
      </c>
      <c r="O15" s="267">
        <v>0</v>
      </c>
    </row>
    <row r="16" spans="1:15" x14ac:dyDescent="0.25">
      <c r="D16">
        <v>14</v>
      </c>
      <c r="E16" s="264">
        <v>44002</v>
      </c>
      <c r="F16" s="266">
        <v>9</v>
      </c>
      <c r="G16" s="265">
        <v>42</v>
      </c>
      <c r="H16" s="265">
        <v>24</v>
      </c>
      <c r="I16" s="263">
        <v>28</v>
      </c>
      <c r="J16" s="269">
        <v>8</v>
      </c>
      <c r="K16" s="265">
        <v>47</v>
      </c>
      <c r="L16" s="268">
        <v>38</v>
      </c>
      <c r="M16" t="s">
        <v>877</v>
      </c>
      <c r="N16">
        <v>1</v>
      </c>
      <c r="O16" s="267">
        <v>0</v>
      </c>
    </row>
    <row r="17" spans="4:15" x14ac:dyDescent="0.25">
      <c r="D17">
        <v>15</v>
      </c>
      <c r="E17" s="264">
        <v>44007</v>
      </c>
      <c r="F17" s="269">
        <v>30</v>
      </c>
      <c r="G17" s="265">
        <v>32</v>
      </c>
      <c r="H17" s="269">
        <v>27</v>
      </c>
      <c r="I17" s="269">
        <v>47</v>
      </c>
      <c r="J17" s="265">
        <v>35</v>
      </c>
      <c r="K17" s="269">
        <v>42</v>
      </c>
      <c r="L17" s="269">
        <v>7</v>
      </c>
      <c r="M17" t="s">
        <v>878</v>
      </c>
      <c r="O17" s="267">
        <v>0</v>
      </c>
    </row>
    <row r="18" spans="4:15" x14ac:dyDescent="0.25">
      <c r="D18">
        <v>16</v>
      </c>
      <c r="E18" s="264">
        <v>44009</v>
      </c>
      <c r="F18" s="269">
        <v>18</v>
      </c>
      <c r="G18" s="270">
        <v>28</v>
      </c>
      <c r="H18" s="268">
        <v>46</v>
      </c>
      <c r="I18" s="270">
        <v>49</v>
      </c>
      <c r="J18" s="265">
        <v>33</v>
      </c>
      <c r="K18" s="263">
        <v>38</v>
      </c>
      <c r="L18" s="265">
        <v>44</v>
      </c>
      <c r="M18" t="s">
        <v>878</v>
      </c>
      <c r="N18">
        <v>2</v>
      </c>
      <c r="O18" s="267">
        <v>0</v>
      </c>
    </row>
    <row r="19" spans="4:15" x14ac:dyDescent="0.25">
      <c r="D19">
        <v>17</v>
      </c>
      <c r="E19" s="264">
        <v>44014</v>
      </c>
      <c r="F19" s="269">
        <v>13</v>
      </c>
      <c r="G19" s="269">
        <v>14</v>
      </c>
      <c r="H19" s="263">
        <v>34</v>
      </c>
      <c r="I19" s="266">
        <v>49</v>
      </c>
      <c r="J19" s="265">
        <v>32</v>
      </c>
      <c r="K19" s="266">
        <v>9</v>
      </c>
      <c r="L19" s="269">
        <v>23</v>
      </c>
      <c r="M19" t="s">
        <v>878</v>
      </c>
      <c r="N19" t="s">
        <v>765</v>
      </c>
      <c r="O19" s="267">
        <v>8</v>
      </c>
    </row>
    <row r="20" spans="4:15" x14ac:dyDescent="0.25">
      <c r="D20">
        <v>18</v>
      </c>
      <c r="E20" s="264">
        <v>44016</v>
      </c>
      <c r="F20" s="269">
        <v>36</v>
      </c>
      <c r="G20" s="265">
        <v>12</v>
      </c>
      <c r="H20" s="265">
        <v>41</v>
      </c>
      <c r="I20" s="263">
        <v>15</v>
      </c>
      <c r="J20" s="268">
        <v>7</v>
      </c>
      <c r="K20" s="265">
        <v>4</v>
      </c>
      <c r="L20" s="269">
        <v>33</v>
      </c>
      <c r="M20" t="s">
        <v>878</v>
      </c>
      <c r="N20">
        <v>1</v>
      </c>
      <c r="O20" s="267">
        <v>0</v>
      </c>
    </row>
    <row r="21" spans="4:15" x14ac:dyDescent="0.25">
      <c r="D21">
        <v>19</v>
      </c>
      <c r="E21" s="264">
        <v>44021</v>
      </c>
      <c r="F21" s="269">
        <v>24</v>
      </c>
      <c r="G21" s="269">
        <v>4</v>
      </c>
      <c r="H21" s="268">
        <v>36</v>
      </c>
      <c r="I21" s="268">
        <v>22</v>
      </c>
      <c r="J21" s="268">
        <v>27</v>
      </c>
      <c r="K21" s="265">
        <v>11</v>
      </c>
      <c r="L21" s="269">
        <v>41</v>
      </c>
      <c r="M21" t="s">
        <v>878</v>
      </c>
      <c r="O21" s="267">
        <v>0</v>
      </c>
    </row>
    <row r="22" spans="4:15" x14ac:dyDescent="0.25">
      <c r="D22">
        <v>20</v>
      </c>
      <c r="E22" s="264">
        <v>44023</v>
      </c>
      <c r="F22" s="268">
        <v>14</v>
      </c>
      <c r="G22" s="265">
        <v>25</v>
      </c>
      <c r="H22" s="265">
        <v>6</v>
      </c>
      <c r="I22" s="263">
        <v>7</v>
      </c>
      <c r="J22" s="268">
        <v>18</v>
      </c>
      <c r="K22" s="263">
        <v>34</v>
      </c>
      <c r="L22" s="269">
        <v>44</v>
      </c>
      <c r="M22" t="s">
        <v>878</v>
      </c>
      <c r="N22">
        <v>1</v>
      </c>
      <c r="O22" s="267">
        <v>0</v>
      </c>
    </row>
    <row r="23" spans="4:15" x14ac:dyDescent="0.25">
      <c r="D23">
        <v>21</v>
      </c>
      <c r="E23" s="264">
        <v>44028</v>
      </c>
      <c r="F23" s="265">
        <v>45</v>
      </c>
      <c r="G23" s="268">
        <v>47</v>
      </c>
      <c r="H23" s="265">
        <v>26</v>
      </c>
      <c r="I23" s="270">
        <v>15</v>
      </c>
      <c r="J23" s="268">
        <v>42</v>
      </c>
      <c r="K23" s="268">
        <v>13</v>
      </c>
      <c r="L23" s="263">
        <v>7</v>
      </c>
      <c r="M23" t="s">
        <v>879</v>
      </c>
      <c r="N23">
        <v>2</v>
      </c>
      <c r="O23" s="267">
        <v>0</v>
      </c>
    </row>
    <row r="24" spans="4:15" x14ac:dyDescent="0.25">
      <c r="D24">
        <v>22</v>
      </c>
      <c r="E24" s="264">
        <v>44030</v>
      </c>
      <c r="F24" s="268">
        <v>4</v>
      </c>
      <c r="G24" s="265">
        <v>39</v>
      </c>
      <c r="H24" s="268">
        <v>13</v>
      </c>
      <c r="I24" s="268">
        <v>42</v>
      </c>
      <c r="J24" s="269">
        <v>40</v>
      </c>
      <c r="K24" s="263">
        <v>38</v>
      </c>
      <c r="L24" s="268">
        <v>41</v>
      </c>
      <c r="M24" t="s">
        <v>879</v>
      </c>
      <c r="O24" s="267">
        <v>0</v>
      </c>
    </row>
    <row r="25" spans="4:15" x14ac:dyDescent="0.25">
      <c r="D25">
        <v>23</v>
      </c>
      <c r="E25" s="264">
        <v>44035</v>
      </c>
      <c r="F25" s="270">
        <v>7</v>
      </c>
      <c r="G25" s="263">
        <v>13</v>
      </c>
      <c r="H25" s="265">
        <v>43</v>
      </c>
      <c r="I25" s="270">
        <v>34</v>
      </c>
      <c r="J25" s="269">
        <v>45</v>
      </c>
      <c r="K25" s="268">
        <v>36</v>
      </c>
      <c r="L25" s="265">
        <v>6</v>
      </c>
      <c r="M25" t="s">
        <v>879</v>
      </c>
      <c r="N25">
        <v>2</v>
      </c>
      <c r="O25" s="267">
        <v>0</v>
      </c>
    </row>
    <row r="26" spans="4:15" x14ac:dyDescent="0.25">
      <c r="D26">
        <v>24</v>
      </c>
      <c r="E26" s="264">
        <v>44037</v>
      </c>
      <c r="F26" s="265">
        <v>43</v>
      </c>
      <c r="G26" s="268">
        <v>37</v>
      </c>
      <c r="H26" s="268">
        <v>45</v>
      </c>
      <c r="I26" s="268">
        <v>3</v>
      </c>
      <c r="J26" s="268">
        <v>33</v>
      </c>
      <c r="K26" s="263">
        <v>16</v>
      </c>
      <c r="L26" s="263">
        <v>42</v>
      </c>
      <c r="M26" t="s">
        <v>880</v>
      </c>
      <c r="O26" s="267">
        <v>0</v>
      </c>
    </row>
    <row r="27" spans="4:15" x14ac:dyDescent="0.25">
      <c r="D27">
        <v>25</v>
      </c>
      <c r="E27" s="264">
        <v>44042</v>
      </c>
      <c r="F27" s="268">
        <v>47</v>
      </c>
      <c r="G27" s="268">
        <v>33</v>
      </c>
      <c r="H27" s="270">
        <v>13</v>
      </c>
      <c r="I27" s="263">
        <v>3</v>
      </c>
      <c r="J27" s="268">
        <v>45</v>
      </c>
      <c r="K27" s="266">
        <v>34</v>
      </c>
      <c r="L27" s="269">
        <v>43</v>
      </c>
      <c r="M27" t="s">
        <v>881</v>
      </c>
      <c r="N27">
        <v>1</v>
      </c>
      <c r="O27" s="267">
        <v>0</v>
      </c>
    </row>
    <row r="28" spans="4:15" x14ac:dyDescent="0.25">
      <c r="D28">
        <v>26</v>
      </c>
      <c r="E28" s="264">
        <v>44044</v>
      </c>
      <c r="F28" s="265">
        <v>35</v>
      </c>
      <c r="G28" s="268">
        <v>24</v>
      </c>
      <c r="H28" s="266">
        <v>13</v>
      </c>
      <c r="I28" s="268">
        <v>1</v>
      </c>
      <c r="J28" s="265">
        <v>48</v>
      </c>
      <c r="K28" s="268">
        <v>44</v>
      </c>
      <c r="L28" s="270">
        <v>38</v>
      </c>
      <c r="M28" t="s">
        <v>882</v>
      </c>
      <c r="N28">
        <v>1</v>
      </c>
      <c r="O28" s="267">
        <v>0</v>
      </c>
    </row>
    <row r="29" spans="4:15" x14ac:dyDescent="0.25">
      <c r="D29">
        <v>27</v>
      </c>
      <c r="E29" s="264">
        <v>44049</v>
      </c>
      <c r="F29" s="263">
        <v>36</v>
      </c>
      <c r="G29" s="263">
        <v>33</v>
      </c>
      <c r="H29" s="269">
        <v>35</v>
      </c>
      <c r="I29" s="268">
        <v>18</v>
      </c>
      <c r="J29" s="268">
        <v>41</v>
      </c>
      <c r="K29" s="268">
        <v>23</v>
      </c>
      <c r="L29" s="266">
        <v>49</v>
      </c>
      <c r="M29" t="s">
        <v>882</v>
      </c>
      <c r="O29" s="267">
        <v>0</v>
      </c>
    </row>
    <row r="30" spans="4:15" x14ac:dyDescent="0.25">
      <c r="D30">
        <v>28</v>
      </c>
      <c r="E30" s="264">
        <v>44051</v>
      </c>
      <c r="F30" s="269">
        <v>12</v>
      </c>
      <c r="G30" s="268">
        <v>46</v>
      </c>
      <c r="H30" s="270">
        <v>3</v>
      </c>
      <c r="I30" s="268">
        <v>14</v>
      </c>
      <c r="J30" s="266">
        <v>9</v>
      </c>
      <c r="K30" s="266">
        <v>15</v>
      </c>
      <c r="L30" s="266">
        <v>38</v>
      </c>
      <c r="M30" t="s">
        <v>880</v>
      </c>
      <c r="N30">
        <v>2</v>
      </c>
      <c r="O30" s="267">
        <v>0</v>
      </c>
    </row>
    <row r="31" spans="4:15" x14ac:dyDescent="0.25">
      <c r="D31">
        <v>29</v>
      </c>
      <c r="E31" s="264">
        <v>44056</v>
      </c>
      <c r="F31" s="268">
        <v>1</v>
      </c>
      <c r="G31" s="268">
        <v>23</v>
      </c>
      <c r="H31" s="269">
        <v>17</v>
      </c>
      <c r="I31" s="265">
        <v>26</v>
      </c>
      <c r="J31" s="269">
        <v>6</v>
      </c>
      <c r="K31" s="268">
        <v>4</v>
      </c>
      <c r="L31" s="270">
        <v>3</v>
      </c>
      <c r="M31" t="s">
        <v>883</v>
      </c>
      <c r="O31" s="267">
        <v>0</v>
      </c>
    </row>
    <row r="32" spans="4:15" x14ac:dyDescent="0.25">
      <c r="D32">
        <v>30</v>
      </c>
      <c r="E32" s="264">
        <v>44058</v>
      </c>
      <c r="F32" s="265">
        <v>10</v>
      </c>
      <c r="G32" s="266">
        <v>38</v>
      </c>
      <c r="H32" s="268">
        <v>27</v>
      </c>
      <c r="I32" s="263">
        <v>36</v>
      </c>
      <c r="J32" s="266">
        <v>34</v>
      </c>
      <c r="K32" s="268">
        <v>5</v>
      </c>
      <c r="L32" s="269">
        <v>35</v>
      </c>
      <c r="M32" t="s">
        <v>884</v>
      </c>
      <c r="N32">
        <v>1</v>
      </c>
      <c r="O32" s="267">
        <v>0</v>
      </c>
    </row>
    <row r="33" spans="4:15" x14ac:dyDescent="0.25">
      <c r="D33">
        <v>31</v>
      </c>
      <c r="E33" s="264">
        <v>44063</v>
      </c>
      <c r="F33" s="268">
        <v>14</v>
      </c>
      <c r="G33" s="268">
        <v>45</v>
      </c>
      <c r="H33" s="270">
        <v>7</v>
      </c>
      <c r="I33" s="268">
        <v>4</v>
      </c>
      <c r="J33" s="268">
        <v>47</v>
      </c>
      <c r="K33" s="268">
        <v>22</v>
      </c>
      <c r="L33" s="266">
        <v>13</v>
      </c>
      <c r="M33" t="s">
        <v>885</v>
      </c>
      <c r="N33">
        <v>2</v>
      </c>
      <c r="O33" s="267">
        <v>0</v>
      </c>
    </row>
    <row r="34" spans="4:15" x14ac:dyDescent="0.25">
      <c r="D34">
        <v>32</v>
      </c>
      <c r="E34" s="264">
        <v>44065</v>
      </c>
      <c r="F34" s="269">
        <v>12</v>
      </c>
      <c r="G34" s="269">
        <v>31</v>
      </c>
      <c r="H34" s="263">
        <v>33</v>
      </c>
      <c r="I34" s="269">
        <v>40</v>
      </c>
      <c r="J34" s="265">
        <v>10</v>
      </c>
      <c r="K34" s="263">
        <v>14</v>
      </c>
      <c r="L34" s="269">
        <v>8</v>
      </c>
      <c r="M34" t="s">
        <v>885</v>
      </c>
      <c r="O34" s="267">
        <v>0</v>
      </c>
    </row>
    <row r="35" spans="4:15" x14ac:dyDescent="0.25">
      <c r="D35">
        <v>33</v>
      </c>
      <c r="E35" s="264">
        <v>44070</v>
      </c>
      <c r="F35" s="263">
        <v>42</v>
      </c>
      <c r="G35" s="266">
        <v>9</v>
      </c>
      <c r="H35" s="263">
        <v>16</v>
      </c>
      <c r="I35" s="266">
        <v>49</v>
      </c>
      <c r="J35" s="268">
        <v>35</v>
      </c>
      <c r="K35" s="263">
        <v>47</v>
      </c>
      <c r="L35" s="268">
        <v>27</v>
      </c>
      <c r="M35" t="s">
        <v>885</v>
      </c>
      <c r="N35">
        <v>1</v>
      </c>
      <c r="O35" s="267">
        <v>0</v>
      </c>
    </row>
    <row r="36" spans="4:15" x14ac:dyDescent="0.25">
      <c r="D36">
        <v>34</v>
      </c>
      <c r="E36" s="264">
        <v>44072</v>
      </c>
      <c r="F36" s="265">
        <v>20</v>
      </c>
      <c r="G36" s="269">
        <v>6</v>
      </c>
      <c r="H36" s="268">
        <v>35</v>
      </c>
      <c r="I36" s="265">
        <v>11</v>
      </c>
      <c r="J36" s="268">
        <v>1</v>
      </c>
      <c r="K36" s="269">
        <v>24</v>
      </c>
      <c r="L36" s="265">
        <v>2</v>
      </c>
      <c r="M36" t="s">
        <v>886</v>
      </c>
      <c r="O36" s="267">
        <v>0</v>
      </c>
    </row>
    <row r="37" spans="4:15" x14ac:dyDescent="0.25">
      <c r="D37">
        <v>35</v>
      </c>
      <c r="E37" s="264">
        <v>44077</v>
      </c>
      <c r="F37" s="263">
        <v>45</v>
      </c>
      <c r="G37" s="269">
        <v>44</v>
      </c>
      <c r="H37" s="266">
        <v>13</v>
      </c>
      <c r="I37" s="265">
        <v>26</v>
      </c>
      <c r="J37" s="265">
        <v>10</v>
      </c>
      <c r="K37" s="265">
        <v>11</v>
      </c>
      <c r="L37" s="269">
        <v>37</v>
      </c>
      <c r="M37" t="s">
        <v>886</v>
      </c>
      <c r="N37">
        <v>1</v>
      </c>
      <c r="O37" s="267">
        <v>0</v>
      </c>
    </row>
    <row r="38" spans="4:15" x14ac:dyDescent="0.25">
      <c r="D38">
        <v>36</v>
      </c>
      <c r="E38" s="264">
        <v>44079</v>
      </c>
      <c r="F38" s="266">
        <v>34</v>
      </c>
      <c r="G38" s="263">
        <v>14</v>
      </c>
      <c r="H38" s="269">
        <v>12</v>
      </c>
      <c r="I38" s="269">
        <v>21</v>
      </c>
      <c r="J38" s="266">
        <v>38</v>
      </c>
      <c r="K38" s="270">
        <v>7</v>
      </c>
      <c r="L38" s="268">
        <v>24</v>
      </c>
      <c r="M38" t="s">
        <v>886</v>
      </c>
      <c r="N38" t="s">
        <v>765</v>
      </c>
      <c r="O38" s="267">
        <v>8</v>
      </c>
    </row>
    <row r="39" spans="4:15" x14ac:dyDescent="0.25">
      <c r="D39">
        <v>37</v>
      </c>
      <c r="E39" s="264">
        <v>44084</v>
      </c>
      <c r="F39" s="270">
        <v>36</v>
      </c>
      <c r="G39" s="269">
        <v>43</v>
      </c>
      <c r="H39" s="268">
        <v>37</v>
      </c>
      <c r="I39" s="268">
        <v>23</v>
      </c>
      <c r="J39" s="269">
        <v>30</v>
      </c>
      <c r="K39" s="265">
        <v>29</v>
      </c>
      <c r="L39" s="270">
        <v>33</v>
      </c>
      <c r="M39" t="s">
        <v>886</v>
      </c>
      <c r="O39" s="267">
        <v>0</v>
      </c>
    </row>
    <row r="40" spans="4:15" x14ac:dyDescent="0.25">
      <c r="D40">
        <v>38</v>
      </c>
      <c r="E40" s="264">
        <v>44086</v>
      </c>
      <c r="F40" s="268">
        <v>18</v>
      </c>
      <c r="G40" s="263">
        <v>28</v>
      </c>
      <c r="H40" s="265">
        <v>25</v>
      </c>
      <c r="I40" s="268">
        <v>5</v>
      </c>
      <c r="J40" s="263">
        <v>35</v>
      </c>
      <c r="K40" s="268">
        <v>46</v>
      </c>
      <c r="L40" s="269">
        <v>2</v>
      </c>
      <c r="M40" t="s">
        <v>886</v>
      </c>
      <c r="O40" s="267">
        <v>0</v>
      </c>
    </row>
    <row r="41" spans="4:15" x14ac:dyDescent="0.25">
      <c r="D41">
        <v>39</v>
      </c>
      <c r="E41" s="264">
        <v>44091</v>
      </c>
      <c r="F41" s="263">
        <v>18</v>
      </c>
      <c r="G41" s="265">
        <v>19</v>
      </c>
      <c r="H41" s="265">
        <v>20</v>
      </c>
      <c r="I41" s="269">
        <v>40</v>
      </c>
      <c r="J41" s="269">
        <v>8</v>
      </c>
      <c r="K41" s="270">
        <v>36</v>
      </c>
      <c r="L41" s="263">
        <v>37</v>
      </c>
      <c r="M41" t="s">
        <v>886</v>
      </c>
      <c r="O41" s="267">
        <v>0</v>
      </c>
    </row>
    <row r="42" spans="4:15" x14ac:dyDescent="0.25">
      <c r="D42">
        <v>40</v>
      </c>
      <c r="E42" s="264">
        <v>44093</v>
      </c>
      <c r="F42" s="265">
        <v>19</v>
      </c>
      <c r="G42" s="268">
        <v>44</v>
      </c>
      <c r="H42" s="269">
        <v>17</v>
      </c>
      <c r="I42" s="263">
        <v>42</v>
      </c>
      <c r="J42" s="263">
        <v>35</v>
      </c>
      <c r="K42" s="266">
        <v>7</v>
      </c>
      <c r="L42" s="269">
        <v>6</v>
      </c>
      <c r="M42" t="s">
        <v>887</v>
      </c>
      <c r="N42">
        <v>1</v>
      </c>
      <c r="O42" s="267">
        <v>0</v>
      </c>
    </row>
    <row r="43" spans="4:15" x14ac:dyDescent="0.25">
      <c r="D43">
        <v>41</v>
      </c>
      <c r="E43" s="264">
        <v>44098</v>
      </c>
      <c r="F43" s="265">
        <v>48</v>
      </c>
      <c r="G43" s="270">
        <v>15</v>
      </c>
      <c r="H43" s="269">
        <v>31</v>
      </c>
      <c r="I43" s="270">
        <v>3</v>
      </c>
      <c r="J43" s="265">
        <v>10</v>
      </c>
      <c r="K43" s="266">
        <v>13</v>
      </c>
      <c r="L43" s="269">
        <v>43</v>
      </c>
      <c r="M43" t="s">
        <v>887</v>
      </c>
      <c r="N43">
        <v>1</v>
      </c>
      <c r="O43" s="267">
        <v>0</v>
      </c>
    </row>
    <row r="44" spans="4:15" x14ac:dyDescent="0.25">
      <c r="D44">
        <v>42</v>
      </c>
      <c r="E44" s="264">
        <v>44100</v>
      </c>
      <c r="F44" s="265">
        <v>26</v>
      </c>
      <c r="G44" s="266">
        <v>7</v>
      </c>
      <c r="H44" s="269">
        <v>10</v>
      </c>
      <c r="I44" s="268">
        <v>46</v>
      </c>
      <c r="J44" s="263">
        <v>14</v>
      </c>
      <c r="K44" s="270">
        <v>15</v>
      </c>
      <c r="L44" s="265">
        <v>20</v>
      </c>
      <c r="M44" t="s">
        <v>885</v>
      </c>
      <c r="N44">
        <v>1</v>
      </c>
      <c r="O44" s="267">
        <v>0</v>
      </c>
    </row>
    <row r="45" spans="4:15" x14ac:dyDescent="0.25">
      <c r="D45">
        <v>43</v>
      </c>
      <c r="E45" s="264">
        <v>44105</v>
      </c>
      <c r="F45" s="268">
        <v>4</v>
      </c>
      <c r="G45" s="269">
        <v>41</v>
      </c>
      <c r="H45" s="269">
        <v>10</v>
      </c>
      <c r="I45" s="265">
        <v>25</v>
      </c>
      <c r="J45" s="269">
        <v>6</v>
      </c>
      <c r="K45" s="265">
        <v>29</v>
      </c>
      <c r="L45" s="269">
        <v>19</v>
      </c>
      <c r="M45" t="s">
        <v>883</v>
      </c>
      <c r="O45" s="267">
        <v>0</v>
      </c>
    </row>
    <row r="46" spans="4:15" x14ac:dyDescent="0.25">
      <c r="D46">
        <v>44</v>
      </c>
      <c r="E46" s="264">
        <v>44107</v>
      </c>
      <c r="F46" s="265">
        <v>48</v>
      </c>
      <c r="G46" s="269">
        <v>12</v>
      </c>
      <c r="H46" s="268">
        <v>5</v>
      </c>
      <c r="I46" s="263">
        <v>42</v>
      </c>
      <c r="J46" s="266">
        <v>13</v>
      </c>
      <c r="K46" s="268">
        <v>27</v>
      </c>
      <c r="L46" s="270">
        <v>14</v>
      </c>
      <c r="M46" t="s">
        <v>883</v>
      </c>
      <c r="N46">
        <v>1</v>
      </c>
      <c r="O46" s="267">
        <v>0</v>
      </c>
    </row>
    <row r="47" spans="4:15" x14ac:dyDescent="0.25">
      <c r="D47">
        <v>45</v>
      </c>
      <c r="E47" s="264">
        <v>44112</v>
      </c>
      <c r="F47" s="268">
        <v>1</v>
      </c>
      <c r="G47" s="268">
        <v>6</v>
      </c>
      <c r="H47" s="265">
        <v>11</v>
      </c>
      <c r="I47" s="270">
        <v>9</v>
      </c>
      <c r="J47" s="269">
        <v>21</v>
      </c>
      <c r="K47" s="265">
        <v>39</v>
      </c>
      <c r="L47" s="269">
        <v>19</v>
      </c>
      <c r="M47" t="s">
        <v>888</v>
      </c>
      <c r="N47">
        <v>1</v>
      </c>
      <c r="O47" s="267">
        <v>0</v>
      </c>
    </row>
    <row r="48" spans="4:15" x14ac:dyDescent="0.25">
      <c r="D48">
        <v>46</v>
      </c>
      <c r="E48" s="264">
        <v>44114</v>
      </c>
      <c r="F48" s="268">
        <v>44</v>
      </c>
      <c r="G48" s="268">
        <v>1</v>
      </c>
      <c r="H48" s="268">
        <v>16</v>
      </c>
      <c r="I48" s="268">
        <v>27</v>
      </c>
      <c r="J48" s="270">
        <v>36</v>
      </c>
      <c r="K48" s="268">
        <v>4</v>
      </c>
      <c r="L48" s="269">
        <v>40</v>
      </c>
      <c r="M48" t="s">
        <v>888</v>
      </c>
      <c r="O48" s="267">
        <v>0</v>
      </c>
    </row>
    <row r="49" spans="4:15" x14ac:dyDescent="0.25">
      <c r="D49">
        <v>47</v>
      </c>
      <c r="E49" s="264">
        <v>44119</v>
      </c>
      <c r="F49" s="269">
        <v>48</v>
      </c>
      <c r="G49" s="268">
        <v>10</v>
      </c>
      <c r="H49" s="270">
        <v>42</v>
      </c>
      <c r="I49" s="263">
        <v>1</v>
      </c>
      <c r="J49" s="268">
        <v>23</v>
      </c>
      <c r="K49" s="266">
        <v>13</v>
      </c>
      <c r="L49" s="268">
        <v>40</v>
      </c>
      <c r="M49" t="s">
        <v>888</v>
      </c>
      <c r="N49">
        <v>1</v>
      </c>
      <c r="O49" s="267">
        <v>0</v>
      </c>
    </row>
    <row r="50" spans="4:15" x14ac:dyDescent="0.25">
      <c r="D50">
        <v>48</v>
      </c>
      <c r="E50" s="264">
        <v>44121</v>
      </c>
      <c r="F50" s="268">
        <v>40</v>
      </c>
      <c r="G50" s="263">
        <v>1</v>
      </c>
      <c r="H50" s="270">
        <v>7</v>
      </c>
      <c r="I50" s="268">
        <v>41</v>
      </c>
      <c r="J50" s="265">
        <v>39</v>
      </c>
      <c r="K50" s="268">
        <v>46</v>
      </c>
      <c r="L50" s="263">
        <v>33</v>
      </c>
      <c r="M50" t="s">
        <v>889</v>
      </c>
      <c r="N50">
        <v>1</v>
      </c>
      <c r="O50" s="267">
        <v>0</v>
      </c>
    </row>
    <row r="51" spans="4:15" x14ac:dyDescent="0.25">
      <c r="D51">
        <v>49</v>
      </c>
      <c r="E51" s="264">
        <v>44126</v>
      </c>
      <c r="F51" s="266">
        <v>13</v>
      </c>
      <c r="G51" s="269">
        <v>43</v>
      </c>
      <c r="H51" s="270">
        <v>36</v>
      </c>
      <c r="I51" s="269">
        <v>17</v>
      </c>
      <c r="J51" s="269">
        <v>39</v>
      </c>
      <c r="K51" s="269">
        <v>31</v>
      </c>
      <c r="L51" s="268">
        <v>19</v>
      </c>
      <c r="M51" t="s">
        <v>890</v>
      </c>
      <c r="N51">
        <v>1</v>
      </c>
      <c r="O51" s="267">
        <v>0</v>
      </c>
    </row>
    <row r="52" spans="4:15" x14ac:dyDescent="0.25">
      <c r="D52">
        <v>50</v>
      </c>
      <c r="E52" s="264">
        <v>44128</v>
      </c>
      <c r="F52" s="268">
        <v>47</v>
      </c>
      <c r="G52" s="270">
        <v>9</v>
      </c>
      <c r="H52" s="269">
        <v>17</v>
      </c>
      <c r="I52" s="263">
        <v>42</v>
      </c>
      <c r="J52" s="269">
        <v>24</v>
      </c>
      <c r="K52" s="268">
        <v>41</v>
      </c>
      <c r="L52" s="269">
        <v>39</v>
      </c>
      <c r="M52" t="s">
        <v>891</v>
      </c>
      <c r="N52">
        <v>2</v>
      </c>
      <c r="O52" s="267">
        <v>0</v>
      </c>
    </row>
    <row r="53" spans="4:15" x14ac:dyDescent="0.25">
      <c r="D53">
        <v>51</v>
      </c>
      <c r="E53" s="264">
        <v>44133</v>
      </c>
      <c r="F53" s="269">
        <v>22</v>
      </c>
      <c r="G53" s="263">
        <v>49</v>
      </c>
      <c r="H53" s="268">
        <v>27</v>
      </c>
      <c r="I53" s="263">
        <v>1</v>
      </c>
      <c r="J53" s="263">
        <v>34</v>
      </c>
      <c r="K53" s="268">
        <v>47</v>
      </c>
      <c r="L53" s="265">
        <v>11</v>
      </c>
      <c r="M53" t="s">
        <v>891</v>
      </c>
      <c r="N53">
        <v>1</v>
      </c>
      <c r="O53" s="267">
        <v>0</v>
      </c>
    </row>
    <row r="54" spans="4:15" x14ac:dyDescent="0.25">
      <c r="D54">
        <v>52</v>
      </c>
      <c r="E54" s="264">
        <v>44135</v>
      </c>
      <c r="F54" s="265">
        <v>2</v>
      </c>
      <c r="G54" s="266">
        <v>13</v>
      </c>
      <c r="H54" s="265">
        <v>32</v>
      </c>
      <c r="I54" s="269">
        <v>21</v>
      </c>
      <c r="J54" s="268">
        <v>41</v>
      </c>
      <c r="K54" s="269">
        <v>43</v>
      </c>
      <c r="L54" s="268">
        <v>40</v>
      </c>
      <c r="M54" t="s">
        <v>890</v>
      </c>
      <c r="N54">
        <v>1</v>
      </c>
      <c r="O54" s="267">
        <v>0</v>
      </c>
    </row>
    <row r="55" spans="4:15" x14ac:dyDescent="0.25">
      <c r="D55">
        <v>53</v>
      </c>
      <c r="E55" s="264">
        <v>44140</v>
      </c>
      <c r="F55" s="270">
        <v>1</v>
      </c>
      <c r="G55" s="269">
        <v>10</v>
      </c>
      <c r="H55" s="269">
        <v>22</v>
      </c>
      <c r="I55" s="268">
        <v>41</v>
      </c>
      <c r="J55" s="269">
        <v>31</v>
      </c>
      <c r="K55" s="268">
        <v>4</v>
      </c>
      <c r="L55" s="265">
        <v>29</v>
      </c>
      <c r="M55" t="s">
        <v>890</v>
      </c>
      <c r="N55">
        <v>1</v>
      </c>
      <c r="O55" s="267">
        <v>0</v>
      </c>
    </row>
    <row r="56" spans="4:15" x14ac:dyDescent="0.25">
      <c r="D56">
        <v>54</v>
      </c>
      <c r="E56" s="264">
        <v>44142</v>
      </c>
      <c r="F56" s="265">
        <v>20</v>
      </c>
      <c r="G56" s="269">
        <v>6</v>
      </c>
      <c r="H56" s="265">
        <v>48</v>
      </c>
      <c r="I56" s="270">
        <v>9</v>
      </c>
      <c r="J56" s="265">
        <v>2</v>
      </c>
      <c r="K56" s="269">
        <v>22</v>
      </c>
      <c r="L56" s="268">
        <v>16</v>
      </c>
      <c r="M56" t="s">
        <v>890</v>
      </c>
      <c r="N56">
        <v>1</v>
      </c>
      <c r="O56" s="267">
        <v>0</v>
      </c>
    </row>
    <row r="57" spans="4:15" x14ac:dyDescent="0.25">
      <c r="D57">
        <v>55</v>
      </c>
      <c r="E57" s="264">
        <v>44147</v>
      </c>
      <c r="F57" s="268">
        <v>3</v>
      </c>
      <c r="G57" s="268">
        <v>46</v>
      </c>
      <c r="H57" s="263">
        <v>36</v>
      </c>
      <c r="I57" s="269">
        <v>21</v>
      </c>
      <c r="J57" s="268">
        <v>27</v>
      </c>
      <c r="K57" s="269">
        <v>37</v>
      </c>
      <c r="L57" s="265">
        <v>26</v>
      </c>
      <c r="M57" t="s">
        <v>890</v>
      </c>
      <c r="O57" s="267">
        <v>0</v>
      </c>
    </row>
    <row r="58" spans="4:15" x14ac:dyDescent="0.25">
      <c r="D58">
        <v>56</v>
      </c>
      <c r="E58" s="264">
        <v>44149</v>
      </c>
      <c r="F58" s="270">
        <v>36</v>
      </c>
      <c r="G58" s="269">
        <v>5</v>
      </c>
      <c r="H58" s="268">
        <v>33</v>
      </c>
      <c r="I58" s="268">
        <v>16</v>
      </c>
      <c r="J58" s="269">
        <v>43</v>
      </c>
      <c r="K58" s="270">
        <v>9</v>
      </c>
      <c r="L58" s="263">
        <v>41</v>
      </c>
      <c r="M58" t="s">
        <v>892</v>
      </c>
      <c r="N58">
        <v>2</v>
      </c>
      <c r="O58" s="267">
        <v>0</v>
      </c>
    </row>
    <row r="59" spans="4:15" x14ac:dyDescent="0.25">
      <c r="D59">
        <v>57</v>
      </c>
      <c r="E59" s="264">
        <v>44154</v>
      </c>
      <c r="F59" s="265">
        <v>30</v>
      </c>
      <c r="G59" s="269">
        <v>44</v>
      </c>
      <c r="H59" s="269">
        <v>12</v>
      </c>
      <c r="I59" s="268">
        <v>6</v>
      </c>
      <c r="J59" s="268">
        <v>46</v>
      </c>
      <c r="K59" s="263">
        <v>3</v>
      </c>
      <c r="L59" s="269">
        <v>39</v>
      </c>
      <c r="M59" t="s">
        <v>892</v>
      </c>
      <c r="O59" s="267">
        <v>0</v>
      </c>
    </row>
    <row r="60" spans="4:15" x14ac:dyDescent="0.25">
      <c r="D60">
        <v>58</v>
      </c>
      <c r="E60" s="264">
        <v>44156</v>
      </c>
      <c r="F60" s="263">
        <v>15</v>
      </c>
      <c r="G60" s="265">
        <v>8</v>
      </c>
      <c r="H60" s="265">
        <v>32</v>
      </c>
      <c r="I60" s="269">
        <v>17</v>
      </c>
      <c r="J60" s="270">
        <v>36</v>
      </c>
      <c r="K60" s="269">
        <v>45</v>
      </c>
      <c r="L60" s="265">
        <v>25</v>
      </c>
      <c r="M60" t="s">
        <v>892</v>
      </c>
      <c r="N60">
        <v>1</v>
      </c>
      <c r="O60" s="267">
        <v>0</v>
      </c>
    </row>
    <row r="61" spans="4:15" x14ac:dyDescent="0.25">
      <c r="D61">
        <v>59</v>
      </c>
      <c r="E61" s="264">
        <v>44161</v>
      </c>
      <c r="F61" s="268">
        <v>44</v>
      </c>
      <c r="G61" s="269">
        <v>31</v>
      </c>
      <c r="H61" s="268">
        <v>17</v>
      </c>
      <c r="I61" s="268">
        <v>22</v>
      </c>
      <c r="J61" s="265">
        <v>26</v>
      </c>
      <c r="K61" s="265">
        <v>29</v>
      </c>
      <c r="L61" s="265">
        <v>20</v>
      </c>
      <c r="M61" t="s">
        <v>892</v>
      </c>
      <c r="O61" s="267">
        <v>0</v>
      </c>
    </row>
    <row r="62" spans="4:15" x14ac:dyDescent="0.25">
      <c r="D62">
        <v>60</v>
      </c>
      <c r="E62" s="264">
        <v>44163</v>
      </c>
      <c r="F62" s="269">
        <v>21</v>
      </c>
      <c r="G62" s="269">
        <v>2</v>
      </c>
      <c r="H62" s="265">
        <v>25</v>
      </c>
      <c r="I62" s="268">
        <v>4</v>
      </c>
      <c r="J62" s="269">
        <v>28</v>
      </c>
      <c r="K62" s="266">
        <v>13</v>
      </c>
      <c r="L62" s="265">
        <v>32</v>
      </c>
      <c r="M62" t="s">
        <v>892</v>
      </c>
      <c r="N62">
        <v>1</v>
      </c>
      <c r="O62" s="267">
        <v>0</v>
      </c>
    </row>
    <row r="63" spans="4:15" x14ac:dyDescent="0.25">
      <c r="D63">
        <v>61</v>
      </c>
      <c r="E63" s="264">
        <v>44168</v>
      </c>
      <c r="F63" s="268">
        <v>49</v>
      </c>
      <c r="G63" s="269">
        <v>2</v>
      </c>
      <c r="H63" s="269">
        <v>19</v>
      </c>
      <c r="I63" s="265">
        <v>32</v>
      </c>
      <c r="J63" s="265">
        <v>30</v>
      </c>
      <c r="K63" s="268">
        <v>14</v>
      </c>
      <c r="L63" s="268">
        <v>16</v>
      </c>
      <c r="M63" t="s">
        <v>892</v>
      </c>
      <c r="O63" s="267">
        <v>0</v>
      </c>
    </row>
    <row r="64" spans="4:15" x14ac:dyDescent="0.25">
      <c r="D64">
        <v>62</v>
      </c>
      <c r="E64" s="264">
        <v>44170</v>
      </c>
      <c r="F64" s="269">
        <v>31</v>
      </c>
      <c r="G64" s="263">
        <v>49</v>
      </c>
      <c r="H64" s="263">
        <v>3</v>
      </c>
      <c r="I64" s="269">
        <v>28</v>
      </c>
      <c r="J64" s="263">
        <v>14</v>
      </c>
      <c r="K64" s="268">
        <v>40</v>
      </c>
      <c r="L64" s="265">
        <v>20</v>
      </c>
      <c r="M64" t="s">
        <v>893</v>
      </c>
      <c r="O64" s="267">
        <v>0</v>
      </c>
    </row>
    <row r="65" spans="4:15" x14ac:dyDescent="0.25">
      <c r="D65">
        <v>63</v>
      </c>
      <c r="E65" s="264">
        <v>44175</v>
      </c>
      <c r="F65" s="268">
        <v>22</v>
      </c>
      <c r="G65" s="270">
        <v>9</v>
      </c>
      <c r="H65" s="269">
        <v>12</v>
      </c>
      <c r="I65" s="266">
        <v>13</v>
      </c>
      <c r="J65" s="269">
        <v>18</v>
      </c>
      <c r="K65" s="270">
        <v>36</v>
      </c>
      <c r="L65" s="269">
        <v>2</v>
      </c>
      <c r="M65" t="s">
        <v>894</v>
      </c>
      <c r="N65" t="s">
        <v>765</v>
      </c>
      <c r="O65" s="267">
        <v>8</v>
      </c>
    </row>
    <row r="66" spans="4:15" x14ac:dyDescent="0.25">
      <c r="D66">
        <v>64</v>
      </c>
      <c r="E66" s="264">
        <v>44177</v>
      </c>
      <c r="F66" s="265">
        <v>26</v>
      </c>
      <c r="G66" s="268">
        <v>27</v>
      </c>
      <c r="H66" s="268">
        <v>16</v>
      </c>
      <c r="I66" s="268">
        <v>44</v>
      </c>
      <c r="J66" s="268">
        <v>40</v>
      </c>
      <c r="K66" s="265">
        <v>11</v>
      </c>
      <c r="L66" s="269">
        <v>18</v>
      </c>
      <c r="M66" t="s">
        <v>894</v>
      </c>
      <c r="O66" s="267">
        <v>0</v>
      </c>
    </row>
    <row r="67" spans="4:15" x14ac:dyDescent="0.25">
      <c r="D67">
        <v>65</v>
      </c>
      <c r="E67" s="264">
        <v>44182</v>
      </c>
      <c r="F67" s="268">
        <v>40</v>
      </c>
      <c r="G67" s="265">
        <v>11</v>
      </c>
      <c r="H67" s="265">
        <v>24</v>
      </c>
      <c r="I67" s="269">
        <v>43</v>
      </c>
      <c r="J67" s="263">
        <v>3</v>
      </c>
      <c r="K67" s="268">
        <v>38</v>
      </c>
      <c r="L67" s="265">
        <v>8</v>
      </c>
      <c r="M67" t="s">
        <v>893</v>
      </c>
      <c r="O67" s="267">
        <v>0</v>
      </c>
    </row>
    <row r="68" spans="4:15" x14ac:dyDescent="0.25">
      <c r="D68">
        <v>66</v>
      </c>
      <c r="E68" s="264">
        <v>44184</v>
      </c>
      <c r="F68" s="265">
        <v>11</v>
      </c>
      <c r="G68" s="270">
        <v>9</v>
      </c>
      <c r="H68" s="269">
        <v>6</v>
      </c>
      <c r="I68" s="265">
        <v>23</v>
      </c>
      <c r="J68" s="269">
        <v>19</v>
      </c>
      <c r="K68" s="268">
        <v>4</v>
      </c>
      <c r="L68" s="269">
        <v>10</v>
      </c>
      <c r="M68" t="s">
        <v>895</v>
      </c>
      <c r="N68">
        <v>1</v>
      </c>
      <c r="O68" s="267">
        <v>0</v>
      </c>
    </row>
    <row r="69" spans="4:15" x14ac:dyDescent="0.25">
      <c r="D69">
        <v>67</v>
      </c>
      <c r="E69" s="264">
        <v>44189</v>
      </c>
      <c r="F69" s="265">
        <v>32</v>
      </c>
      <c r="G69" s="268">
        <v>43</v>
      </c>
      <c r="H69" s="268">
        <v>6</v>
      </c>
      <c r="I69" s="268">
        <v>4</v>
      </c>
      <c r="J69" s="269">
        <v>11</v>
      </c>
      <c r="K69" s="270">
        <v>36</v>
      </c>
      <c r="L69" s="263">
        <v>1</v>
      </c>
      <c r="M69" t="s">
        <v>895</v>
      </c>
      <c r="N69">
        <v>1</v>
      </c>
      <c r="O69" s="267">
        <v>0</v>
      </c>
    </row>
    <row r="70" spans="4:15" x14ac:dyDescent="0.25">
      <c r="D70">
        <v>68</v>
      </c>
      <c r="E70" s="264">
        <v>44191</v>
      </c>
      <c r="F70" s="265">
        <v>20</v>
      </c>
      <c r="G70" s="269">
        <v>23</v>
      </c>
      <c r="H70" s="268">
        <v>43</v>
      </c>
      <c r="I70" s="268">
        <v>38</v>
      </c>
      <c r="J70" s="263">
        <v>16</v>
      </c>
      <c r="K70" s="269">
        <v>31</v>
      </c>
      <c r="L70" s="268">
        <v>27</v>
      </c>
      <c r="M70" t="s">
        <v>894</v>
      </c>
      <c r="O70" s="267">
        <v>0</v>
      </c>
    </row>
    <row r="71" spans="4:15" x14ac:dyDescent="0.25">
      <c r="D71">
        <v>69</v>
      </c>
      <c r="E71" s="264">
        <v>44196</v>
      </c>
      <c r="F71" s="269">
        <v>5</v>
      </c>
      <c r="G71" s="269">
        <v>24</v>
      </c>
      <c r="H71" s="268">
        <v>15</v>
      </c>
      <c r="I71" s="263">
        <v>38</v>
      </c>
      <c r="J71" s="263">
        <v>7</v>
      </c>
      <c r="K71" s="263">
        <v>4</v>
      </c>
      <c r="L71" s="268">
        <v>41</v>
      </c>
      <c r="M71" t="s">
        <v>896</v>
      </c>
      <c r="O71" s="267">
        <v>0</v>
      </c>
    </row>
    <row r="72" spans="4:15" x14ac:dyDescent="0.25">
      <c r="D72">
        <v>70</v>
      </c>
      <c r="E72" s="264">
        <v>44198</v>
      </c>
      <c r="F72" s="268">
        <v>6</v>
      </c>
      <c r="G72" s="263">
        <v>38</v>
      </c>
      <c r="H72" s="269">
        <v>37</v>
      </c>
      <c r="I72" s="266">
        <v>13</v>
      </c>
      <c r="J72" s="268">
        <v>43</v>
      </c>
      <c r="K72" s="268">
        <v>19</v>
      </c>
      <c r="L72" s="263">
        <v>15</v>
      </c>
      <c r="M72" t="s">
        <v>893</v>
      </c>
      <c r="N72">
        <v>1</v>
      </c>
      <c r="O72" s="267">
        <v>0</v>
      </c>
    </row>
    <row r="73" spans="4:15" x14ac:dyDescent="0.25">
      <c r="D73">
        <v>71</v>
      </c>
      <c r="E73" s="264">
        <v>44203</v>
      </c>
      <c r="F73" s="269">
        <v>35</v>
      </c>
      <c r="G73" s="268">
        <v>46</v>
      </c>
      <c r="H73" s="268">
        <v>33</v>
      </c>
      <c r="I73" s="269">
        <v>18</v>
      </c>
      <c r="J73" s="269">
        <v>24</v>
      </c>
      <c r="K73" s="265">
        <v>32</v>
      </c>
      <c r="L73" s="268">
        <v>19</v>
      </c>
      <c r="M73" t="s">
        <v>897</v>
      </c>
      <c r="O73" s="267">
        <v>0</v>
      </c>
    </row>
    <row r="74" spans="4:15" x14ac:dyDescent="0.25">
      <c r="D74">
        <v>72</v>
      </c>
      <c r="E74" s="264">
        <v>44205</v>
      </c>
      <c r="F74" s="270">
        <v>38</v>
      </c>
      <c r="G74" s="268">
        <v>19</v>
      </c>
      <c r="H74" s="266">
        <v>13</v>
      </c>
      <c r="I74" s="265">
        <v>29</v>
      </c>
      <c r="J74" s="265">
        <v>8</v>
      </c>
      <c r="K74" s="265">
        <v>25</v>
      </c>
      <c r="L74" s="269">
        <v>32</v>
      </c>
      <c r="M74" t="s">
        <v>897</v>
      </c>
      <c r="N74">
        <v>2</v>
      </c>
      <c r="O74" s="267">
        <v>0</v>
      </c>
    </row>
    <row r="75" spans="4:15" x14ac:dyDescent="0.25">
      <c r="D75">
        <v>73</v>
      </c>
      <c r="E75" s="264">
        <v>44210</v>
      </c>
      <c r="F75" s="265">
        <v>12</v>
      </c>
      <c r="G75" s="265">
        <v>39</v>
      </c>
      <c r="H75" s="269">
        <v>10</v>
      </c>
      <c r="I75" s="268">
        <v>14</v>
      </c>
      <c r="J75" s="265">
        <v>45</v>
      </c>
      <c r="K75" s="268">
        <v>41</v>
      </c>
      <c r="L75" s="268">
        <v>6</v>
      </c>
      <c r="M75" t="s">
        <v>897</v>
      </c>
      <c r="O75" s="267">
        <v>0</v>
      </c>
    </row>
    <row r="76" spans="4:15" x14ac:dyDescent="0.25">
      <c r="D76">
        <v>74</v>
      </c>
      <c r="E76" s="264">
        <v>44212</v>
      </c>
      <c r="F76" s="268">
        <v>49</v>
      </c>
      <c r="G76" s="265">
        <v>48</v>
      </c>
      <c r="H76" s="269">
        <v>28</v>
      </c>
      <c r="I76" s="268">
        <v>34</v>
      </c>
      <c r="J76" s="263">
        <v>1</v>
      </c>
      <c r="K76" s="265">
        <v>30</v>
      </c>
      <c r="L76" s="268">
        <v>42</v>
      </c>
      <c r="M76" t="s">
        <v>897</v>
      </c>
      <c r="O76" s="267">
        <v>0</v>
      </c>
    </row>
    <row r="77" spans="4:15" x14ac:dyDescent="0.25">
      <c r="D77">
        <v>75</v>
      </c>
      <c r="E77" s="264">
        <v>44217</v>
      </c>
      <c r="F77" s="269">
        <v>44</v>
      </c>
      <c r="G77" s="265">
        <v>8</v>
      </c>
      <c r="H77" s="269">
        <v>31</v>
      </c>
      <c r="I77" s="263">
        <v>14</v>
      </c>
      <c r="J77" s="268">
        <v>42</v>
      </c>
      <c r="K77" s="268">
        <v>43</v>
      </c>
      <c r="L77" s="265">
        <v>20</v>
      </c>
      <c r="M77" t="s">
        <v>898</v>
      </c>
      <c r="O77" s="267">
        <v>0</v>
      </c>
    </row>
    <row r="78" spans="4:15" x14ac:dyDescent="0.25">
      <c r="D78">
        <v>76</v>
      </c>
      <c r="E78" s="264">
        <v>44219</v>
      </c>
      <c r="F78" s="269">
        <v>11</v>
      </c>
      <c r="G78" s="269">
        <v>5</v>
      </c>
      <c r="H78" s="269">
        <v>28</v>
      </c>
      <c r="I78" s="269">
        <v>22</v>
      </c>
      <c r="J78" s="265">
        <v>30</v>
      </c>
      <c r="K78" s="263">
        <v>42</v>
      </c>
      <c r="L78" s="265">
        <v>26</v>
      </c>
      <c r="M78" t="s">
        <v>898</v>
      </c>
      <c r="O78" s="267">
        <v>0</v>
      </c>
    </row>
    <row r="79" spans="4:15" x14ac:dyDescent="0.25">
      <c r="D79">
        <v>77</v>
      </c>
      <c r="E79" s="264">
        <v>44224</v>
      </c>
      <c r="F79" s="263">
        <v>3</v>
      </c>
      <c r="G79" s="269">
        <v>35</v>
      </c>
      <c r="H79" s="268">
        <v>46</v>
      </c>
      <c r="I79" s="263">
        <v>49</v>
      </c>
      <c r="J79" s="268">
        <v>31</v>
      </c>
      <c r="K79" s="265">
        <v>26</v>
      </c>
      <c r="L79" s="269">
        <v>17</v>
      </c>
      <c r="M79" t="s">
        <v>899</v>
      </c>
      <c r="O79" s="267">
        <v>0</v>
      </c>
    </row>
    <row r="80" spans="4:15" x14ac:dyDescent="0.25">
      <c r="D80">
        <v>78</v>
      </c>
      <c r="E80" s="264">
        <v>44226</v>
      </c>
      <c r="F80" s="263">
        <v>14</v>
      </c>
      <c r="G80" s="270">
        <v>36</v>
      </c>
      <c r="H80" s="266">
        <v>13</v>
      </c>
      <c r="I80" s="269">
        <v>26</v>
      </c>
      <c r="J80" s="268">
        <v>33</v>
      </c>
      <c r="K80" s="268">
        <v>40</v>
      </c>
      <c r="L80" s="269">
        <v>18</v>
      </c>
      <c r="M80" t="s">
        <v>899</v>
      </c>
      <c r="N80">
        <v>2</v>
      </c>
      <c r="O80" s="267">
        <v>0</v>
      </c>
    </row>
    <row r="81" spans="4:15" x14ac:dyDescent="0.25">
      <c r="D81">
        <v>79</v>
      </c>
      <c r="E81" s="264">
        <v>44231</v>
      </c>
      <c r="F81" s="270">
        <v>9</v>
      </c>
      <c r="G81" s="268">
        <v>33</v>
      </c>
      <c r="H81" s="269">
        <v>5</v>
      </c>
      <c r="I81" s="268">
        <v>46</v>
      </c>
      <c r="J81" s="269">
        <v>11</v>
      </c>
      <c r="K81" s="263">
        <v>49</v>
      </c>
      <c r="L81" s="269">
        <v>10</v>
      </c>
      <c r="M81" t="s">
        <v>900</v>
      </c>
      <c r="N81">
        <v>1</v>
      </c>
      <c r="O81" s="267">
        <v>0</v>
      </c>
    </row>
    <row r="82" spans="4:15" x14ac:dyDescent="0.25">
      <c r="D82">
        <v>80</v>
      </c>
      <c r="E82" s="264">
        <v>44233</v>
      </c>
      <c r="F82" s="268">
        <v>15</v>
      </c>
      <c r="G82" s="269">
        <v>37</v>
      </c>
      <c r="H82" s="268">
        <v>41</v>
      </c>
      <c r="I82" s="268">
        <v>22</v>
      </c>
      <c r="J82" s="263">
        <v>42</v>
      </c>
      <c r="K82" s="268">
        <v>7</v>
      </c>
      <c r="L82" s="268">
        <v>28</v>
      </c>
      <c r="M82" t="s">
        <v>900</v>
      </c>
      <c r="N82">
        <v>1</v>
      </c>
      <c r="O82" s="267">
        <v>0</v>
      </c>
    </row>
    <row r="83" spans="4:15" x14ac:dyDescent="0.25">
      <c r="D83">
        <v>81</v>
      </c>
      <c r="E83" s="264">
        <v>44238</v>
      </c>
      <c r="F83" s="265">
        <v>39</v>
      </c>
      <c r="G83" s="268">
        <v>10</v>
      </c>
      <c r="H83" s="263">
        <v>3</v>
      </c>
      <c r="I83" s="265">
        <v>48</v>
      </c>
      <c r="J83" s="269">
        <v>8</v>
      </c>
      <c r="K83" s="269">
        <v>2</v>
      </c>
      <c r="L83" s="268">
        <v>44</v>
      </c>
      <c r="M83" t="s">
        <v>901</v>
      </c>
      <c r="O83" s="267">
        <v>0</v>
      </c>
    </row>
    <row r="84" spans="4:15" x14ac:dyDescent="0.25">
      <c r="D84">
        <v>82</v>
      </c>
      <c r="E84" s="264">
        <v>44240</v>
      </c>
      <c r="F84" s="268">
        <v>10</v>
      </c>
      <c r="G84" s="269">
        <v>37</v>
      </c>
      <c r="H84" s="269">
        <v>35</v>
      </c>
      <c r="I84" s="270">
        <v>9</v>
      </c>
      <c r="J84" s="268">
        <v>40</v>
      </c>
      <c r="K84" s="265">
        <v>25</v>
      </c>
      <c r="L84" s="269">
        <v>45</v>
      </c>
      <c r="M84" t="s">
        <v>902</v>
      </c>
      <c r="N84">
        <v>1</v>
      </c>
      <c r="O84" s="267">
        <v>0</v>
      </c>
    </row>
    <row r="85" spans="4:15" x14ac:dyDescent="0.25">
      <c r="D85">
        <v>83</v>
      </c>
      <c r="E85" s="264">
        <v>44245</v>
      </c>
      <c r="F85" s="265">
        <v>29</v>
      </c>
      <c r="G85" s="270">
        <v>36</v>
      </c>
      <c r="H85" s="263">
        <v>1</v>
      </c>
      <c r="I85" s="263">
        <v>41</v>
      </c>
      <c r="J85" s="266">
        <v>9</v>
      </c>
      <c r="K85" s="263">
        <v>3</v>
      </c>
      <c r="L85" s="268">
        <v>37</v>
      </c>
      <c r="M85" t="s">
        <v>902</v>
      </c>
      <c r="N85" t="s">
        <v>765</v>
      </c>
      <c r="O85" s="267">
        <v>8</v>
      </c>
    </row>
    <row r="86" spans="4:15" x14ac:dyDescent="0.25">
      <c r="D86">
        <v>84</v>
      </c>
      <c r="E86" s="264">
        <v>44247</v>
      </c>
      <c r="F86" s="268">
        <v>43</v>
      </c>
      <c r="G86" s="269">
        <v>2</v>
      </c>
      <c r="H86" s="263">
        <v>7</v>
      </c>
      <c r="I86" s="263">
        <v>38</v>
      </c>
      <c r="J86" s="269">
        <v>5</v>
      </c>
      <c r="K86" s="268">
        <v>44</v>
      </c>
      <c r="L86" s="268">
        <v>37</v>
      </c>
      <c r="M86" t="s">
        <v>903</v>
      </c>
      <c r="O86" s="267">
        <v>0</v>
      </c>
    </row>
    <row r="87" spans="4:15" x14ac:dyDescent="0.25">
      <c r="D87">
        <v>85</v>
      </c>
      <c r="E87" s="264">
        <v>44252</v>
      </c>
      <c r="F87" s="266">
        <v>36</v>
      </c>
      <c r="G87" s="266">
        <v>13</v>
      </c>
      <c r="H87" s="268">
        <v>33</v>
      </c>
      <c r="I87" s="263">
        <v>43</v>
      </c>
      <c r="J87" s="265">
        <v>25</v>
      </c>
      <c r="K87" s="265">
        <v>30</v>
      </c>
      <c r="L87" s="263">
        <v>7</v>
      </c>
      <c r="M87" t="s">
        <v>904</v>
      </c>
      <c r="N87">
        <v>3</v>
      </c>
      <c r="O87" s="267">
        <v>0</v>
      </c>
    </row>
    <row r="88" spans="4:15" x14ac:dyDescent="0.25">
      <c r="D88">
        <v>86</v>
      </c>
      <c r="E88" s="264">
        <v>44254</v>
      </c>
      <c r="F88" s="263">
        <v>14</v>
      </c>
      <c r="G88" s="265">
        <v>29</v>
      </c>
      <c r="H88" s="263">
        <v>42</v>
      </c>
      <c r="I88" s="268">
        <v>19</v>
      </c>
      <c r="J88" s="265">
        <v>48</v>
      </c>
      <c r="K88" s="268">
        <v>34</v>
      </c>
      <c r="L88" s="268">
        <v>4</v>
      </c>
      <c r="M88" t="s">
        <v>904</v>
      </c>
      <c r="O88" s="267">
        <v>0</v>
      </c>
    </row>
    <row r="89" spans="4:15" x14ac:dyDescent="0.25">
      <c r="D89">
        <v>87</v>
      </c>
      <c r="E89" s="264">
        <v>44259</v>
      </c>
      <c r="F89" s="263">
        <v>7</v>
      </c>
      <c r="G89" s="263">
        <v>42</v>
      </c>
      <c r="H89" s="266">
        <v>13</v>
      </c>
      <c r="I89" s="265">
        <v>8</v>
      </c>
      <c r="J89" s="269">
        <v>2</v>
      </c>
      <c r="K89" s="265">
        <v>32</v>
      </c>
      <c r="L89" s="268">
        <v>6</v>
      </c>
      <c r="M89" t="s">
        <v>902</v>
      </c>
      <c r="N89" t="s">
        <v>765</v>
      </c>
      <c r="O89" s="267">
        <v>8</v>
      </c>
    </row>
    <row r="90" spans="4:15" x14ac:dyDescent="0.25">
      <c r="D90">
        <v>88</v>
      </c>
      <c r="E90" s="264">
        <v>44261</v>
      </c>
      <c r="F90" s="268">
        <v>16</v>
      </c>
      <c r="G90" s="263">
        <v>3</v>
      </c>
      <c r="H90" s="268">
        <v>40</v>
      </c>
      <c r="I90" s="265">
        <v>17</v>
      </c>
      <c r="J90" s="269">
        <v>11</v>
      </c>
      <c r="K90" s="269">
        <v>5</v>
      </c>
      <c r="L90" s="265">
        <v>32</v>
      </c>
      <c r="M90" t="s">
        <v>902</v>
      </c>
      <c r="N90">
        <v>1</v>
      </c>
      <c r="O90" s="267">
        <v>0</v>
      </c>
    </row>
    <row r="91" spans="4:15" x14ac:dyDescent="0.25">
      <c r="D91">
        <v>89</v>
      </c>
      <c r="E91" s="264">
        <v>44266</v>
      </c>
      <c r="F91" s="269">
        <v>28</v>
      </c>
      <c r="G91" s="270">
        <v>36</v>
      </c>
      <c r="H91" s="269">
        <v>17</v>
      </c>
      <c r="I91" s="263">
        <v>42</v>
      </c>
      <c r="J91" s="268">
        <v>1</v>
      </c>
      <c r="K91" s="269">
        <v>2</v>
      </c>
      <c r="L91" s="268">
        <v>16</v>
      </c>
      <c r="M91" t="s">
        <v>902</v>
      </c>
      <c r="N91">
        <v>2</v>
      </c>
      <c r="O91" s="267">
        <v>0</v>
      </c>
    </row>
    <row r="92" spans="4:15" x14ac:dyDescent="0.25">
      <c r="D92">
        <v>90</v>
      </c>
      <c r="E92" s="264">
        <v>44268</v>
      </c>
      <c r="F92" s="265">
        <v>12</v>
      </c>
      <c r="G92" s="269">
        <v>27</v>
      </c>
      <c r="H92" s="263">
        <v>1</v>
      </c>
      <c r="I92" s="265">
        <v>48</v>
      </c>
      <c r="J92" s="269">
        <v>32</v>
      </c>
      <c r="K92" s="268">
        <v>40</v>
      </c>
      <c r="L92" s="268">
        <v>44</v>
      </c>
      <c r="M92" t="s">
        <v>902</v>
      </c>
      <c r="O92" s="267">
        <v>0</v>
      </c>
    </row>
    <row r="93" spans="4:15" x14ac:dyDescent="0.25">
      <c r="D93">
        <v>91</v>
      </c>
      <c r="E93" s="264">
        <v>44273</v>
      </c>
      <c r="F93" s="268">
        <v>44</v>
      </c>
      <c r="G93" s="268">
        <v>28</v>
      </c>
      <c r="H93" s="265">
        <v>26</v>
      </c>
      <c r="I93" s="265">
        <v>45</v>
      </c>
      <c r="J93" s="265">
        <v>47</v>
      </c>
      <c r="K93" s="268">
        <v>2</v>
      </c>
      <c r="L93" s="265">
        <v>20</v>
      </c>
      <c r="M93" t="s">
        <v>905</v>
      </c>
      <c r="O93" s="267">
        <v>0</v>
      </c>
    </row>
    <row r="94" spans="4:15" x14ac:dyDescent="0.25">
      <c r="D94">
        <v>92</v>
      </c>
      <c r="E94" s="264">
        <v>44275</v>
      </c>
      <c r="F94" s="269">
        <v>11</v>
      </c>
      <c r="G94" s="268">
        <v>41</v>
      </c>
      <c r="H94" s="266">
        <v>13</v>
      </c>
      <c r="I94" s="265">
        <v>23</v>
      </c>
      <c r="J94" s="270">
        <v>42</v>
      </c>
      <c r="K94" s="265">
        <v>24</v>
      </c>
      <c r="L94" s="263">
        <v>7</v>
      </c>
      <c r="M94" t="s">
        <v>905</v>
      </c>
      <c r="N94">
        <v>3</v>
      </c>
      <c r="O94" s="267">
        <v>0</v>
      </c>
    </row>
    <row r="95" spans="4:15" x14ac:dyDescent="0.25">
      <c r="D95">
        <v>93</v>
      </c>
      <c r="E95" s="264">
        <v>44280</v>
      </c>
      <c r="F95" s="269">
        <v>19</v>
      </c>
      <c r="G95" s="268">
        <v>49</v>
      </c>
      <c r="H95" s="265">
        <v>39</v>
      </c>
      <c r="I95" s="269">
        <v>5</v>
      </c>
      <c r="J95" s="269">
        <v>18</v>
      </c>
      <c r="K95" s="269">
        <v>26</v>
      </c>
      <c r="L95" s="265">
        <v>30</v>
      </c>
      <c r="M95" t="s">
        <v>905</v>
      </c>
      <c r="O95" s="267">
        <v>0</v>
      </c>
    </row>
    <row r="96" spans="4:15" x14ac:dyDescent="0.25">
      <c r="D96">
        <v>94</v>
      </c>
      <c r="E96" s="264">
        <v>44282</v>
      </c>
      <c r="F96" s="268">
        <v>44</v>
      </c>
      <c r="G96" s="269">
        <v>34</v>
      </c>
      <c r="H96" s="270">
        <v>7</v>
      </c>
      <c r="I96" s="269">
        <v>46</v>
      </c>
      <c r="J96" s="269">
        <v>22</v>
      </c>
      <c r="K96" s="265">
        <v>47</v>
      </c>
      <c r="L96" s="265">
        <v>30</v>
      </c>
      <c r="M96" t="s">
        <v>905</v>
      </c>
      <c r="N96">
        <v>1</v>
      </c>
      <c r="O96" s="267">
        <v>0</v>
      </c>
    </row>
  </sheetData>
  <sortState ref="Y6:Y12">
    <sortCondition ref="Y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Calendario</vt:lpstr>
      <vt:lpstr>Salida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2021-03-28T21:47:24Z</dcterms:modified>
  <cp:category/>
  <cp:contentStatus/>
</cp:coreProperties>
</file>