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0" i="1"/>
  <c r="E31" s="1"/>
  <c r="C14"/>
  <c r="E15" s="1"/>
  <c r="C31" i="2"/>
  <c r="E32" s="1"/>
  <c r="C14"/>
  <c r="E15" s="1"/>
  <c r="E11" i="1" l="1"/>
  <c r="E9"/>
  <c r="E7"/>
  <c r="E28"/>
  <c r="E27"/>
  <c r="E26"/>
  <c r="E25"/>
  <c r="E24"/>
  <c r="E23"/>
  <c r="E22"/>
  <c r="E30" s="1"/>
  <c r="F31" s="1"/>
  <c r="E12"/>
  <c r="E10"/>
  <c r="E8"/>
  <c r="E6"/>
  <c r="E14" s="1"/>
  <c r="E29" i="2"/>
  <c r="E27"/>
  <c r="E25"/>
  <c r="E23"/>
  <c r="E28"/>
  <c r="E26"/>
  <c r="E24"/>
  <c r="F28" i="1" l="1"/>
  <c r="F27"/>
  <c r="F26"/>
  <c r="F25"/>
  <c r="F24"/>
  <c r="F23"/>
  <c r="F22"/>
  <c r="E31" i="2"/>
  <c r="F32" s="1"/>
  <c r="F30" i="1" l="1"/>
  <c r="G31" s="1"/>
  <c r="F28" i="2"/>
  <c r="F26"/>
  <c r="F24"/>
  <c r="F29"/>
  <c r="F27"/>
  <c r="F25"/>
  <c r="F23"/>
  <c r="G28" i="1" l="1"/>
  <c r="G27"/>
  <c r="G26"/>
  <c r="G25"/>
  <c r="G24"/>
  <c r="G23"/>
  <c r="G22"/>
  <c r="F31" i="2"/>
  <c r="G32" s="1"/>
  <c r="G30" i="1" l="1"/>
  <c r="H31" s="1"/>
  <c r="G29" i="2"/>
  <c r="G27"/>
  <c r="G25"/>
  <c r="G23"/>
  <c r="G28"/>
  <c r="G26"/>
  <c r="G24"/>
  <c r="H28" i="1" l="1"/>
  <c r="H27"/>
  <c r="H26"/>
  <c r="H25"/>
  <c r="H24"/>
  <c r="H23"/>
  <c r="H22"/>
  <c r="H30" s="1"/>
  <c r="G31" i="2"/>
</calcChain>
</file>

<file path=xl/sharedStrings.xml><?xml version="1.0" encoding="utf-8"?>
<sst xmlns="http://schemas.openxmlformats.org/spreadsheetml/2006/main" count="92" uniqueCount="28">
  <si>
    <t>Iterative method for calculating growth rate from fertility and mortality schedules: data from England &amp; Wales 1996</t>
  </si>
  <si>
    <t>Question</t>
  </si>
  <si>
    <t>Age group</t>
  </si>
  <si>
    <t>Mid-point</t>
  </si>
  <si>
    <t>Female age-specific fertility rate</t>
  </si>
  <si>
    <t>Life table person years</t>
  </si>
  <si>
    <t>Iterations</t>
  </si>
  <si>
    <r>
      <t>5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.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.exp{-ra}</t>
    </r>
  </si>
  <si>
    <t>x - x+4</t>
  </si>
  <si>
    <t>a</t>
  </si>
  <si>
    <r>
      <t>5</t>
    </r>
    <r>
      <rPr>
        <b/>
        <sz val="11"/>
        <color theme="1"/>
        <rFont val="Calibri"/>
        <family val="2"/>
        <scheme val="minor"/>
      </rPr>
      <t>f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/2.05</t>
    </r>
    <r>
      <rPr>
        <sz val="8"/>
        <color theme="1"/>
        <rFont val="Calibri"/>
        <family val="2"/>
        <scheme val="minor"/>
      </rPr>
      <t> </t>
    </r>
  </si>
  <si>
    <r>
      <t>5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x</t>
    </r>
  </si>
  <si>
    <t>15-19</t>
  </si>
  <si>
    <t>20-24</t>
  </si>
  <si>
    <t>25-29</t>
  </si>
  <si>
    <t>30-34</t>
  </si>
  <si>
    <t>35-39</t>
  </si>
  <si>
    <t>40-44</t>
  </si>
  <si>
    <t>45-49</t>
  </si>
  <si>
    <t xml:space="preserve">NRR = </t>
  </si>
  <si>
    <t>Lotka sum</t>
  </si>
  <si>
    <r>
      <t xml:space="preserve">G </t>
    </r>
    <r>
      <rPr>
        <sz val="11"/>
        <color theme="1"/>
        <rFont val="Calibri"/>
        <family val="2"/>
      </rPr>
      <t xml:space="preserve">≈ </t>
    </r>
  </si>
  <si>
    <t>r estimate</t>
  </si>
  <si>
    <t>Solution</t>
  </si>
  <si>
    <t>Iterative method for calculating growth rate from fertility and mortality schedules: data from Kuwait, 1982</t>
  </si>
  <si>
    <t>Part 1</t>
  </si>
  <si>
    <t>Lotka calculation</t>
  </si>
  <si>
    <t>Part 2</t>
  </si>
</sst>
</file>

<file path=xl/styles.xml><?xml version="1.0" encoding="utf-8"?>
<styleSheet xmlns="http://schemas.openxmlformats.org/spreadsheetml/2006/main">
  <numFmts count="3">
    <numFmt numFmtId="164" formatCode="0.00000"/>
    <numFmt numFmtId="165" formatCode="0.000"/>
    <numFmt numFmtId="166" formatCode="0.0000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 applyAlignment="1">
      <alignment horizontal="left"/>
    </xf>
    <xf numFmtId="0" fontId="1" fillId="0" borderId="0" xfId="0" applyFont="1"/>
    <xf numFmtId="0" fontId="4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7" fillId="0" borderId="0" xfId="0" applyFont="1" applyBorder="1" applyAlignment="1">
      <alignment horizontal="center" vertical="top"/>
    </xf>
    <xf numFmtId="164" fontId="7" fillId="0" borderId="0" xfId="0" applyNumberFormat="1" applyFont="1" applyBorder="1" applyAlignment="1">
      <alignment horizontal="center" vertical="top"/>
    </xf>
    <xf numFmtId="164" fontId="7" fillId="0" borderId="0" xfId="0" applyNumberFormat="1" applyFont="1" applyBorder="1" applyAlignment="1">
      <alignment horizontal="right" vertical="top"/>
    </xf>
    <xf numFmtId="164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165" fontId="0" fillId="0" borderId="0" xfId="0" applyNumberFormat="1" applyBorder="1" applyAlignment="1">
      <alignment horizontal="left" vertical="top"/>
    </xf>
    <xf numFmtId="0" fontId="4" fillId="0" borderId="0" xfId="0" applyFont="1" applyBorder="1" applyAlignment="1">
      <alignment horizontal="right" vertical="top"/>
    </xf>
    <xf numFmtId="164" fontId="4" fillId="0" borderId="0" xfId="0" applyNumberFormat="1" applyFont="1" applyBorder="1" applyAlignment="1">
      <alignment horizontal="center" vertical="top"/>
    </xf>
    <xf numFmtId="0" fontId="0" fillId="0" borderId="0" xfId="0" applyBorder="1" applyAlignment="1">
      <alignment horizontal="left" vertical="top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0" fillId="0" borderId="0" xfId="0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Border="1" applyAlignment="1">
      <alignment horizontal="center"/>
    </xf>
    <xf numFmtId="166" fontId="4" fillId="0" borderId="0" xfId="0" applyNumberFormat="1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2" fillId="0" borderId="0" xfId="0" applyFont="1"/>
    <xf numFmtId="166" fontId="0" fillId="0" borderId="0" xfId="0" applyNumberForma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0" fillId="0" borderId="0" xfId="0" applyNumberFormat="1"/>
    <xf numFmtId="166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workbookViewId="0">
      <selection activeCell="D7" sqref="D7"/>
    </sheetView>
  </sheetViews>
  <sheetFormatPr defaultRowHeight="15"/>
  <cols>
    <col min="1" max="1" width="9" customWidth="1"/>
    <col min="4" max="4" width="10" bestFit="1" customWidth="1"/>
    <col min="5" max="5" width="13.85546875" bestFit="1" customWidth="1"/>
  </cols>
  <sheetData>
    <row r="1" spans="1:12" ht="15.75">
      <c r="A1" s="1" t="s">
        <v>24</v>
      </c>
      <c r="L1" s="2" t="s">
        <v>25</v>
      </c>
    </row>
    <row r="2" spans="1:12">
      <c r="A2" s="29"/>
      <c r="F2" s="30"/>
      <c r="G2" s="30"/>
      <c r="H2" s="30"/>
      <c r="I2" s="30"/>
    </row>
    <row r="3" spans="1:12" ht="75">
      <c r="A3" s="27" t="s">
        <v>2</v>
      </c>
      <c r="B3" s="27" t="s">
        <v>3</v>
      </c>
      <c r="C3" s="27" t="s">
        <v>4</v>
      </c>
      <c r="D3" s="28" t="s">
        <v>5</v>
      </c>
      <c r="E3" s="27" t="s">
        <v>26</v>
      </c>
      <c r="F3" s="25"/>
      <c r="G3" s="25"/>
      <c r="H3" s="25"/>
      <c r="I3" s="25"/>
      <c r="J3" s="31"/>
      <c r="K3" s="31"/>
      <c r="L3" s="31"/>
    </row>
    <row r="4" spans="1:12" ht="18">
      <c r="A4" s="7" t="s">
        <v>8</v>
      </c>
      <c r="B4" s="7" t="s">
        <v>9</v>
      </c>
      <c r="C4" s="8" t="s">
        <v>10</v>
      </c>
      <c r="D4" s="9" t="s">
        <v>11</v>
      </c>
      <c r="E4" s="9" t="s">
        <v>7</v>
      </c>
    </row>
    <row r="5" spans="1:12">
      <c r="A5" s="11"/>
      <c r="B5" s="12"/>
      <c r="C5" s="12"/>
      <c r="D5" s="12"/>
      <c r="E5" s="12"/>
    </row>
    <row r="6" spans="1:12">
      <c r="A6" s="13" t="s">
        <v>12</v>
      </c>
      <c r="B6" s="13">
        <v>17.5</v>
      </c>
      <c r="C6" s="32">
        <v>3.2340000000000001E-2</v>
      </c>
      <c r="D6" s="32">
        <v>4.7662500000000003</v>
      </c>
      <c r="E6" s="16">
        <f>$C6*$D6*EXP(-E$31*$B6)</f>
        <v>8.9372730458378902E-2</v>
      </c>
      <c r="F6" s="16"/>
      <c r="G6" s="16"/>
      <c r="H6" s="16"/>
      <c r="I6" s="16"/>
    </row>
    <row r="7" spans="1:12">
      <c r="A7" s="13" t="s">
        <v>13</v>
      </c>
      <c r="B7" s="13">
        <v>22.5</v>
      </c>
      <c r="C7" s="32">
        <v>0.10356</v>
      </c>
      <c r="D7" s="32">
        <v>4.7404999999999999</v>
      </c>
      <c r="E7" s="16">
        <f>$C7*$D7*EXP(-E$31*$B7)</f>
        <v>0.24359728314047188</v>
      </c>
      <c r="F7" s="16"/>
      <c r="G7" s="16"/>
      <c r="H7" s="16"/>
      <c r="I7" s="16"/>
    </row>
    <row r="8" spans="1:12">
      <c r="A8" s="13" t="s">
        <v>14</v>
      </c>
      <c r="B8" s="13">
        <v>27.5</v>
      </c>
      <c r="C8" s="32">
        <v>0.12429</v>
      </c>
      <c r="D8" s="32">
        <v>4.7072500000000002</v>
      </c>
      <c r="E8" s="16">
        <f>$C8*$D8*EXP(-E$31*$B8)</f>
        <v>0.24844356630762707</v>
      </c>
      <c r="F8" s="16"/>
      <c r="G8" s="16"/>
      <c r="H8" s="16"/>
      <c r="I8" s="16"/>
    </row>
    <row r="9" spans="1:12">
      <c r="A9" s="13" t="s">
        <v>15</v>
      </c>
      <c r="B9" s="13">
        <v>32.5</v>
      </c>
      <c r="C9" s="32">
        <v>0.104</v>
      </c>
      <c r="D9" s="32">
        <v>4.6675000000000004</v>
      </c>
      <c r="E9" s="16">
        <f>$C9*$D9*EXP(-E$31*$B9)</f>
        <v>0.17640464783489981</v>
      </c>
      <c r="F9" s="16"/>
      <c r="G9" s="16"/>
      <c r="H9" s="16"/>
      <c r="I9" s="16"/>
    </row>
    <row r="10" spans="1:12">
      <c r="A10" s="13" t="s">
        <v>16</v>
      </c>
      <c r="B10" s="13">
        <v>37.5</v>
      </c>
      <c r="C10" s="32">
        <v>7.7410000000000007E-2</v>
      </c>
      <c r="D10" s="32">
        <v>4.6189999999999998</v>
      </c>
      <c r="E10" s="16">
        <f>$C10*$D10*EXP(-E$31*$B10)</f>
        <v>0.11120016773972403</v>
      </c>
      <c r="F10" s="16"/>
      <c r="G10" s="16"/>
      <c r="H10" s="16"/>
      <c r="I10" s="16"/>
    </row>
    <row r="11" spans="1:12">
      <c r="A11" s="13" t="s">
        <v>17</v>
      </c>
      <c r="B11" s="13">
        <v>42.5</v>
      </c>
      <c r="C11" s="32">
        <v>3.7949999999999998E-2</v>
      </c>
      <c r="D11" s="32">
        <v>4.5555000000000003</v>
      </c>
      <c r="E11" s="16">
        <f>$C11*$D11*EXP(-E$31*$B11)</f>
        <v>4.6012549628622446E-2</v>
      </c>
      <c r="F11" s="16"/>
      <c r="G11" s="16"/>
      <c r="H11" s="16"/>
      <c r="I11" s="16"/>
    </row>
    <row r="12" spans="1:12">
      <c r="A12" s="13" t="s">
        <v>18</v>
      </c>
      <c r="B12" s="13">
        <v>47.5</v>
      </c>
      <c r="C12" s="32">
        <v>1.6240000000000001E-2</v>
      </c>
      <c r="D12" s="32">
        <v>4.4667500000000002</v>
      </c>
      <c r="E12" s="16">
        <f>$C12*$D12*EXP(-E$31*$B12)</f>
        <v>1.6522440389628624E-2</v>
      </c>
      <c r="F12" s="16"/>
      <c r="G12" s="16"/>
      <c r="H12" s="16"/>
      <c r="I12" s="16"/>
    </row>
    <row r="13" spans="1:12">
      <c r="A13" s="11"/>
      <c r="B13" s="12"/>
      <c r="C13" s="12"/>
      <c r="D13" s="12"/>
      <c r="E13" s="12"/>
      <c r="F13" s="12"/>
      <c r="G13" s="12"/>
      <c r="H13" s="12"/>
      <c r="I13" s="12"/>
    </row>
    <row r="14" spans="1:12">
      <c r="A14" s="11"/>
      <c r="B14" s="18" t="s">
        <v>19</v>
      </c>
      <c r="C14" s="19">
        <f>SUMPRODUCT(C6:C12,D6:D12)</f>
        <v>2.3185288424999997</v>
      </c>
      <c r="D14" s="20" t="s">
        <v>20</v>
      </c>
      <c r="E14" s="21">
        <f>SUM(E6:E12)</f>
        <v>0.93155338549935285</v>
      </c>
      <c r="F14" s="21"/>
      <c r="G14" s="21"/>
      <c r="H14" s="21"/>
      <c r="I14" s="21"/>
    </row>
    <row r="15" spans="1:12">
      <c r="A15" s="11"/>
      <c r="B15" s="18" t="s">
        <v>21</v>
      </c>
      <c r="C15" s="22">
        <v>27</v>
      </c>
      <c r="D15" s="20" t="s">
        <v>22</v>
      </c>
      <c r="E15" s="33">
        <f>LN(C14)/C15</f>
        <v>3.1145661663973076E-2</v>
      </c>
      <c r="F15" s="23"/>
      <c r="G15" s="23"/>
      <c r="H15" s="23"/>
      <c r="I15" s="23"/>
    </row>
    <row r="16" spans="1:12">
      <c r="A16" s="34"/>
    </row>
    <row r="17" spans="1:12" ht="15.75">
      <c r="A17" s="1" t="s">
        <v>24</v>
      </c>
      <c r="L17" s="2" t="s">
        <v>27</v>
      </c>
    </row>
    <row r="18" spans="1:12">
      <c r="A18" s="29"/>
      <c r="E18" s="5" t="s">
        <v>6</v>
      </c>
      <c r="F18" s="5"/>
      <c r="G18" s="5"/>
      <c r="H18" s="5"/>
      <c r="I18" s="24"/>
    </row>
    <row r="19" spans="1:12" ht="75">
      <c r="A19" s="27" t="s">
        <v>2</v>
      </c>
      <c r="B19" s="27" t="s">
        <v>3</v>
      </c>
      <c r="C19" s="27" t="s">
        <v>4</v>
      </c>
      <c r="D19" s="28" t="s">
        <v>5</v>
      </c>
      <c r="E19" s="10">
        <v>1</v>
      </c>
      <c r="F19" s="10">
        <v>2</v>
      </c>
      <c r="G19" s="10">
        <v>3</v>
      </c>
      <c r="H19" s="10">
        <v>4</v>
      </c>
      <c r="I19" s="35"/>
    </row>
    <row r="20" spans="1:12" ht="18">
      <c r="A20" s="7" t="s">
        <v>8</v>
      </c>
      <c r="B20" s="7" t="s">
        <v>9</v>
      </c>
      <c r="C20" s="8" t="s">
        <v>10</v>
      </c>
      <c r="D20" s="9" t="s">
        <v>11</v>
      </c>
      <c r="E20" s="6" t="s">
        <v>7</v>
      </c>
      <c r="F20" s="6"/>
      <c r="G20" s="6"/>
      <c r="H20" s="6"/>
      <c r="I20" s="35"/>
    </row>
    <row r="21" spans="1:12">
      <c r="A21" s="11"/>
      <c r="B21" s="12"/>
      <c r="C21" s="12"/>
      <c r="D21" s="12"/>
      <c r="E21" s="12"/>
    </row>
    <row r="22" spans="1:12">
      <c r="A22" s="13" t="s">
        <v>12</v>
      </c>
      <c r="B22" s="13">
        <v>17.5</v>
      </c>
      <c r="C22" s="36">
        <v>3.2340000000000001E-2</v>
      </c>
      <c r="D22" s="36">
        <v>4.7662500000000003</v>
      </c>
      <c r="E22" s="37">
        <f>$C22*$D22*EXP(-E$31*$B22)</f>
        <v>8.9372730458378902E-2</v>
      </c>
      <c r="F22" s="37">
        <f>$C22*$D22*EXP(-F$31*$B22)</f>
        <v>9.3115441104027682E-2</v>
      </c>
      <c r="G22" s="37">
        <f>$C22*$D22*EXP(-G$31*$B22)</f>
        <v>9.3338805014743287E-2</v>
      </c>
      <c r="H22" s="37">
        <f>$C22*$D22*EXP(-H$31*$B22)</f>
        <v>9.334494462335069E-2</v>
      </c>
      <c r="I22" s="38"/>
    </row>
    <row r="23" spans="1:12">
      <c r="A23" s="13" t="s">
        <v>13</v>
      </c>
      <c r="B23" s="13">
        <v>22.5</v>
      </c>
      <c r="C23" s="36">
        <v>0.10356</v>
      </c>
      <c r="D23" s="36">
        <v>4.7404999999999999</v>
      </c>
      <c r="E23" s="37">
        <f>$C23*$D23*EXP(-E$31*$B23)</f>
        <v>0.24359728314047188</v>
      </c>
      <c r="F23" s="37">
        <f>$C23*$D23*EXP(-F$31*$B23)</f>
        <v>0.25679088164045943</v>
      </c>
      <c r="G23" s="37">
        <f>$C23*$D23*EXP(-G$31*$B23)</f>
        <v>0.25758313498779445</v>
      </c>
      <c r="H23" s="37">
        <f>$C23*$D23*EXP(-H$31*$B23)</f>
        <v>0.25760491932870166</v>
      </c>
      <c r="I23" s="38"/>
    </row>
    <row r="24" spans="1:12">
      <c r="A24" s="13" t="s">
        <v>14</v>
      </c>
      <c r="B24" s="13">
        <v>27.5</v>
      </c>
      <c r="C24" s="36">
        <v>0.12429</v>
      </c>
      <c r="D24" s="36">
        <v>4.7072500000000002</v>
      </c>
      <c r="E24" s="37">
        <f>$C24*$D24*EXP(-E$31*$B24)</f>
        <v>0.24844356630762707</v>
      </c>
      <c r="F24" s="37">
        <f>$C24*$D24*EXP(-F$31*$B24)</f>
        <v>0.2649875027693061</v>
      </c>
      <c r="G24" s="37">
        <f>$C24*$D24*EXP(-G$31*$B24)</f>
        <v>0.26598706257676663</v>
      </c>
      <c r="H24" s="37">
        <f>$C24*$D24*EXP(-H$31*$B24)</f>
        <v>0.26601455681998215</v>
      </c>
      <c r="I24" s="38"/>
    </row>
    <row r="25" spans="1:12">
      <c r="A25" s="13" t="s">
        <v>15</v>
      </c>
      <c r="B25" s="13">
        <v>32.5</v>
      </c>
      <c r="C25" s="36">
        <v>0.104</v>
      </c>
      <c r="D25" s="36">
        <v>4.6675000000000004</v>
      </c>
      <c r="E25" s="37">
        <f>$C25*$D25*EXP(-E$31*$B25)</f>
        <v>0.17640464783489981</v>
      </c>
      <c r="F25" s="37">
        <f>$C25*$D25*EXP(-F$31*$B25)</f>
        <v>0.19036983820162709</v>
      </c>
      <c r="G25" s="37">
        <f>$C25*$D25*EXP(-G$31*$B25)</f>
        <v>0.19121878592764752</v>
      </c>
      <c r="H25" s="37">
        <f>$C25*$D25*EXP(-H$31*$B25)</f>
        <v>0.19124214559001387</v>
      </c>
      <c r="I25" s="38"/>
    </row>
    <row r="26" spans="1:12">
      <c r="A26" s="13" t="s">
        <v>16</v>
      </c>
      <c r="B26" s="13">
        <v>37.5</v>
      </c>
      <c r="C26" s="36">
        <v>7.7410000000000007E-2</v>
      </c>
      <c r="D26" s="36">
        <v>4.6189999999999998</v>
      </c>
      <c r="E26" s="37">
        <f>$C26*$D26*EXP(-E$31*$B26)</f>
        <v>0.11120016773972403</v>
      </c>
      <c r="F26" s="37">
        <f>$C26*$D26*EXP(-F$31*$B26)</f>
        <v>0.12141826958978794</v>
      </c>
      <c r="G26" s="37">
        <f>$C26*$D26*EXP(-G$31*$B26)</f>
        <v>0.12204324584948104</v>
      </c>
      <c r="H26" s="37">
        <f>$C26*$D26*EXP(-H$31*$B26)</f>
        <v>0.12206044875254313</v>
      </c>
      <c r="I26" s="38"/>
    </row>
    <row r="27" spans="1:12">
      <c r="A27" s="13" t="s">
        <v>17</v>
      </c>
      <c r="B27" s="13">
        <v>42.5</v>
      </c>
      <c r="C27" s="36">
        <v>3.7949999999999998E-2</v>
      </c>
      <c r="D27" s="36">
        <v>4.5555000000000003</v>
      </c>
      <c r="E27" s="37">
        <f>$C27*$D27*EXP(-E$31*$B27)</f>
        <v>4.6012549628622446E-2</v>
      </c>
      <c r="F27" s="37">
        <f>$C27*$D27*EXP(-F$31*$B27)</f>
        <v>5.0832957177836764E-2</v>
      </c>
      <c r="G27" s="37">
        <f>$C27*$D27*EXP(-G$31*$B27)</f>
        <v>5.1129598263574633E-2</v>
      </c>
      <c r="H27" s="37">
        <f>$C27*$D27*EXP(-H$31*$B27)</f>
        <v>5.1137766383701391E-2</v>
      </c>
      <c r="I27" s="38"/>
    </row>
    <row r="28" spans="1:12">
      <c r="A28" s="13" t="s">
        <v>18</v>
      </c>
      <c r="B28" s="13">
        <v>47.5</v>
      </c>
      <c r="C28" s="36">
        <v>1.6240000000000001E-2</v>
      </c>
      <c r="D28" s="36">
        <v>4.4667500000000002</v>
      </c>
      <c r="E28" s="37">
        <f>$C28*$D28*EXP(-E$31*$B28)</f>
        <v>1.6522440389628624E-2</v>
      </c>
      <c r="F28" s="37">
        <f>$C28*$D28*EXP(-F$31*$B28)</f>
        <v>1.8468590404506144E-2</v>
      </c>
      <c r="G28" s="37">
        <f>$C28*$D28*EXP(-G$31*$B28)</f>
        <v>1.8589086550367506E-2</v>
      </c>
      <c r="H28" s="37">
        <f>$C28*$D28*EXP(-H$31*$B28)</f>
        <v>1.8592405621391209E-2</v>
      </c>
      <c r="I28" s="38"/>
    </row>
    <row r="29" spans="1:12">
      <c r="A29" s="11"/>
      <c r="B29" s="12"/>
      <c r="C29" s="12"/>
      <c r="D29" s="12"/>
      <c r="E29" s="12"/>
      <c r="F29" s="12"/>
      <c r="G29" s="12"/>
      <c r="H29" s="12"/>
    </row>
    <row r="30" spans="1:12">
      <c r="A30" s="11"/>
      <c r="B30" s="18" t="s">
        <v>19</v>
      </c>
      <c r="C30" s="19">
        <f>SUMPRODUCT(C22:C28,D22:D28)</f>
        <v>2.3185288424999997</v>
      </c>
      <c r="D30" s="20" t="s">
        <v>20</v>
      </c>
      <c r="E30" s="33">
        <f>SUM(E22:E28)</f>
        <v>0.93155338549935285</v>
      </c>
      <c r="F30" s="33">
        <f>SUM(F22:F28)</f>
        <v>0.99598348088755118</v>
      </c>
      <c r="G30" s="33">
        <f>SUM(G22:G28)</f>
        <v>0.99988971917037506</v>
      </c>
      <c r="H30" s="33">
        <f t="shared" ref="H30" si="0">SUM(H22:H28)</f>
        <v>0.99999718711968411</v>
      </c>
      <c r="I30" s="39"/>
    </row>
    <row r="31" spans="1:12">
      <c r="A31" s="11"/>
      <c r="B31" s="18" t="s">
        <v>21</v>
      </c>
      <c r="C31" s="22">
        <v>27</v>
      </c>
      <c r="D31" s="20" t="s">
        <v>22</v>
      </c>
      <c r="E31" s="33">
        <f>LN(C30)/C31</f>
        <v>3.1145661663973076E-2</v>
      </c>
      <c r="F31" s="23">
        <f>E31*LN($C$30)/(LN($C$30)-E30+1)</f>
        <v>2.8801409186863466E-2</v>
      </c>
      <c r="G31" s="23">
        <f>F31*LN($C$30)/(LN($C$30)-F30+1)</f>
        <v>2.8664499908450335E-2</v>
      </c>
      <c r="H31" s="23">
        <f>G31*LN($C$30)/(LN($C$30)-G30+1)</f>
        <v>2.8660741308375374E-2</v>
      </c>
      <c r="I31" s="39"/>
    </row>
    <row r="32" spans="1:12">
      <c r="A32" s="11"/>
      <c r="B32" s="18"/>
      <c r="C32" s="22"/>
      <c r="D32" s="20"/>
      <c r="E32" s="21"/>
      <c r="F32" s="26"/>
      <c r="G32" s="26"/>
    </row>
  </sheetData>
  <mergeCells count="3">
    <mergeCell ref="E18:H18"/>
    <mergeCell ref="E20:H20"/>
    <mergeCell ref="F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2"/>
  <sheetViews>
    <sheetView tabSelected="1" workbookViewId="0">
      <selection activeCell="A19" sqref="A19:G32"/>
    </sheetView>
  </sheetViews>
  <sheetFormatPr defaultRowHeight="15"/>
  <sheetData>
    <row r="1" spans="1:12" ht="15.75">
      <c r="A1" s="1" t="s">
        <v>0</v>
      </c>
      <c r="L1" s="2" t="s">
        <v>1</v>
      </c>
    </row>
    <row r="2" spans="1:12">
      <c r="A2" s="3" t="s">
        <v>2</v>
      </c>
      <c r="B2" s="3" t="s">
        <v>3</v>
      </c>
      <c r="C2" s="3" t="s">
        <v>4</v>
      </c>
      <c r="D2" s="4" t="s">
        <v>5</v>
      </c>
      <c r="E2" s="5" t="s">
        <v>6</v>
      </c>
      <c r="F2" s="5"/>
      <c r="G2" s="5"/>
    </row>
    <row r="3" spans="1:12" ht="18">
      <c r="A3" s="3"/>
      <c r="B3" s="3"/>
      <c r="C3" s="3"/>
      <c r="D3" s="4"/>
      <c r="E3" s="6" t="s">
        <v>7</v>
      </c>
      <c r="F3" s="6"/>
      <c r="G3" s="6"/>
    </row>
    <row r="4" spans="1:12" ht="18">
      <c r="A4" s="7" t="s">
        <v>8</v>
      </c>
      <c r="B4" s="7" t="s">
        <v>9</v>
      </c>
      <c r="C4" s="8" t="s">
        <v>10</v>
      </c>
      <c r="D4" s="9" t="s">
        <v>11</v>
      </c>
      <c r="E4" s="10">
        <v>1</v>
      </c>
      <c r="F4" s="10">
        <v>2</v>
      </c>
      <c r="G4" s="10">
        <v>3</v>
      </c>
    </row>
    <row r="5" spans="1:12">
      <c r="A5" s="11"/>
      <c r="B5" s="12"/>
      <c r="C5" s="12"/>
      <c r="D5" s="12"/>
      <c r="E5" s="12"/>
    </row>
    <row r="6" spans="1:12">
      <c r="A6" s="13" t="s">
        <v>12</v>
      </c>
      <c r="B6" s="13">
        <v>17.5</v>
      </c>
      <c r="C6" s="14">
        <v>1.4536585365853659E-2</v>
      </c>
      <c r="D6" s="15">
        <v>4.9592999999999998</v>
      </c>
      <c r="E6" s="16"/>
      <c r="F6" s="16"/>
      <c r="G6" s="16"/>
      <c r="K6" s="17"/>
    </row>
    <row r="7" spans="1:12">
      <c r="A7" s="13" t="s">
        <v>13</v>
      </c>
      <c r="B7" s="13">
        <v>22.5</v>
      </c>
      <c r="C7" s="14">
        <v>3.7804878048780494E-2</v>
      </c>
      <c r="D7" s="15">
        <v>4.9523000000000001</v>
      </c>
      <c r="E7" s="16"/>
      <c r="F7" s="16"/>
      <c r="G7" s="16"/>
      <c r="K7" s="17"/>
    </row>
    <row r="8" spans="1:12">
      <c r="A8" s="13" t="s">
        <v>14</v>
      </c>
      <c r="B8" s="13">
        <v>27.5</v>
      </c>
      <c r="C8" s="14">
        <v>5.2146341463414639E-2</v>
      </c>
      <c r="D8" s="15">
        <v>4.944</v>
      </c>
      <c r="E8" s="16"/>
      <c r="F8" s="16"/>
      <c r="G8" s="16"/>
      <c r="K8" s="17"/>
    </row>
    <row r="9" spans="1:12">
      <c r="A9" s="13" t="s">
        <v>15</v>
      </c>
      <c r="B9" s="13">
        <v>32.5</v>
      </c>
      <c r="C9" s="14">
        <v>4.3219512195121955E-2</v>
      </c>
      <c r="D9" s="15">
        <v>4.9328000000000003</v>
      </c>
      <c r="E9" s="16"/>
      <c r="F9" s="16"/>
      <c r="G9" s="16"/>
      <c r="K9" s="17"/>
    </row>
    <row r="10" spans="1:12">
      <c r="A10" s="13" t="s">
        <v>16</v>
      </c>
      <c r="B10" s="13">
        <v>37.5</v>
      </c>
      <c r="C10" s="14">
        <v>1.8146341463414633E-2</v>
      </c>
      <c r="D10" s="15">
        <v>4.9165000000000001</v>
      </c>
      <c r="E10" s="16"/>
      <c r="F10" s="16"/>
      <c r="G10" s="16"/>
      <c r="K10" s="17"/>
    </row>
    <row r="11" spans="1:12">
      <c r="A11" s="13" t="s">
        <v>17</v>
      </c>
      <c r="B11" s="13">
        <v>42.5</v>
      </c>
      <c r="C11" s="14">
        <v>3.5121951219512196E-3</v>
      </c>
      <c r="D11" s="15">
        <v>4.8907999999999996</v>
      </c>
      <c r="E11" s="16"/>
      <c r="F11" s="16"/>
      <c r="G11" s="16"/>
      <c r="K11" s="17"/>
    </row>
    <row r="12" spans="1:12">
      <c r="A12" s="13" t="s">
        <v>18</v>
      </c>
      <c r="B12" s="13">
        <v>47.5</v>
      </c>
      <c r="C12" s="14">
        <v>4.8780487804878058E-5</v>
      </c>
      <c r="D12" s="15">
        <v>4.8487999999999998</v>
      </c>
      <c r="E12" s="16"/>
      <c r="F12" s="16"/>
      <c r="G12" s="16"/>
      <c r="K12" s="17"/>
    </row>
    <row r="13" spans="1:12">
      <c r="A13" s="11"/>
      <c r="B13" s="12"/>
      <c r="C13" s="12"/>
      <c r="D13" s="12"/>
      <c r="E13" s="12"/>
      <c r="F13" s="12"/>
      <c r="G13" s="12"/>
    </row>
    <row r="14" spans="1:12">
      <c r="A14" s="11"/>
      <c r="B14" s="18" t="s">
        <v>19</v>
      </c>
      <c r="C14" s="19">
        <f>SUMPRODUCT(C6:C12,D6:D12)</f>
        <v>0.8369475658536587</v>
      </c>
      <c r="D14" s="20" t="s">
        <v>20</v>
      </c>
      <c r="E14" s="21"/>
      <c r="F14" s="21"/>
      <c r="G14" s="21"/>
    </row>
    <row r="15" spans="1:12">
      <c r="A15" s="11"/>
      <c r="B15" s="18" t="s">
        <v>21</v>
      </c>
      <c r="C15" s="22">
        <v>27</v>
      </c>
      <c r="D15" s="20" t="s">
        <v>22</v>
      </c>
      <c r="E15" s="21">
        <f>LN(C14)/C15</f>
        <v>-6.5923650292997529E-3</v>
      </c>
      <c r="F15" s="23"/>
      <c r="G15" s="23"/>
    </row>
    <row r="17" spans="1:12">
      <c r="H17" s="24"/>
      <c r="I17" s="24"/>
    </row>
    <row r="18" spans="1:12" ht="15.75">
      <c r="A18" s="1" t="s">
        <v>0</v>
      </c>
      <c r="H18" s="25"/>
      <c r="I18" s="25"/>
      <c r="L18" s="2" t="s">
        <v>23</v>
      </c>
    </row>
    <row r="19" spans="1:12">
      <c r="A19" s="3" t="s">
        <v>2</v>
      </c>
      <c r="B19" s="3" t="s">
        <v>3</v>
      </c>
      <c r="C19" s="3" t="s">
        <v>4</v>
      </c>
      <c r="D19" s="4" t="s">
        <v>5</v>
      </c>
      <c r="E19" s="5" t="s">
        <v>6</v>
      </c>
      <c r="F19" s="5"/>
      <c r="G19" s="5"/>
    </row>
    <row r="20" spans="1:12" ht="18">
      <c r="A20" s="3"/>
      <c r="B20" s="3"/>
      <c r="C20" s="3"/>
      <c r="D20" s="4"/>
      <c r="E20" s="6" t="s">
        <v>7</v>
      </c>
      <c r="F20" s="6"/>
      <c r="G20" s="6"/>
    </row>
    <row r="21" spans="1:12" ht="18">
      <c r="A21" s="7" t="s">
        <v>8</v>
      </c>
      <c r="B21" s="7" t="s">
        <v>9</v>
      </c>
      <c r="C21" s="8" t="s">
        <v>10</v>
      </c>
      <c r="D21" s="9" t="s">
        <v>11</v>
      </c>
      <c r="E21" s="10">
        <v>1</v>
      </c>
      <c r="F21" s="10">
        <v>2</v>
      </c>
      <c r="G21" s="10">
        <v>3</v>
      </c>
      <c r="H21" s="16"/>
      <c r="I21" s="16"/>
    </row>
    <row r="22" spans="1:12">
      <c r="A22" s="11"/>
      <c r="B22" s="12"/>
      <c r="C22" s="12"/>
      <c r="D22" s="12"/>
      <c r="E22" s="12"/>
      <c r="H22" s="16"/>
      <c r="I22" s="16"/>
    </row>
    <row r="23" spans="1:12">
      <c r="A23" s="13" t="s">
        <v>12</v>
      </c>
      <c r="B23" s="13">
        <v>17.5</v>
      </c>
      <c r="C23" s="14">
        <v>1.4536585365853659E-2</v>
      </c>
      <c r="D23" s="15">
        <v>4.9592999999999998</v>
      </c>
      <c r="E23" s="16">
        <f>$C23*$D23*EXP(-E$32*$B23)</f>
        <v>8.0906938771342571E-2</v>
      </c>
      <c r="F23" s="16">
        <f>$C23*$D23*EXP(-F$32*$B23)</f>
        <v>8.0480554935626766E-2</v>
      </c>
      <c r="G23" s="16">
        <f>$C23*$D23*EXP(-G$32*$B23)</f>
        <v>8.0483962962289227E-2</v>
      </c>
      <c r="H23" s="16"/>
      <c r="I23" s="16"/>
    </row>
    <row r="24" spans="1:12">
      <c r="A24" s="13" t="s">
        <v>13</v>
      </c>
      <c r="B24" s="13">
        <v>22.5</v>
      </c>
      <c r="C24" s="14">
        <v>3.7804878048780494E-2</v>
      </c>
      <c r="D24" s="15">
        <v>4.9523000000000001</v>
      </c>
      <c r="E24" s="16">
        <f>$C24*$D24*EXP(-E$32*$B24)</f>
        <v>0.21715653903171528</v>
      </c>
      <c r="F24" s="16">
        <f>$C24*$D24*EXP(-F$32*$B24)</f>
        <v>0.21568624280049678</v>
      </c>
      <c r="G24" s="16">
        <f>$C24*$D24*EXP(-G$32*$B24)</f>
        <v>0.21569798586816083</v>
      </c>
      <c r="H24" s="16"/>
      <c r="I24" s="16"/>
    </row>
    <row r="25" spans="1:12">
      <c r="A25" s="13" t="s">
        <v>14</v>
      </c>
      <c r="B25" s="13">
        <v>27.5</v>
      </c>
      <c r="C25" s="14">
        <v>5.2146341463414639E-2</v>
      </c>
      <c r="D25" s="15">
        <v>4.944</v>
      </c>
      <c r="E25" s="16">
        <f>$C25*$D25*EXP(-E$32*$B25)</f>
        <v>0.30905485435957486</v>
      </c>
      <c r="F25" s="16">
        <f>$C25*$D25*EXP(-F$32*$B25)</f>
        <v>0.30649926976962955</v>
      </c>
      <c r="G25" s="16">
        <f>$C25*$D25*EXP(-G$32*$B25)</f>
        <v>0.30651966559877125</v>
      </c>
      <c r="H25" s="16"/>
      <c r="I25" s="16"/>
    </row>
    <row r="26" spans="1:12">
      <c r="A26" s="13" t="s">
        <v>15</v>
      </c>
      <c r="B26" s="13">
        <v>32.5</v>
      </c>
      <c r="C26" s="14">
        <v>4.3219512195121955E-2</v>
      </c>
      <c r="D26" s="15">
        <v>4.9328000000000003</v>
      </c>
      <c r="E26" s="16">
        <f>$C26*$D26*EXP(-E$32*$B26)</f>
        <v>0.26413245638740573</v>
      </c>
      <c r="F26" s="16">
        <f>$C26*$D26*EXP(-F$32*$B26)</f>
        <v>0.26155316864673439</v>
      </c>
      <c r="G26" s="16">
        <f>$C26*$D26*EXP(-G$32*$B26)</f>
        <v>0.26157373821617191</v>
      </c>
      <c r="H26" s="16"/>
      <c r="I26" s="16"/>
    </row>
    <row r="27" spans="1:12">
      <c r="A27" s="13" t="s">
        <v>16</v>
      </c>
      <c r="B27" s="13">
        <v>37.5</v>
      </c>
      <c r="C27" s="14">
        <v>1.8146341463414633E-2</v>
      </c>
      <c r="D27" s="15">
        <v>4.9165000000000001</v>
      </c>
      <c r="E27" s="16">
        <f>$C27*$D27*EXP(-E$32*$B27)</f>
        <v>0.11423749284499472</v>
      </c>
      <c r="F27" s="16">
        <f>$C27*$D27*EXP(-F$32*$B27)</f>
        <v>0.11295129629176379</v>
      </c>
      <c r="G27" s="16">
        <f>$C27*$D27*EXP(-G$32*$B27)</f>
        <v>0.11296154589298731</v>
      </c>
      <c r="H27" s="16"/>
      <c r="I27" s="16"/>
    </row>
    <row r="28" spans="1:12">
      <c r="A28" s="13" t="s">
        <v>17</v>
      </c>
      <c r="B28" s="13">
        <v>42.5</v>
      </c>
      <c r="C28" s="14">
        <v>3.5121951219512196E-3</v>
      </c>
      <c r="D28" s="15">
        <v>4.8907999999999996</v>
      </c>
      <c r="E28" s="16">
        <f>$C28*$D28*EXP(-E$32*$B28)</f>
        <v>2.2731977551478107E-2</v>
      </c>
      <c r="F28" s="16">
        <f>$C28*$D28*EXP(-F$32*$B28)</f>
        <v>2.244213216672801E-2</v>
      </c>
      <c r="G28" s="16">
        <f>$C28*$D28*EXP(-G$32*$B28)</f>
        <v>2.2444440189846104E-2</v>
      </c>
      <c r="H28" s="12"/>
      <c r="I28" s="12"/>
    </row>
    <row r="29" spans="1:12">
      <c r="A29" s="13" t="s">
        <v>18</v>
      </c>
      <c r="B29" s="13">
        <v>47.5</v>
      </c>
      <c r="C29" s="14">
        <v>4.8780487804878058E-5</v>
      </c>
      <c r="D29" s="15">
        <v>4.8487999999999998</v>
      </c>
      <c r="E29" s="16">
        <f>$C29*$D29*EXP(-E$32*$B29)</f>
        <v>3.2349995776497371E-4</v>
      </c>
      <c r="F29" s="16">
        <f>$C29*$D29*EXP(-F$32*$B29)</f>
        <v>3.1889335258480765E-4</v>
      </c>
      <c r="G29" s="16">
        <f>$C29*$D29*EXP(-G$32*$B29)</f>
        <v>3.1893000721244715E-4</v>
      </c>
      <c r="H29" s="21"/>
      <c r="I29" s="21"/>
    </row>
    <row r="30" spans="1:12">
      <c r="A30" s="11"/>
      <c r="B30" s="12"/>
      <c r="C30" s="12"/>
      <c r="D30" s="12"/>
      <c r="E30" s="12"/>
      <c r="F30" s="12"/>
      <c r="G30" s="12"/>
      <c r="H30" s="23"/>
      <c r="I30" s="23"/>
    </row>
    <row r="31" spans="1:12">
      <c r="A31" s="11"/>
      <c r="B31" s="18" t="s">
        <v>19</v>
      </c>
      <c r="C31" s="19">
        <f>SUMPRODUCT(C23:C29,D23:D29)</f>
        <v>0.8369475658536587</v>
      </c>
      <c r="D31" s="20" t="s">
        <v>20</v>
      </c>
      <c r="E31" s="21">
        <f>SUM(E23:E29)</f>
        <v>1.0085437589042763</v>
      </c>
      <c r="F31" s="21">
        <f>SUM(F23:F29)</f>
        <v>0.99993155796356414</v>
      </c>
      <c r="G31" s="21">
        <f>SUM(G23:G29)</f>
        <v>1.0000002687354392</v>
      </c>
    </row>
    <row r="32" spans="1:12">
      <c r="A32" s="11"/>
      <c r="B32" s="18" t="s">
        <v>21</v>
      </c>
      <c r="C32" s="22">
        <v>27</v>
      </c>
      <c r="D32" s="20" t="s">
        <v>22</v>
      </c>
      <c r="E32" s="21">
        <f>LN(C31)/C32</f>
        <v>-6.5923650292997529E-3</v>
      </c>
      <c r="F32" s="26">
        <f>E32*LN($C$31)/(LN($C$31)-E31+1)</f>
        <v>-6.290422831146847E-3</v>
      </c>
      <c r="G32" s="26">
        <f>F32*LN($C$31)/(LN($C$31)-F31+1)</f>
        <v>-6.2928425492721042E-3</v>
      </c>
    </row>
  </sheetData>
  <mergeCells count="12">
    <mergeCell ref="A19:A20"/>
    <mergeCell ref="B19:B20"/>
    <mergeCell ref="C19:C20"/>
    <mergeCell ref="D19:D20"/>
    <mergeCell ref="E19:G19"/>
    <mergeCell ref="E20:G20"/>
    <mergeCell ref="A2:A3"/>
    <mergeCell ref="B2:B3"/>
    <mergeCell ref="C2:C3"/>
    <mergeCell ref="D2:D3"/>
    <mergeCell ref="E2:G2"/>
    <mergeCell ref="E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London School of Hygiene &amp; Tropical Medicine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Guzek</dc:creator>
  <cp:lastModifiedBy>John Guzek</cp:lastModifiedBy>
  <dcterms:created xsi:type="dcterms:W3CDTF">2012-12-11T17:17:03Z</dcterms:created>
  <dcterms:modified xsi:type="dcterms:W3CDTF">2012-12-11T17:26:49Z</dcterms:modified>
</cp:coreProperties>
</file>