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VU\Code\SubFlow\experiments\results\"/>
    </mc:Choice>
  </mc:AlternateContent>
  <xr:revisionPtr revIDLastSave="0" documentId="13_ncr:1_{6789872F-84AB-4668-869A-E45FDDEF1282}" xr6:coauthVersionLast="47" xr6:coauthVersionMax="47" xr10:uidLastSave="{00000000-0000-0000-0000-000000000000}"/>
  <bookViews>
    <workbookView xWindow="57480" yWindow="6675" windowWidth="29040" windowHeight="17640" xr2:uid="{00000000-000D-0000-FFFF-FFFF00000000}"/>
  </bookViews>
  <sheets>
    <sheet name="Bas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21" i="1"/>
  <c r="B20" i="1"/>
  <c r="B19" i="1"/>
  <c r="B18" i="1"/>
  <c r="B17" i="1"/>
  <c r="B16" i="1"/>
  <c r="B14" i="1"/>
  <c r="B13" i="1"/>
  <c r="B12" i="1"/>
  <c r="S8" i="1"/>
  <c r="E4" i="1"/>
  <c r="E3" i="1"/>
  <c r="F12" i="1"/>
  <c r="F13" i="1"/>
  <c r="F14" i="1"/>
  <c r="F15" i="1"/>
  <c r="F16" i="1"/>
  <c r="F17" i="1"/>
  <c r="F18" i="1"/>
  <c r="F19" i="1"/>
  <c r="F20" i="1"/>
  <c r="F21" i="1"/>
  <c r="E12" i="1"/>
  <c r="E13" i="1"/>
  <c r="E14" i="1"/>
  <c r="E15" i="1"/>
  <c r="E16" i="1"/>
  <c r="E17" i="1"/>
  <c r="E18" i="1"/>
  <c r="E19" i="1"/>
  <c r="E20" i="1"/>
  <c r="E21" i="1"/>
  <c r="C12" i="1"/>
  <c r="C13" i="1"/>
  <c r="C14" i="1"/>
  <c r="C15" i="1"/>
  <c r="C16" i="1"/>
  <c r="C17" i="1"/>
  <c r="C18" i="1"/>
  <c r="C19" i="1"/>
  <c r="C20" i="1"/>
  <c r="C21" i="1"/>
  <c r="D21" i="1"/>
  <c r="D20" i="1"/>
  <c r="D19" i="1"/>
  <c r="D18" i="1"/>
  <c r="D17" i="1"/>
  <c r="D16" i="1"/>
  <c r="D15" i="1"/>
  <c r="D14" i="1"/>
  <c r="D13" i="1"/>
  <c r="D12" i="1"/>
  <c r="D4" i="1"/>
  <c r="D3" i="1"/>
  <c r="C3" i="1"/>
  <c r="C4" i="1"/>
</calcChain>
</file>

<file path=xl/sharedStrings.xml><?xml version="1.0" encoding="utf-8"?>
<sst xmlns="http://schemas.openxmlformats.org/spreadsheetml/2006/main" count="21" uniqueCount="21">
  <si>
    <t>Baseline</t>
  </si>
  <si>
    <t>Architecture</t>
  </si>
  <si>
    <t>SubFlow</t>
  </si>
  <si>
    <t>Leaky ReLu</t>
  </si>
  <si>
    <t>A</t>
  </si>
  <si>
    <t>B</t>
  </si>
  <si>
    <t>Utilizations</t>
  </si>
  <si>
    <t>Weight count</t>
  </si>
  <si>
    <t>Training Epochs</t>
  </si>
  <si>
    <t>Total Neurons</t>
  </si>
  <si>
    <t>Memory Size (KB)</t>
  </si>
  <si>
    <t>Size (Naive) in MB</t>
  </si>
  <si>
    <t>Size (Reducing) in MB</t>
  </si>
  <si>
    <t>Utilization</t>
  </si>
  <si>
    <t>From Scratch</t>
  </si>
  <si>
    <t>From LeNet</t>
  </si>
  <si>
    <t>Progressive</t>
  </si>
  <si>
    <t>Without Re-training</t>
  </si>
  <si>
    <t>Seed</t>
  </si>
  <si>
    <t>Factor (Reducing)</t>
  </si>
  <si>
    <t>Memory in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</si>
</sst>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1" fontId="0" fillId="0" borderId="0" xfId="0" applyNumberFormat="1" applyBorder="1"/>
    <xf numFmtId="168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2" fontId="0" fillId="0" borderId="3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1" xfId="0" applyNumberFormat="1" applyBorder="1"/>
    <xf numFmtId="168" fontId="0" fillId="0" borderId="2" xfId="0" applyNumberFormat="1" applyBorder="1"/>
    <xf numFmtId="168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H28" sqref="H28"/>
    </sheetView>
  </sheetViews>
  <sheetFormatPr defaultRowHeight="14.5" x14ac:dyDescent="0.35"/>
  <cols>
    <col min="1" max="1" width="9.81640625" bestFit="1" customWidth="1"/>
    <col min="2" max="2" width="12.81640625" bestFit="1" customWidth="1"/>
    <col min="3" max="3" width="18.08984375" bestFit="1" customWidth="1"/>
    <col min="4" max="4" width="19.36328125" bestFit="1" customWidth="1"/>
    <col min="5" max="5" width="15.81640625" bestFit="1" customWidth="1"/>
    <col min="6" max="6" width="10.7265625" bestFit="1" customWidth="1"/>
    <col min="18" max="18" width="15.90625" customWidth="1"/>
    <col min="19" max="19" width="9.81640625" bestFit="1" customWidth="1"/>
  </cols>
  <sheetData>
    <row r="1" spans="1:19" x14ac:dyDescent="0.35">
      <c r="A1" s="6" t="s">
        <v>0</v>
      </c>
      <c r="B1" s="6"/>
      <c r="C1" s="6"/>
      <c r="D1" s="6"/>
      <c r="E1" s="6"/>
      <c r="R1" s="6" t="s">
        <v>1</v>
      </c>
      <c r="S1" s="6"/>
    </row>
    <row r="2" spans="1:19" x14ac:dyDescent="0.35">
      <c r="A2" s="1"/>
      <c r="B2" s="1" t="s">
        <v>6</v>
      </c>
      <c r="C2" s="1" t="s">
        <v>11</v>
      </c>
      <c r="D2" s="1" t="s">
        <v>12</v>
      </c>
      <c r="E2" s="5" t="s">
        <v>19</v>
      </c>
      <c r="R2" s="1" t="s">
        <v>2</v>
      </c>
      <c r="S2" s="1"/>
    </row>
    <row r="3" spans="1:19" x14ac:dyDescent="0.35">
      <c r="A3" s="1" t="s">
        <v>4</v>
      </c>
      <c r="B3" s="2">
        <v>10</v>
      </c>
      <c r="C3" s="3">
        <f xml:space="preserve"> B3 * (S6 * 4) / 1024^2</f>
        <v>5.3369903564453125</v>
      </c>
      <c r="D3" s="3">
        <f xml:space="preserve"> (1/2) * (B3 + 1) * (S6 * 4) / 1024^2</f>
        <v>2.9353446960449219</v>
      </c>
      <c r="E3" s="1">
        <f xml:space="preserve"> (1/2) * (B3 + 1)</f>
        <v>5.5</v>
      </c>
      <c r="R3" s="1" t="s">
        <v>3</v>
      </c>
      <c r="S3" s="1"/>
    </row>
    <row r="4" spans="1:19" x14ac:dyDescent="0.35">
      <c r="A4" s="1" t="s">
        <v>5</v>
      </c>
      <c r="B4" s="2">
        <v>100</v>
      </c>
      <c r="C4" s="3">
        <f xml:space="preserve"> B4 * (S6 * 4) / 1024^2</f>
        <v>53.369903564453125</v>
      </c>
      <c r="D4" s="3">
        <f xml:space="preserve"> (1/2) * (B4 + 1) * (S6 * 4) / 1024^2</f>
        <v>26.951801300048828</v>
      </c>
      <c r="E4" s="1">
        <f xml:space="preserve"> (1/2) * (B4 + 1)</f>
        <v>50.5</v>
      </c>
      <c r="R4" s="1" t="s">
        <v>8</v>
      </c>
      <c r="S4" s="2">
        <v>5</v>
      </c>
    </row>
    <row r="5" spans="1:19" x14ac:dyDescent="0.35">
      <c r="R5" s="1" t="s">
        <v>18</v>
      </c>
      <c r="S5" s="2">
        <v>123456789</v>
      </c>
    </row>
    <row r="6" spans="1:19" x14ac:dyDescent="0.35">
      <c r="R6" s="1" t="s">
        <v>7</v>
      </c>
      <c r="S6" s="2">
        <v>139906</v>
      </c>
    </row>
    <row r="7" spans="1:19" x14ac:dyDescent="0.35">
      <c r="R7" s="1" t="s">
        <v>9</v>
      </c>
      <c r="S7" s="2">
        <v>6360</v>
      </c>
    </row>
    <row r="8" spans="1:19" x14ac:dyDescent="0.35">
      <c r="R8" s="1" t="s">
        <v>10</v>
      </c>
      <c r="S8" s="3">
        <f xml:space="preserve"> (S6 *4) / 1024</f>
        <v>546.5078125</v>
      </c>
    </row>
    <row r="10" spans="1:19" ht="15" thickBot="1" x14ac:dyDescent="0.4"/>
    <row r="11" spans="1:19" x14ac:dyDescent="0.35">
      <c r="A11" s="10" t="s">
        <v>13</v>
      </c>
      <c r="B11" s="11" t="s">
        <v>20</v>
      </c>
      <c r="C11" s="12" t="s">
        <v>17</v>
      </c>
      <c r="D11" s="12" t="s">
        <v>14</v>
      </c>
      <c r="E11" s="12" t="s">
        <v>15</v>
      </c>
      <c r="F11" s="13" t="s">
        <v>16</v>
      </c>
    </row>
    <row r="12" spans="1:19" x14ac:dyDescent="0.35">
      <c r="A12" s="14">
        <v>100</v>
      </c>
      <c r="B12" s="17">
        <f xml:space="preserve"> S8 * A12 / 100</f>
        <v>546.5078125</v>
      </c>
      <c r="C12" s="4">
        <f xml:space="preserve"> 0.989000022411346 * 100</f>
        <v>98.900002241134601</v>
      </c>
      <c r="D12" s="4">
        <f xml:space="preserve"> 0.9825000166893 * 100</f>
        <v>98.250001668929997</v>
      </c>
      <c r="E12" s="4">
        <f xml:space="preserve"> 0.989499986171722 * 100</f>
        <v>98.949998617172199</v>
      </c>
      <c r="F12" s="7">
        <f xml:space="preserve"> 0.991800010204315 * 100</f>
        <v>99.18000102043149</v>
      </c>
    </row>
    <row r="13" spans="1:19" x14ac:dyDescent="0.35">
      <c r="A13" s="15">
        <v>90</v>
      </c>
      <c r="B13" s="18">
        <f xml:space="preserve"> S8 * A13 / 100</f>
        <v>491.85703124999998</v>
      </c>
      <c r="C13" s="4">
        <f xml:space="preserve"> 0.983699977397918 * 100</f>
        <v>98.369997739791799</v>
      </c>
      <c r="D13" s="4">
        <f xml:space="preserve"> 0.988200008869171 * 100</f>
        <v>98.8200008869171</v>
      </c>
      <c r="E13" s="4">
        <f xml:space="preserve"> 0.985700011253356 * 100</f>
        <v>98.570001125335608</v>
      </c>
      <c r="F13" s="7">
        <f xml:space="preserve"> 0.988300025463104 * 100</f>
        <v>98.830002546310396</v>
      </c>
    </row>
    <row r="14" spans="1:19" x14ac:dyDescent="0.35">
      <c r="A14" s="15">
        <v>80</v>
      </c>
      <c r="B14" s="18">
        <f xml:space="preserve"> S8 * A14 / 100</f>
        <v>437.20625000000001</v>
      </c>
      <c r="C14" s="4">
        <f xml:space="preserve"> 0.975199997425079 * 100</f>
        <v>97.519999742507906</v>
      </c>
      <c r="D14" s="4">
        <f xml:space="preserve"> 0.985099971294403 * 100</f>
        <v>98.509997129440293</v>
      </c>
      <c r="E14" s="4">
        <f xml:space="preserve"> 0.990100026130676 * 100</f>
        <v>99.010002613067599</v>
      </c>
      <c r="F14" s="7">
        <f xml:space="preserve"> 0.989600002765655 * 100</f>
        <v>98.960000276565495</v>
      </c>
    </row>
    <row r="15" spans="1:19" x14ac:dyDescent="0.35">
      <c r="A15" s="15">
        <v>70</v>
      </c>
      <c r="B15" s="18">
        <f xml:space="preserve"> S8 * A15 / 100</f>
        <v>382.55546874999999</v>
      </c>
      <c r="C15" s="4">
        <f xml:space="preserve"> 0.963800013065338 * 100</f>
        <v>96.380001306533799</v>
      </c>
      <c r="D15" s="4">
        <f xml:space="preserve"> 0.98360002040863 * 100</f>
        <v>98.360002040863009</v>
      </c>
      <c r="E15" s="4">
        <f xml:space="preserve"> 0.987800002098083 * 100</f>
        <v>98.780000209808307</v>
      </c>
      <c r="F15" s="7">
        <f xml:space="preserve"> 0.986000001430511 * 100</f>
        <v>98.600000143051105</v>
      </c>
    </row>
    <row r="16" spans="1:19" x14ac:dyDescent="0.35">
      <c r="A16" s="15">
        <v>60</v>
      </c>
      <c r="B16" s="18">
        <f xml:space="preserve"> S8 * A16 / 100</f>
        <v>327.90468750000002</v>
      </c>
      <c r="C16" s="4">
        <f xml:space="preserve"> 0.952700018882751 * 100</f>
        <v>95.270001888275104</v>
      </c>
      <c r="D16" s="4">
        <f xml:space="preserve"> 0.983299970626831 * 100</f>
        <v>98.329997062683105</v>
      </c>
      <c r="E16" s="4">
        <f xml:space="preserve"> 0.98769998550415 * 100</f>
        <v>98.769998550414996</v>
      </c>
      <c r="F16" s="7">
        <f xml:space="preserve"> 0.990899980068206 * 100</f>
        <v>99.089998006820608</v>
      </c>
    </row>
    <row r="17" spans="1:6" x14ac:dyDescent="0.35">
      <c r="A17" s="15">
        <v>50</v>
      </c>
      <c r="B17" s="18">
        <f xml:space="preserve"> S8 * A17 / 100</f>
        <v>273.25390625</v>
      </c>
      <c r="C17" s="4">
        <f xml:space="preserve"> 0.919900000095367 * 100</f>
        <v>91.990000009536701</v>
      </c>
      <c r="D17" s="4">
        <f xml:space="preserve"> 0.985400021076202 * 100</f>
        <v>98.540002107620197</v>
      </c>
      <c r="E17" s="4">
        <f xml:space="preserve"> 0.987900018692016 * 100</f>
        <v>98.790001869201603</v>
      </c>
      <c r="F17" s="7">
        <f xml:space="preserve"> 0.989000022411346 * 100</f>
        <v>98.900002241134601</v>
      </c>
    </row>
    <row r="18" spans="1:6" x14ac:dyDescent="0.35">
      <c r="A18" s="15">
        <v>40</v>
      </c>
      <c r="B18" s="18">
        <f xml:space="preserve"> S8 * A18 / 100</f>
        <v>218.60312500000001</v>
      </c>
      <c r="C18" s="4">
        <f xml:space="preserve"> 0.751900017261505 * 100</f>
        <v>75.190001726150498</v>
      </c>
      <c r="D18" s="4">
        <f xml:space="preserve"> 0.984200000762939 * 100</f>
        <v>98.420000076293903</v>
      </c>
      <c r="E18" s="4">
        <f xml:space="preserve"> 0.98549997806549 * 100</f>
        <v>98.549997806549001</v>
      </c>
      <c r="F18" s="7">
        <f xml:space="preserve"> 0.987299978733062 * 100</f>
        <v>98.729997873306203</v>
      </c>
    </row>
    <row r="19" spans="1:6" x14ac:dyDescent="0.35">
      <c r="A19" s="15">
        <v>30</v>
      </c>
      <c r="B19" s="18">
        <f xml:space="preserve"> S8 * A19 / 100</f>
        <v>163.95234375000001</v>
      </c>
      <c r="C19" s="4">
        <f xml:space="preserve"> 0.447100013494491 * 100</f>
        <v>44.710001349449101</v>
      </c>
      <c r="D19" s="4">
        <f xml:space="preserve"> 0.983099997043609 * 100</f>
        <v>98.309999704360891</v>
      </c>
      <c r="E19" s="4">
        <f xml:space="preserve"> 0.986199975013732 * 100</f>
        <v>98.619997501373206</v>
      </c>
      <c r="F19" s="7">
        <f xml:space="preserve"> 0.985300004482269 * 100</f>
        <v>98.5300004482269</v>
      </c>
    </row>
    <row r="20" spans="1:6" x14ac:dyDescent="0.35">
      <c r="A20" s="15">
        <v>20</v>
      </c>
      <c r="B20" s="18">
        <f xml:space="preserve"> S8 * A20 / 100</f>
        <v>109.3015625</v>
      </c>
      <c r="C20" s="4">
        <f xml:space="preserve"> 0.100400000810623 * 100</f>
        <v>10.040000081062301</v>
      </c>
      <c r="D20" s="4">
        <f xml:space="preserve"> 0.977100014686584 * 100</f>
        <v>97.710001468658405</v>
      </c>
      <c r="E20" s="4">
        <f xml:space="preserve"> 0.980599999427795 * 100</f>
        <v>98.059999942779498</v>
      </c>
      <c r="F20" s="7">
        <f xml:space="preserve"> 0.984000027179718 * 100</f>
        <v>98.400002717971802</v>
      </c>
    </row>
    <row r="21" spans="1:6" ht="15" thickBot="1" x14ac:dyDescent="0.4">
      <c r="A21" s="16">
        <v>10</v>
      </c>
      <c r="B21" s="19">
        <f xml:space="preserve"> S8 * A21 / 100</f>
        <v>54.650781250000001</v>
      </c>
      <c r="C21" s="8">
        <f xml:space="preserve"> 0.09740000218153 * 100</f>
        <v>9.7400002181529999</v>
      </c>
      <c r="D21" s="8">
        <f xml:space="preserve"> 0.963100016117095 * 100</f>
        <v>96.310001611709495</v>
      </c>
      <c r="E21" s="8">
        <f xml:space="preserve"> 0.974900007247924 * 100</f>
        <v>97.490000724792409</v>
      </c>
      <c r="F21" s="9">
        <f xml:space="preserve"> 0.977900028228759 * 100</f>
        <v>97.790002822875906</v>
      </c>
    </row>
  </sheetData>
  <mergeCells count="2">
    <mergeCell ref="R1:S1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2015-06-05T18:17:20Z</dcterms:created>
  <dcterms:modified xsi:type="dcterms:W3CDTF">2022-04-07T10:01:55Z</dcterms:modified>
</cp:coreProperties>
</file>