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Fizikalni Praktikum II\PojaviElektricniKrog_49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4" i="1"/>
  <c r="O13" i="1"/>
  <c r="O5" i="1"/>
  <c r="O6" i="1"/>
  <c r="O7" i="1"/>
  <c r="O8" i="1"/>
  <c r="O9" i="1"/>
  <c r="O10" i="1"/>
  <c r="O11" i="1"/>
  <c r="O4" i="1"/>
  <c r="U5" i="1"/>
  <c r="U6" i="1" l="1"/>
  <c r="U7" i="1"/>
  <c r="U8" i="1"/>
  <c r="U9" i="1"/>
  <c r="U10" i="1"/>
  <c r="U11" i="1"/>
  <c r="U12" i="1"/>
  <c r="U4" i="1"/>
  <c r="T4" i="1"/>
  <c r="I5" i="1"/>
  <c r="I6" i="1"/>
  <c r="I7" i="1"/>
  <c r="I8" i="1"/>
  <c r="I9" i="1"/>
  <c r="I10" i="1"/>
  <c r="I11" i="1"/>
  <c r="I4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<sst xmlns="http://schemas.openxmlformats.org/spreadsheetml/2006/main" count="23" uniqueCount="19">
  <si>
    <t>Praznjenje Kondenzatorja</t>
  </si>
  <si>
    <t>t [ms]</t>
  </si>
  <si>
    <t>U[V]</t>
  </si>
  <si>
    <t>Polnjenje Kondenzatorja</t>
  </si>
  <si>
    <t>Duseno Nihanje</t>
  </si>
  <si>
    <t>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</si>
  <si>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[V]</t>
    </r>
  </si>
  <si>
    <t>ln(U/U0) [V]</t>
  </si>
  <si>
    <t>ln(1 - U/U0) [V]</t>
  </si>
  <si>
    <t>β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</si>
  <si>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[s]</t>
    </r>
  </si>
  <si>
    <r>
      <t>R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"/>
      </rPr>
      <t>]</t>
    </r>
  </si>
  <si>
    <r>
      <t>I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[A]</t>
    </r>
  </si>
  <si>
    <r>
      <t>U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charset val="1"/>
        <scheme val="minor"/>
      </rPr>
      <t>[V]</t>
    </r>
  </si>
  <si>
    <r>
      <t>ω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[1/s]</t>
    </r>
  </si>
  <si>
    <t>C [F]</t>
  </si>
  <si>
    <t>NDef.</t>
  </si>
  <si>
    <t xml:space="preserve">Value: </t>
  </si>
  <si>
    <t>Dodatni podatki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</si>
</sst>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00000"/>
    <numFmt numFmtId="167" formatCode="#,##0.00\ &quot;€&quot;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" xfId="0" applyBorder="1"/>
    <xf numFmtId="164" fontId="0" fillId="0" borderId="9" xfId="0" applyNumberFormat="1" applyBorder="1" applyAlignment="1">
      <alignment horizontal="center" vertical="center"/>
    </xf>
    <xf numFmtId="0" fontId="0" fillId="0" borderId="5" xfId="0" applyBorder="1"/>
    <xf numFmtId="164" fontId="0" fillId="0" borderId="10" xfId="0" applyNumberFormat="1" applyBorder="1" applyAlignment="1">
      <alignment horizontal="center" vertical="center"/>
    </xf>
    <xf numFmtId="0" fontId="0" fillId="0" borderId="7" xfId="0" applyBorder="1"/>
    <xf numFmtId="164" fontId="0" fillId="0" borderId="9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/>
    <xf numFmtId="0" fontId="4" fillId="2" borderId="1" xfId="0" applyFont="1" applyFill="1" applyBorder="1"/>
    <xf numFmtId="4" fontId="0" fillId="0" borderId="0" xfId="0" applyNumberFormat="1"/>
    <xf numFmtId="167" fontId="0" fillId="3" borderId="20" xfId="0" applyNumberFormat="1" applyFill="1" applyBorder="1"/>
    <xf numFmtId="4" fontId="0" fillId="3" borderId="21" xfId="0" applyNumberFormat="1" applyFill="1" applyBorder="1"/>
    <xf numFmtId="0" fontId="0" fillId="0" borderId="4" xfId="0" applyBorder="1"/>
    <xf numFmtId="0" fontId="4" fillId="0" borderId="4" xfId="0" applyFont="1" applyBorder="1"/>
    <xf numFmtId="1" fontId="0" fillId="0" borderId="5" xfId="0" applyNumberFormat="1" applyBorder="1"/>
    <xf numFmtId="0" fontId="0" fillId="0" borderId="6" xfId="0" applyBorder="1"/>
    <xf numFmtId="166" fontId="0" fillId="0" borderId="7" xfId="0" applyNumberFormat="1" applyBorder="1"/>
    <xf numFmtId="0" fontId="0" fillId="0" borderId="17" xfId="0" applyBorder="1"/>
    <xf numFmtId="165" fontId="0" fillId="0" borderId="19" xfId="0" applyNumberFormat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D1" workbookViewId="0">
      <selection activeCell="O18" sqref="O18"/>
    </sheetView>
  </sheetViews>
  <sheetFormatPr defaultRowHeight="15" x14ac:dyDescent="0.25"/>
  <cols>
    <col min="1" max="3" width="14.28515625" customWidth="1"/>
    <col min="4" max="4" width="9.140625" customWidth="1"/>
    <col min="7" max="9" width="14.28515625" customWidth="1"/>
    <col min="13" max="14" width="14.28515625" customWidth="1"/>
    <col min="18" max="18" width="10.7109375" customWidth="1"/>
    <col min="20" max="20" width="12.85546875" customWidth="1"/>
  </cols>
  <sheetData>
    <row r="1" spans="1:21" ht="15.75" thickBot="1" x14ac:dyDescent="0.3">
      <c r="A1" s="16" t="s">
        <v>0</v>
      </c>
      <c r="B1" s="16"/>
      <c r="C1" s="16"/>
      <c r="G1" s="17" t="s">
        <v>3</v>
      </c>
      <c r="H1" s="18"/>
      <c r="I1" s="19"/>
      <c r="M1" s="16" t="s">
        <v>4</v>
      </c>
      <c r="N1" s="16"/>
      <c r="O1" s="16"/>
      <c r="S1" s="23" t="s">
        <v>18</v>
      </c>
      <c r="T1" s="24"/>
    </row>
    <row r="2" spans="1:21" ht="15.75" thickBot="1" x14ac:dyDescent="0.3">
      <c r="A2" s="16"/>
      <c r="B2" s="16"/>
      <c r="C2" s="16"/>
      <c r="G2" s="20"/>
      <c r="H2" s="21"/>
      <c r="I2" s="22"/>
      <c r="M2" s="16"/>
      <c r="N2" s="16"/>
      <c r="O2" s="16"/>
      <c r="S2" s="39"/>
      <c r="T2" s="40"/>
    </row>
    <row r="3" spans="1:21" ht="18.75" thickBot="1" x14ac:dyDescent="0.4">
      <c r="A3" s="1" t="s">
        <v>1</v>
      </c>
      <c r="B3" s="1" t="s">
        <v>2</v>
      </c>
      <c r="C3" s="1" t="s">
        <v>7</v>
      </c>
      <c r="G3" s="1" t="s">
        <v>1</v>
      </c>
      <c r="H3" s="1" t="s">
        <v>2</v>
      </c>
      <c r="I3" s="1" t="s">
        <v>8</v>
      </c>
      <c r="M3" s="1" t="s">
        <v>5</v>
      </c>
      <c r="N3" s="1" t="s">
        <v>6</v>
      </c>
      <c r="O3" s="28" t="s">
        <v>9</v>
      </c>
      <c r="S3" s="37" t="s">
        <v>10</v>
      </c>
      <c r="T3" s="38">
        <v>3.5300000000000002E-3</v>
      </c>
    </row>
    <row r="4" spans="1:21" ht="18" x14ac:dyDescent="0.35">
      <c r="A4" s="2">
        <v>1</v>
      </c>
      <c r="B4" s="9">
        <v>11.2</v>
      </c>
      <c r="C4" s="10">
        <f>LN(B4/11.2)</f>
        <v>0</v>
      </c>
      <c r="G4" s="2">
        <v>2</v>
      </c>
      <c r="H4" s="9">
        <v>0.8</v>
      </c>
      <c r="I4" s="10">
        <f>LN(1-H4/10.9)</f>
        <v>-7.6227365387884258E-2</v>
      </c>
      <c r="M4" s="25">
        <v>0</v>
      </c>
      <c r="N4" s="26">
        <v>1940</v>
      </c>
      <c r="O4" s="27">
        <f>1/$T$3*(-LN(N5/N4))</f>
        <v>92.412389930318355</v>
      </c>
      <c r="P4" s="29">
        <f>O4-$O$13</f>
        <v>11.954674437778095</v>
      </c>
      <c r="S4" s="33" t="s">
        <v>14</v>
      </c>
      <c r="T4" s="34">
        <f>ROUND((2*PI())/T3, 0)</f>
        <v>1780</v>
      </c>
      <c r="U4">
        <f>(M4*$T$3/2)</f>
        <v>0</v>
      </c>
    </row>
    <row r="5" spans="1:21" x14ac:dyDescent="0.25">
      <c r="A5" s="3">
        <v>3</v>
      </c>
      <c r="B5" s="11">
        <v>9.1999999999999993</v>
      </c>
      <c r="C5" s="12">
        <f t="shared" ref="C5:C11" si="0">LN(B5/11.2)</f>
        <v>-0.19671029424605427</v>
      </c>
      <c r="G5" s="5">
        <v>4</v>
      </c>
      <c r="H5" s="15">
        <v>2.6</v>
      </c>
      <c r="I5" s="12">
        <f t="shared" ref="I5:I11" si="1">LN(1-H5/10.9)</f>
        <v>-0.2725072744325458</v>
      </c>
      <c r="M5" s="6">
        <v>1</v>
      </c>
      <c r="N5" s="15">
        <v>1400</v>
      </c>
      <c r="O5" s="12">
        <f>1/$T$3*(-LN(N6/N5))</f>
        <v>95.317914057000806</v>
      </c>
      <c r="P5" s="29">
        <f t="shared" ref="P5:P12" si="2">O5-$O$13</f>
        <v>14.860198564460546</v>
      </c>
      <c r="S5" s="32" t="s">
        <v>11</v>
      </c>
      <c r="T5" s="34">
        <v>138</v>
      </c>
      <c r="U5">
        <f>(M5*$T$3/2)</f>
        <v>1.7650000000000001E-3</v>
      </c>
    </row>
    <row r="6" spans="1:21" ht="18" x14ac:dyDescent="0.35">
      <c r="A6" s="3">
        <v>6</v>
      </c>
      <c r="B6" s="11">
        <v>6.4</v>
      </c>
      <c r="C6" s="12">
        <f t="shared" si="0"/>
        <v>-0.55961578793542255</v>
      </c>
      <c r="G6" s="3">
        <v>8</v>
      </c>
      <c r="H6" s="11">
        <v>5.8</v>
      </c>
      <c r="I6" s="12">
        <f t="shared" si="1"/>
        <v>-0.75952224950481773</v>
      </c>
      <c r="M6" s="7">
        <v>2</v>
      </c>
      <c r="N6" s="11">
        <v>1000</v>
      </c>
      <c r="O6" s="12">
        <f>1/$T$3*(-LN(N7/N6))</f>
        <v>101.0410606058732</v>
      </c>
      <c r="P6" s="29">
        <f t="shared" si="2"/>
        <v>20.583345113332939</v>
      </c>
      <c r="S6" s="32" t="s">
        <v>13</v>
      </c>
      <c r="T6" s="34">
        <v>1940</v>
      </c>
      <c r="U6">
        <f>(M6*$T$3/2)</f>
        <v>3.5300000000000002E-3</v>
      </c>
    </row>
    <row r="7" spans="1:21" ht="18" x14ac:dyDescent="0.35">
      <c r="A7" s="3">
        <v>11</v>
      </c>
      <c r="B7" s="11">
        <v>3.6</v>
      </c>
      <c r="C7" s="12">
        <f t="shared" si="0"/>
        <v>-1.1349799328389845</v>
      </c>
      <c r="G7" s="3">
        <v>12</v>
      </c>
      <c r="H7" s="11">
        <v>7.6</v>
      </c>
      <c r="I7" s="12">
        <f t="shared" si="1"/>
        <v>-1.1948403207626632</v>
      </c>
      <c r="M7" s="7">
        <v>3</v>
      </c>
      <c r="N7" s="11">
        <v>700</v>
      </c>
      <c r="O7" s="12">
        <f>1/$T$3*(-LN(N8/N7))</f>
        <v>95.317914057000806</v>
      </c>
      <c r="P7" s="29">
        <f t="shared" si="2"/>
        <v>14.860198564460546</v>
      </c>
      <c r="S7" s="32" t="s">
        <v>12</v>
      </c>
      <c r="T7" s="41">
        <v>4.21</v>
      </c>
      <c r="U7">
        <f>(M7*$T$3/2)</f>
        <v>5.2950000000000002E-3</v>
      </c>
    </row>
    <row r="8" spans="1:21" ht="15.75" thickBot="1" x14ac:dyDescent="0.3">
      <c r="A8" s="3">
        <v>16</v>
      </c>
      <c r="B8" s="11">
        <v>2</v>
      </c>
      <c r="C8" s="12">
        <f t="shared" si="0"/>
        <v>-1.7227665977411035</v>
      </c>
      <c r="G8" s="3">
        <v>18</v>
      </c>
      <c r="H8" s="11">
        <v>9.4</v>
      </c>
      <c r="I8" s="12">
        <f t="shared" si="1"/>
        <v>-1.9832976811269341</v>
      </c>
      <c r="M8" s="7">
        <v>4</v>
      </c>
      <c r="N8" s="11">
        <v>500</v>
      </c>
      <c r="O8" s="12">
        <f>1/$T$3*(-LN(N9/N8))</f>
        <v>63.213470627254864</v>
      </c>
      <c r="P8" s="29">
        <f t="shared" si="2"/>
        <v>-17.244244865285395</v>
      </c>
      <c r="S8" s="35" t="s">
        <v>15</v>
      </c>
      <c r="T8" s="36">
        <v>2.4999999999999999E-7</v>
      </c>
      <c r="U8">
        <f>(M8*$T$3/2)</f>
        <v>7.0600000000000003E-3</v>
      </c>
    </row>
    <row r="9" spans="1:21" x14ac:dyDescent="0.25">
      <c r="A9" s="3">
        <v>21</v>
      </c>
      <c r="B9" s="11">
        <v>1.2</v>
      </c>
      <c r="C9" s="12">
        <f t="shared" si="0"/>
        <v>-2.2335922215070942</v>
      </c>
      <c r="G9" s="3">
        <v>28</v>
      </c>
      <c r="H9" s="11">
        <v>10.199999999999999</v>
      </c>
      <c r="I9" s="12">
        <f t="shared" si="1"/>
        <v>-2.7454377331738296</v>
      </c>
      <c r="M9" s="7">
        <v>5</v>
      </c>
      <c r="N9" s="11">
        <v>400</v>
      </c>
      <c r="O9" s="12">
        <f>1/$T$3*(-LN(N10/N9))</f>
        <v>37.827589978618299</v>
      </c>
      <c r="P9" s="29">
        <f t="shared" si="2"/>
        <v>-42.630125513921961</v>
      </c>
      <c r="U9">
        <f>(M9*$T$3/2)</f>
        <v>8.8249999999999995E-3</v>
      </c>
    </row>
    <row r="10" spans="1:21" x14ac:dyDescent="0.25">
      <c r="A10" s="3">
        <v>26</v>
      </c>
      <c r="B10" s="11">
        <v>0.5</v>
      </c>
      <c r="C10" s="12">
        <f t="shared" si="0"/>
        <v>-3.1090609588609941</v>
      </c>
      <c r="G10" s="3">
        <v>32</v>
      </c>
      <c r="H10" s="11">
        <v>10.6</v>
      </c>
      <c r="I10" s="12">
        <f t="shared" si="1"/>
        <v>-3.5927355935610321</v>
      </c>
      <c r="M10" s="7">
        <v>6</v>
      </c>
      <c r="N10" s="11">
        <v>350</v>
      </c>
      <c r="O10" s="12">
        <f>1/$T$3*(-LN(N11/N10))</f>
        <v>43.668747826418794</v>
      </c>
      <c r="P10" s="29">
        <f t="shared" si="2"/>
        <v>-36.788967666121465</v>
      </c>
      <c r="U10">
        <f>(M10*$T$3/2)</f>
        <v>1.059E-2</v>
      </c>
    </row>
    <row r="11" spans="1:21" x14ac:dyDescent="0.25">
      <c r="A11" s="3">
        <v>36</v>
      </c>
      <c r="B11" s="11">
        <v>0.1</v>
      </c>
      <c r="C11" s="12">
        <f t="shared" si="0"/>
        <v>-4.7184988712950942</v>
      </c>
      <c r="G11" s="3">
        <v>42</v>
      </c>
      <c r="H11" s="11">
        <v>10.8</v>
      </c>
      <c r="I11" s="12">
        <f t="shared" si="1"/>
        <v>-4.6913478822291497</v>
      </c>
      <c r="M11" s="7">
        <v>7</v>
      </c>
      <c r="N11" s="11">
        <v>300</v>
      </c>
      <c r="O11" s="12">
        <f>1/$T$3*(-LN(N12/N11))</f>
        <v>114.86263685783693</v>
      </c>
      <c r="P11" s="29">
        <f t="shared" si="2"/>
        <v>34.404921365296673</v>
      </c>
      <c r="U11">
        <f>(M11*$T$3/2)</f>
        <v>1.2355000000000001E-2</v>
      </c>
    </row>
    <row r="12" spans="1:21" ht="15.75" thickBot="1" x14ac:dyDescent="0.3">
      <c r="A12" s="4">
        <v>40</v>
      </c>
      <c r="B12" s="13">
        <v>0</v>
      </c>
      <c r="C12" s="14" t="s">
        <v>16</v>
      </c>
      <c r="G12" s="4">
        <v>48</v>
      </c>
      <c r="H12" s="13">
        <v>10.9</v>
      </c>
      <c r="I12" s="14" t="s">
        <v>16</v>
      </c>
      <c r="M12" s="8">
        <v>8</v>
      </c>
      <c r="N12" s="13">
        <v>200</v>
      </c>
      <c r="O12" s="14" t="s">
        <v>16</v>
      </c>
      <c r="P12" s="29" t="e">
        <f t="shared" si="2"/>
        <v>#VALUE!</v>
      </c>
      <c r="U12">
        <f>(M12*$T$3/2)</f>
        <v>1.4120000000000001E-2</v>
      </c>
    </row>
    <row r="13" spans="1:21" ht="15.75" thickBot="1" x14ac:dyDescent="0.3">
      <c r="N13" s="30" t="s">
        <v>17</v>
      </c>
      <c r="O13" s="31">
        <f>AVERAGE(O4:O11)</f>
        <v>80.45771549254026</v>
      </c>
    </row>
  </sheetData>
  <mergeCells count="4">
    <mergeCell ref="A1:C2"/>
    <mergeCell ref="G1:I2"/>
    <mergeCell ref="M1:O2"/>
    <mergeCell ref="S1:T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2020-03-02T16:22:23Z</dcterms:created>
  <dcterms:modified xsi:type="dcterms:W3CDTF">2020-05-17T13:27:20Z</dcterms:modified>
</cp:coreProperties>
</file>