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II\MagInd\"/>
    </mc:Choice>
  </mc:AlternateContent>
  <bookViews>
    <workbookView xWindow="0" yWindow="0" windowWidth="287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E32" i="1"/>
  <c r="E33" i="1"/>
  <c r="E22" i="1"/>
  <c r="S1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4" i="1"/>
  <c r="M4" i="1"/>
  <c r="N6" i="1"/>
  <c r="N8" i="1"/>
  <c r="N9" i="1"/>
  <c r="N10" i="1"/>
  <c r="N11" i="1"/>
  <c r="N12" i="1"/>
  <c r="N13" i="1"/>
  <c r="N14" i="1"/>
  <c r="N15" i="1"/>
  <c r="N17" i="1"/>
  <c r="N7" i="1"/>
  <c r="N5" i="1"/>
  <c r="N16" i="1"/>
  <c r="N4" i="1"/>
  <c r="M6" i="1"/>
  <c r="M8" i="1"/>
  <c r="M9" i="1"/>
  <c r="M10" i="1"/>
  <c r="M11" i="1"/>
  <c r="M12" i="1"/>
  <c r="M13" i="1"/>
  <c r="M14" i="1"/>
  <c r="M15" i="1"/>
  <c r="M17" i="1"/>
  <c r="M7" i="1"/>
  <c r="M5" i="1"/>
  <c r="M16" i="1"/>
  <c r="E5" i="1"/>
  <c r="E6" i="1"/>
  <c r="E7" i="1"/>
  <c r="E8" i="1"/>
  <c r="E9" i="1"/>
  <c r="E10" i="1"/>
  <c r="E11" i="1"/>
  <c r="E12" i="1"/>
  <c r="E13" i="1"/>
  <c r="E14" i="1"/>
  <c r="E15" i="1"/>
  <c r="E4" i="1"/>
  <c r="D5" i="1"/>
  <c r="D6" i="1"/>
  <c r="D7" i="1"/>
  <c r="D8" i="1"/>
  <c r="D9" i="1"/>
  <c r="D10" i="1"/>
  <c r="D11" i="1"/>
  <c r="D12" i="1"/>
  <c r="D13" i="1"/>
  <c r="D14" i="1"/>
  <c r="D15" i="1"/>
  <c r="D4" i="1"/>
  <c r="S11" i="1"/>
  <c r="S10" i="1"/>
</calcChain>
</file>

<file path=xl/sharedStrings.xml><?xml version="1.0" encoding="utf-8"?>
<sst xmlns="http://schemas.openxmlformats.org/spreadsheetml/2006/main" count="25" uniqueCount="25">
  <si>
    <t>A</t>
  </si>
  <si>
    <t>h [cm]</t>
  </si>
  <si>
    <t>U [V]</t>
  </si>
  <si>
    <t>B</t>
  </si>
  <si>
    <t>I [A]</t>
  </si>
  <si>
    <t>U [V] set A</t>
  </si>
  <si>
    <t>U [V] set B</t>
  </si>
  <si>
    <t>U [V] set C</t>
  </si>
  <si>
    <t>Additional Data</t>
  </si>
  <si>
    <r>
      <t>N</t>
    </r>
    <r>
      <rPr>
        <vertAlign val="subscript"/>
        <sz val="11"/>
        <color theme="1"/>
        <rFont val="Calibri"/>
        <family val="2"/>
        <scheme val="minor"/>
      </rPr>
      <t>1</t>
    </r>
  </si>
  <si>
    <t>r [m]</t>
  </si>
  <si>
    <t>RC [s]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</si>
  <si>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</si>
  <si>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N</t>
    </r>
    <r>
      <rPr>
        <vertAlign val="subscript"/>
        <sz val="11"/>
        <color theme="1"/>
        <rFont val="Calibri"/>
        <family val="2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</si>
  <si>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charset val="1"/>
        <scheme val="minor"/>
      </rPr>
      <t xml:space="preserve"> [m]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</si>
  <si>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charset val="1"/>
        <scheme val="minor"/>
      </rPr>
      <t>[A]</t>
    </r>
  </si>
  <si>
    <r>
      <t>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[Vs/Am]</t>
    </r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</si>
  <si>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1"/>
        <scheme val="minor"/>
      </rPr>
      <t xml:space="preserve"> 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]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</si>
  <si>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[Vs/m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</si>
  <si>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[Vs/m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</si>
  <si>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B [T] set A</t>
  </si>
  <si>
    <t>B [T] set B</t>
  </si>
  <si>
    <t>B [T] set C</t>
  </si>
  <si>
    <t>k [T/A]</t>
  </si>
  <si>
    <t>N/L  [1/m]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</si>
</sst>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0000"/>
  </numFmts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65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6" fontId="0" fillId="0" borderId="10" xfId="0" applyNumberFormat="1" applyBorder="1"/>
    <xf numFmtId="0" fontId="0" fillId="0" borderId="4" xfId="0" applyBorder="1"/>
    <xf numFmtId="0" fontId="0" fillId="0" borderId="6" xfId="0" applyBorder="1"/>
    <xf numFmtId="166" fontId="0" fillId="0" borderId="11" xfId="0" applyNumberFormat="1" applyBorder="1"/>
    <xf numFmtId="0" fontId="0" fillId="0" borderId="8" xfId="0" applyBorder="1"/>
    <xf numFmtId="166" fontId="0" fillId="0" borderId="12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/>
    <xf numFmtId="0" fontId="3" fillId="0" borderId="4" xfId="0" applyFont="1" applyBorder="1"/>
    <xf numFmtId="0" fontId="0" fillId="3" borderId="6" xfId="0" applyFill="1" applyBorder="1"/>
    <xf numFmtId="0" fontId="0" fillId="3" borderId="7" xfId="0" applyFill="1" applyBorder="1"/>
    <xf numFmtId="0" fontId="0" fillId="0" borderId="9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7" fontId="0" fillId="0" borderId="0" xfId="0" applyNumberFormat="1"/>
    <xf numFmtId="164" fontId="0" fillId="0" borderId="10" xfId="0" applyNumberFormat="1" applyBorder="1" applyAlignment="1">
      <alignment horizontal="center"/>
    </xf>
    <xf numFmtId="167" fontId="0" fillId="0" borderId="10" xfId="0" applyNumberFormat="1" applyBorder="1"/>
    <xf numFmtId="167" fontId="0" fillId="0" borderId="5" xfId="0" applyNumberFormat="1" applyBorder="1"/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7" fontId="0" fillId="0" borderId="11" xfId="0" applyNumberFormat="1" applyBorder="1"/>
    <xf numFmtId="167" fontId="0" fillId="0" borderId="7" xfId="0" applyNumberFormat="1" applyBorder="1"/>
    <xf numFmtId="164" fontId="0" fillId="0" borderId="12" xfId="0" applyNumberFormat="1" applyBorder="1" applyAlignment="1">
      <alignment horizontal="center"/>
    </xf>
    <xf numFmtId="167" fontId="0" fillId="0" borderId="12" xfId="0" applyNumberFormat="1" applyBorder="1"/>
    <xf numFmtId="167" fontId="0" fillId="0" borderId="9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647700</xdr:colOff>
      <xdr:row>15</xdr:row>
      <xdr:rowOff>57150</xdr:rowOff>
    </xdr:from>
    <xdr:ext cx="65" cy="172227"/>
    <xdr:sp macro="" textlink="">
      <xdr:nvSpPr>
        <xdr:cNvPr id="2" name="TextBox 1"/>
        <xdr:cNvSpPr txBox="1"/>
      </xdr:nvSpPr>
      <xdr:spPr>
        <a:xfrm>
          <a:off x="6134100" y="3333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tabSelected="1" workbookViewId="0">
      <selection activeCell="E4" activeCellId="1" sqref="B4:B15 E4:E15"/>
    </sheetView>
  </sheetViews>
  <sheetFormatPr defaultRowHeight="15" x14ac:dyDescent="0.25"/>
  <cols>
    <col min="4" max="4" width="12.140625" customWidth="1"/>
    <col min="5" max="5" width="12" bestFit="1" customWidth="1"/>
    <col min="10" max="15" width="11.42578125" customWidth="1"/>
    <col min="18" max="18" width="11.85546875" customWidth="1"/>
    <col min="19" max="19" width="12" bestFit="1" customWidth="1"/>
  </cols>
  <sheetData>
    <row r="1" spans="2:19" ht="15.75" thickBot="1" x14ac:dyDescent="0.3">
      <c r="B1" s="4" t="s">
        <v>0</v>
      </c>
      <c r="C1" s="4"/>
      <c r="D1" s="4"/>
      <c r="E1" s="4"/>
      <c r="I1" s="4" t="s">
        <v>3</v>
      </c>
      <c r="J1" s="4"/>
      <c r="K1" s="4"/>
      <c r="L1" s="4"/>
      <c r="M1" s="4"/>
      <c r="N1" s="4"/>
      <c r="O1" s="4"/>
      <c r="R1" s="13" t="s">
        <v>8</v>
      </c>
      <c r="S1" s="14"/>
    </row>
    <row r="2" spans="2:19" ht="15.75" thickBot="1" x14ac:dyDescent="0.3">
      <c r="B2" s="4"/>
      <c r="C2" s="4"/>
      <c r="D2" s="4"/>
      <c r="E2" s="4"/>
      <c r="I2" s="4"/>
      <c r="J2" s="4"/>
      <c r="K2" s="4"/>
      <c r="L2" s="4"/>
      <c r="M2" s="4"/>
      <c r="N2" s="4"/>
      <c r="O2" s="4"/>
      <c r="R2" s="20"/>
      <c r="S2" s="21"/>
    </row>
    <row r="3" spans="2:19" ht="19.5" thickBot="1" x14ac:dyDescent="0.4">
      <c r="B3" s="6" t="s">
        <v>1</v>
      </c>
      <c r="C3" s="6" t="s">
        <v>2</v>
      </c>
      <c r="D3" s="33" t="s">
        <v>18</v>
      </c>
      <c r="E3" s="33" t="s">
        <v>19</v>
      </c>
      <c r="I3" s="6" t="s">
        <v>4</v>
      </c>
      <c r="J3" s="6" t="s">
        <v>5</v>
      </c>
      <c r="K3" s="6" t="s">
        <v>6</v>
      </c>
      <c r="L3" s="6" t="s">
        <v>7</v>
      </c>
      <c r="M3" s="34" t="s">
        <v>20</v>
      </c>
      <c r="N3" s="34" t="s">
        <v>21</v>
      </c>
      <c r="O3" s="34" t="s">
        <v>22</v>
      </c>
      <c r="R3" s="11" t="s">
        <v>9</v>
      </c>
      <c r="S3" s="19">
        <v>2000</v>
      </c>
    </row>
    <row r="4" spans="2:19" ht="18" x14ac:dyDescent="0.35">
      <c r="B4" s="5">
        <v>1</v>
      </c>
      <c r="C4" s="30">
        <v>0.32900000000000001</v>
      </c>
      <c r="D4" s="31">
        <f>($S$8*C4)/($S$3*$S$11)</f>
        <v>6.4644415157078484E-3</v>
      </c>
      <c r="E4" s="32">
        <f>($S$5*$S$10*$S$9*($S$6)^2)/(2*SQRT(($S$6^2+(B4/100)^2)^3))</f>
        <v>3.9829412477394646E-3</v>
      </c>
      <c r="I4" s="11">
        <v>0</v>
      </c>
      <c r="J4" s="12">
        <v>6.3E-2</v>
      </c>
      <c r="K4" s="12">
        <v>6.2700000000000006E-2</v>
      </c>
      <c r="L4" s="12">
        <v>-6.5299999999999997E-2</v>
      </c>
      <c r="M4" s="31">
        <f>($S$8*J4)/($S$3*$S$11)</f>
        <v>1.2378717796036305E-3</v>
      </c>
      <c r="N4" s="31">
        <f>($S$8*K4)/($S$3*$S$11)</f>
        <v>1.2319771520817085E-3</v>
      </c>
      <c r="O4" s="32">
        <f>($S$8*L4)/($S$3*$S$11) * -1</f>
        <v>1.283063923938366E-3</v>
      </c>
      <c r="R4" s="8" t="s">
        <v>12</v>
      </c>
      <c r="S4" s="15">
        <v>200</v>
      </c>
    </row>
    <row r="5" spans="2:19" ht="18" x14ac:dyDescent="0.35">
      <c r="B5" s="2">
        <v>4</v>
      </c>
      <c r="C5" s="26">
        <v>0.28899999999999998</v>
      </c>
      <c r="D5" s="24">
        <f t="shared" ref="D5:D15" si="0">($S$8*C5)/($S$3*$S$11)</f>
        <v>5.6784911794515742E-3</v>
      </c>
      <c r="E5" s="25">
        <f t="shared" ref="E5:E15" si="1">($S$5*$S$10*$S$9*($S$6)^2)/(2*SQRT(($S$6^2+(B5/100)^2)^3))</f>
        <v>3.4741697578437401E-3</v>
      </c>
      <c r="I5" s="8">
        <v>0.25</v>
      </c>
      <c r="J5" s="7">
        <v>0.32400000000000001</v>
      </c>
      <c r="K5" s="7">
        <v>0.32200000000000001</v>
      </c>
      <c r="L5" s="7">
        <v>-0.32500000000000001</v>
      </c>
      <c r="M5" s="24">
        <f>($S$8*J5)/($S$3*$S$11)</f>
        <v>6.3661977236758142E-3</v>
      </c>
      <c r="N5" s="24">
        <f>($S$8*K5)/($S$3*$S$11)</f>
        <v>6.3269002068630006E-3</v>
      </c>
      <c r="O5" s="32">
        <f t="shared" ref="O5:O17" si="2">($S$8*L5)/($S$3*$S$11) * -1</f>
        <v>6.3858464820822211E-3</v>
      </c>
      <c r="R5" s="8" t="s">
        <v>13</v>
      </c>
      <c r="S5" s="15">
        <v>200</v>
      </c>
    </row>
    <row r="6" spans="2:19" ht="18" x14ac:dyDescent="0.35">
      <c r="B6" s="1">
        <v>6.5</v>
      </c>
      <c r="C6" s="23">
        <v>0.26100000000000001</v>
      </c>
      <c r="D6" s="24">
        <f t="shared" si="0"/>
        <v>5.1283259440721837E-3</v>
      </c>
      <c r="E6" s="25">
        <f t="shared" si="1"/>
        <v>2.8083363072040706E-3</v>
      </c>
      <c r="I6" s="8">
        <v>0.5</v>
      </c>
      <c r="J6" s="7">
        <v>0.55000000000000004</v>
      </c>
      <c r="K6" s="7">
        <v>0.55000000000000004</v>
      </c>
      <c r="L6" s="7">
        <v>-0.56399999999999995</v>
      </c>
      <c r="M6" s="24">
        <f>($S$8*J6)/($S$3*$S$11)</f>
        <v>1.0806817123523759E-2</v>
      </c>
      <c r="N6" s="24">
        <f>($S$8*K6)/($S$3*$S$11)</f>
        <v>1.0806817123523759E-2</v>
      </c>
      <c r="O6" s="32">
        <f t="shared" si="2"/>
        <v>1.1081899741213453E-2</v>
      </c>
      <c r="R6" s="8" t="s">
        <v>14</v>
      </c>
      <c r="S6" s="15">
        <v>0.125</v>
      </c>
    </row>
    <row r="7" spans="2:19" ht="18" customHeight="1" x14ac:dyDescent="0.25">
      <c r="B7" s="1">
        <v>8.5</v>
      </c>
      <c r="C7" s="23">
        <v>0.23499999999999999</v>
      </c>
      <c r="D7" s="24">
        <f t="shared" si="0"/>
        <v>4.617458225505606E-3</v>
      </c>
      <c r="E7" s="25">
        <f t="shared" si="1"/>
        <v>2.2738435220659384E-3</v>
      </c>
      <c r="I7" s="8">
        <v>0.75</v>
      </c>
      <c r="J7" s="7">
        <v>0.81200000000000006</v>
      </c>
      <c r="K7" s="7">
        <v>0.82</v>
      </c>
      <c r="L7" s="7">
        <v>-0.82199999999999995</v>
      </c>
      <c r="M7" s="24">
        <f>($S$8*J7)/($S$3*$S$11)</f>
        <v>1.5954791826002349E-2</v>
      </c>
      <c r="N7" s="24">
        <f>($S$8*K7)/($S$3*$S$11)</f>
        <v>1.61119818932536E-2</v>
      </c>
      <c r="O7" s="32">
        <f t="shared" si="2"/>
        <v>1.6151279410066416E-2</v>
      </c>
      <c r="R7" s="8" t="s">
        <v>10</v>
      </c>
      <c r="S7" s="15">
        <v>8.9999999999999993E-3</v>
      </c>
    </row>
    <row r="8" spans="2:19" ht="18" customHeight="1" x14ac:dyDescent="0.25">
      <c r="B8" s="1">
        <v>10</v>
      </c>
      <c r="C8" s="23">
        <v>0.214</v>
      </c>
      <c r="D8" s="24">
        <f t="shared" si="0"/>
        <v>4.2048342989710625E-3</v>
      </c>
      <c r="E8" s="25">
        <f t="shared" si="1"/>
        <v>1.914670606956981E-3</v>
      </c>
      <c r="I8" s="8">
        <v>1</v>
      </c>
      <c r="J8" s="7">
        <v>1.018</v>
      </c>
      <c r="K8" s="7">
        <v>1.012</v>
      </c>
      <c r="L8" s="7">
        <v>-1.0129999999999999</v>
      </c>
      <c r="M8" s="24">
        <f>($S$8*J8)/($S$3*$S$11)</f>
        <v>2.0002436057722155E-2</v>
      </c>
      <c r="N8" s="24">
        <f>($S$8*K8)/($S$3*$S$11)</f>
        <v>1.9884543507283716E-2</v>
      </c>
      <c r="O8" s="32">
        <f t="shared" si="2"/>
        <v>1.9904192265690117E-2</v>
      </c>
      <c r="R8" s="8" t="s">
        <v>11</v>
      </c>
      <c r="S8" s="15">
        <v>0.01</v>
      </c>
    </row>
    <row r="9" spans="2:19" ht="18" x14ac:dyDescent="0.35">
      <c r="B9" s="1">
        <v>14</v>
      </c>
      <c r="C9" s="23">
        <v>0.189</v>
      </c>
      <c r="D9" s="24">
        <f t="shared" si="0"/>
        <v>3.7136153388108912E-3</v>
      </c>
      <c r="E9" s="25">
        <f t="shared" si="1"/>
        <v>1.1879916241508274E-3</v>
      </c>
      <c r="I9" s="8">
        <v>1.5</v>
      </c>
      <c r="J9" s="7">
        <v>1.492</v>
      </c>
      <c r="K9" s="7">
        <v>1.488</v>
      </c>
      <c r="L9" s="7">
        <v>-1.4950000000000001</v>
      </c>
      <c r="M9" s="24">
        <f>($S$8*J9)/($S$3*$S$11)</f>
        <v>2.9315947542358996E-2</v>
      </c>
      <c r="N9" s="24">
        <f>($S$8*K9)/($S$3*$S$11)</f>
        <v>2.9237352508733369E-2</v>
      </c>
      <c r="O9" s="32">
        <f t="shared" si="2"/>
        <v>2.937489381757822E-2</v>
      </c>
      <c r="R9" s="8" t="s">
        <v>15</v>
      </c>
      <c r="S9" s="15">
        <v>4</v>
      </c>
    </row>
    <row r="10" spans="2:19" ht="18" x14ac:dyDescent="0.35">
      <c r="B10" s="1">
        <v>16</v>
      </c>
      <c r="C10" s="23">
        <v>0.17899999999999999</v>
      </c>
      <c r="D10" s="24">
        <f t="shared" si="0"/>
        <v>3.5171277547468229E-3</v>
      </c>
      <c r="E10" s="25">
        <f t="shared" si="1"/>
        <v>9.3831548792555576E-4</v>
      </c>
      <c r="I10" s="8">
        <v>1.99</v>
      </c>
      <c r="J10" s="7">
        <v>1.9530000000000001</v>
      </c>
      <c r="K10" s="7">
        <v>1.954</v>
      </c>
      <c r="L10" s="7">
        <v>-1.9730000000000001</v>
      </c>
      <c r="M10" s="24">
        <f>($S$8*J10)/($S$3*$S$11)</f>
        <v>3.8374025167712551E-2</v>
      </c>
      <c r="N10" s="24">
        <f>($S$8*K10)/($S$3*$S$11)</f>
        <v>3.8393673926118949E-2</v>
      </c>
      <c r="O10" s="32">
        <f t="shared" si="2"/>
        <v>3.8767000335840684E-2</v>
      </c>
      <c r="R10" s="16" t="s">
        <v>16</v>
      </c>
      <c r="S10" s="15">
        <f>4*PI()*10^-7</f>
        <v>1.2566370614359173E-6</v>
      </c>
    </row>
    <row r="11" spans="2:19" ht="18" customHeight="1" x14ac:dyDescent="0.35">
      <c r="B11" s="1">
        <v>18</v>
      </c>
      <c r="C11" s="23">
        <v>0.17</v>
      </c>
      <c r="D11" s="24">
        <f t="shared" si="0"/>
        <v>3.3402889290891618E-3</v>
      </c>
      <c r="E11" s="25">
        <f t="shared" si="1"/>
        <v>7.4625769276375929E-4</v>
      </c>
      <c r="I11" s="8">
        <v>2.5099999999999998</v>
      </c>
      <c r="J11" s="7">
        <v>2.4409999999999998</v>
      </c>
      <c r="K11" s="7">
        <v>2.4500000000000002</v>
      </c>
      <c r="L11" s="7">
        <v>-2.452</v>
      </c>
      <c r="M11" s="24">
        <f>($S$8*J11)/($S$3*$S$11)</f>
        <v>4.7962619270039072E-2</v>
      </c>
      <c r="N11" s="24">
        <f>($S$8*K11)/($S$3*$S$11)</f>
        <v>4.8139458095696745E-2</v>
      </c>
      <c r="O11" s="32">
        <f t="shared" si="2"/>
        <v>4.8178755612509554E-2</v>
      </c>
      <c r="R11" s="35" t="s">
        <v>17</v>
      </c>
      <c r="S11" s="36">
        <f>PI()*(S7)^2</f>
        <v>2.5446900494077322E-4</v>
      </c>
    </row>
    <row r="12" spans="2:19" x14ac:dyDescent="0.25">
      <c r="B12" s="1">
        <v>20</v>
      </c>
      <c r="C12" s="23">
        <v>0.16700000000000001</v>
      </c>
      <c r="D12" s="24">
        <f t="shared" si="0"/>
        <v>3.2813426538699413E-3</v>
      </c>
      <c r="E12" s="25">
        <f t="shared" si="1"/>
        <v>5.9866634654359284E-4</v>
      </c>
      <c r="I12" s="8">
        <v>3</v>
      </c>
      <c r="J12" s="7">
        <v>2.8929999999999998</v>
      </c>
      <c r="K12" s="7">
        <v>2.8849999999999998</v>
      </c>
      <c r="L12" s="7">
        <v>-2.9039999999999999</v>
      </c>
      <c r="M12" s="24">
        <f>($S$8*J12)/($S$3*$S$11)</f>
        <v>5.6843858069734965E-2</v>
      </c>
      <c r="N12" s="24">
        <f>($S$8*K12)/($S$3*$S$11)</f>
        <v>5.668666800248371E-2</v>
      </c>
      <c r="O12" s="32">
        <f t="shared" si="2"/>
        <v>5.7059994412205439E-2</v>
      </c>
      <c r="R12" s="35" t="s">
        <v>23</v>
      </c>
      <c r="S12" s="36">
        <v>1.813E-2</v>
      </c>
    </row>
    <row r="13" spans="2:19" ht="15.75" thickBot="1" x14ac:dyDescent="0.3">
      <c r="B13" s="1">
        <v>25</v>
      </c>
      <c r="C13" s="23">
        <v>0.158</v>
      </c>
      <c r="D13" s="24">
        <f t="shared" si="0"/>
        <v>3.1045038282122798E-3</v>
      </c>
      <c r="E13" s="25">
        <f t="shared" si="1"/>
        <v>3.5967051422928522E-4</v>
      </c>
      <c r="I13" s="8">
        <v>3.51</v>
      </c>
      <c r="J13" s="7">
        <v>3.36</v>
      </c>
      <c r="K13" s="7">
        <v>3.3719999999999999</v>
      </c>
      <c r="L13" s="7">
        <v>-3.3660000000000001</v>
      </c>
      <c r="M13" s="24">
        <f>($S$8*J13)/($S$3*$S$11)</f>
        <v>6.6019828245526949E-2</v>
      </c>
      <c r="N13" s="24">
        <f>($S$8*K13)/($S$3*$S$11)</f>
        <v>6.6255613346403841E-2</v>
      </c>
      <c r="O13" s="32">
        <f t="shared" si="2"/>
        <v>6.6137720795965402E-2</v>
      </c>
      <c r="R13" s="17" t="s">
        <v>24</v>
      </c>
      <c r="S13" s="18">
        <f>S12/S10</f>
        <v>14427.395591280312</v>
      </c>
    </row>
    <row r="14" spans="2:19" x14ac:dyDescent="0.25">
      <c r="B14" s="1">
        <v>30</v>
      </c>
      <c r="C14" s="23">
        <v>0.155</v>
      </c>
      <c r="D14" s="24">
        <f t="shared" si="0"/>
        <v>3.0455575529930588E-3</v>
      </c>
      <c r="E14" s="25">
        <f t="shared" si="1"/>
        <v>2.2879145406206965E-4</v>
      </c>
      <c r="I14" s="8">
        <v>4.01</v>
      </c>
      <c r="J14" s="7">
        <v>3.7480000000000002</v>
      </c>
      <c r="K14" s="7">
        <v>3.738</v>
      </c>
      <c r="L14" s="7">
        <v>-3.802</v>
      </c>
      <c r="M14" s="24">
        <f>($S$8*J14)/($S$3*$S$11)</f>
        <v>7.3643546507212818E-2</v>
      </c>
      <c r="N14" s="24">
        <f>($S$8*K14)/($S$3*$S$11)</f>
        <v>7.3447058923148748E-2</v>
      </c>
      <c r="O14" s="32">
        <f t="shared" si="2"/>
        <v>7.4704579461158771E-2</v>
      </c>
    </row>
    <row r="15" spans="2:19" ht="15.75" thickBot="1" x14ac:dyDescent="0.3">
      <c r="B15" s="3">
        <v>35</v>
      </c>
      <c r="C15" s="27">
        <v>0.153</v>
      </c>
      <c r="D15" s="28">
        <f t="shared" si="0"/>
        <v>3.0062600361802456E-3</v>
      </c>
      <c r="E15" s="29">
        <f t="shared" si="1"/>
        <v>1.5299648201907951E-4</v>
      </c>
      <c r="I15" s="8">
        <v>4.5</v>
      </c>
      <c r="J15" s="7">
        <v>4.2619999999999996</v>
      </c>
      <c r="K15" s="7">
        <v>4.2720000000000002</v>
      </c>
      <c r="L15" s="7">
        <v>-4.2709999999999999</v>
      </c>
      <c r="M15" s="24">
        <f>($S$8*J15)/($S$3*$S$11)</f>
        <v>8.3743008328105911E-2</v>
      </c>
      <c r="N15" s="24">
        <f>($S$8*K15)/($S$3*$S$11)</f>
        <v>8.3939495912169995E-2</v>
      </c>
      <c r="O15" s="32">
        <f t="shared" si="2"/>
        <v>8.3919847153763577E-2</v>
      </c>
    </row>
    <row r="16" spans="2:19" x14ac:dyDescent="0.25">
      <c r="I16" s="8">
        <v>4.76</v>
      </c>
      <c r="J16" s="7">
        <v>4.5</v>
      </c>
      <c r="K16" s="7">
        <v>4.5030000000000001</v>
      </c>
      <c r="L16" s="7">
        <v>-4.4969999999999999</v>
      </c>
      <c r="M16" s="24">
        <f>($S$8*J16)/($S$3*$S$11)</f>
        <v>8.8419412828830743E-2</v>
      </c>
      <c r="N16" s="24">
        <f>($S$8*K16)/($S$3*$S$11)</f>
        <v>8.847835910404997E-2</v>
      </c>
      <c r="O16" s="32">
        <f t="shared" si="2"/>
        <v>8.836046655361153E-2</v>
      </c>
    </row>
    <row r="17" spans="4:15" ht="15.75" thickBot="1" x14ac:dyDescent="0.3">
      <c r="I17" s="9">
        <v>4.99</v>
      </c>
      <c r="J17" s="10">
        <v>4.68</v>
      </c>
      <c r="K17" s="10">
        <v>4.6719999999999997</v>
      </c>
      <c r="L17" s="10">
        <v>-4.67</v>
      </c>
      <c r="M17" s="28">
        <f>($S$8*J17)/($S$3*$S$11)</f>
        <v>9.1956189341983977E-2</v>
      </c>
      <c r="N17" s="28">
        <f>($S$8*K17)/($S$3*$S$11)</f>
        <v>9.1798999274732715E-2</v>
      </c>
      <c r="O17" s="29">
        <f t="shared" si="2"/>
        <v>9.1759701757919906E-2</v>
      </c>
    </row>
    <row r="22" spans="4:15" x14ac:dyDescent="0.25">
      <c r="D22">
        <v>6.4644415157078484E-3</v>
      </c>
      <c r="E22" s="22">
        <f>D22-$D$15</f>
        <v>3.4581814795276028E-3</v>
      </c>
    </row>
    <row r="23" spans="4:15" x14ac:dyDescent="0.25">
      <c r="D23">
        <v>5.6784911794515742E-3</v>
      </c>
      <c r="E23" s="22">
        <f t="shared" ref="E23:E33" si="3">D23-$D$15</f>
        <v>2.6722311432713286E-3</v>
      </c>
    </row>
    <row r="24" spans="4:15" x14ac:dyDescent="0.25">
      <c r="D24">
        <v>5.1283259440721837E-3</v>
      </c>
      <c r="E24" s="22">
        <f t="shared" si="3"/>
        <v>2.1220659078919381E-3</v>
      </c>
    </row>
    <row r="25" spans="4:15" x14ac:dyDescent="0.25">
      <c r="D25">
        <v>4.617458225505606E-3</v>
      </c>
      <c r="E25" s="22">
        <f t="shared" si="3"/>
        <v>1.6111981893253604E-3</v>
      </c>
    </row>
    <row r="26" spans="4:15" x14ac:dyDescent="0.25">
      <c r="D26">
        <v>4.2048342989710625E-3</v>
      </c>
      <c r="E26" s="22">
        <f t="shared" si="3"/>
        <v>1.1985742627908169E-3</v>
      </c>
    </row>
    <row r="27" spans="4:15" x14ac:dyDescent="0.25">
      <c r="D27">
        <v>3.7136153388108912E-3</v>
      </c>
      <c r="E27" s="22">
        <f t="shared" si="3"/>
        <v>7.0735530263064559E-4</v>
      </c>
    </row>
    <row r="28" spans="4:15" x14ac:dyDescent="0.25">
      <c r="D28">
        <v>3.5171277547468229E-3</v>
      </c>
      <c r="E28" s="22">
        <f t="shared" si="3"/>
        <v>5.1086771856657725E-4</v>
      </c>
    </row>
    <row r="29" spans="4:15" x14ac:dyDescent="0.25">
      <c r="D29">
        <v>3.3402889290891618E-3</v>
      </c>
      <c r="E29" s="22">
        <f t="shared" si="3"/>
        <v>3.3402889290891618E-4</v>
      </c>
    </row>
    <row r="30" spans="4:15" x14ac:dyDescent="0.25">
      <c r="D30">
        <v>3.2813426538699413E-3</v>
      </c>
      <c r="E30" s="22">
        <f t="shared" si="3"/>
        <v>2.7508261768969568E-4</v>
      </c>
    </row>
    <row r="31" spans="4:15" x14ac:dyDescent="0.25">
      <c r="D31">
        <v>3.1045038282122798E-3</v>
      </c>
      <c r="E31" s="22">
        <f t="shared" si="3"/>
        <v>9.824379203203417E-5</v>
      </c>
    </row>
    <row r="32" spans="4:15" x14ac:dyDescent="0.25">
      <c r="D32">
        <v>3.0455575529930588E-3</v>
      </c>
      <c r="E32" s="22">
        <f t="shared" si="3"/>
        <v>3.9297516812813234E-5</v>
      </c>
    </row>
    <row r="33" spans="4:5" x14ac:dyDescent="0.25">
      <c r="D33">
        <v>3.0062600361802456E-3</v>
      </c>
      <c r="E33" s="22">
        <f t="shared" si="3"/>
        <v>0</v>
      </c>
    </row>
  </sheetData>
  <mergeCells count="3">
    <mergeCell ref="R1:S2"/>
    <mergeCell ref="B1:E2"/>
    <mergeCell ref="I1:O2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2020-10-18T09:05:11Z</dcterms:created>
  <dcterms:modified xsi:type="dcterms:W3CDTF">2020-10-18T16:18:51Z</dcterms:modified>
</cp:coreProperties>
</file>