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II\TopPre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L4" i="1"/>
  <c r="R9" i="1" l="1"/>
  <c r="L11" i="1"/>
  <c r="M7" i="1" s="1"/>
  <c r="M6" i="1" l="1"/>
  <c r="M5" i="1"/>
  <c r="M4" i="1"/>
  <c r="M10" i="1"/>
  <c r="M9" i="1"/>
  <c r="M8" i="1"/>
  <c r="R7" i="1"/>
  <c r="K5" i="1" s="1"/>
  <c r="K4" i="1" l="1"/>
  <c r="K10" i="1"/>
  <c r="K9" i="1"/>
  <c r="K8" i="1"/>
  <c r="K7" i="1"/>
  <c r="K6" i="1"/>
  <c r="R4" i="1"/>
  <c r="R8" i="1" s="1"/>
  <c r="D5" i="1"/>
  <c r="D6" i="1"/>
  <c r="D7" i="1"/>
  <c r="D8" i="1"/>
  <c r="D9" i="1"/>
  <c r="D10" i="1"/>
  <c r="D11" i="1"/>
  <c r="D12" i="1"/>
  <c r="D13" i="1"/>
  <c r="D4" i="1"/>
  <c r="L7" i="1" l="1"/>
  <c r="L8" i="1"/>
  <c r="L9" i="1"/>
  <c r="L10" i="1"/>
  <c r="L6" i="1"/>
  <c r="L5" i="1"/>
</calcChain>
</file>

<file path=xl/sharedStrings.xml><?xml version="1.0" encoding="utf-8"?>
<sst xmlns="http://schemas.openxmlformats.org/spreadsheetml/2006/main" count="22" uniqueCount="21">
  <si>
    <t>Umeritev termoclena</t>
  </si>
  <si>
    <t>T1 [°C]</t>
  </si>
  <si>
    <t>T2 [°C]</t>
  </si>
  <si>
    <t>U [mV]</t>
  </si>
  <si>
    <t>ΔT [°C]</t>
  </si>
  <si>
    <t>Merjenec</t>
  </si>
  <si>
    <t>P [W]</t>
  </si>
  <si>
    <t>Additional Data</t>
  </si>
  <si>
    <t>R [cm]</t>
  </si>
  <si>
    <t>L [cm]</t>
  </si>
  <si>
    <t>2R [cm]</t>
  </si>
  <si>
    <t>ΔT [K]</t>
  </si>
  <si>
    <t>k [K/mv]</t>
  </si>
  <si>
    <t>c [mV/K]</t>
  </si>
  <si>
    <t>Value:</t>
  </si>
  <si>
    <r>
      <t>λ [W/m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2.65"/>
        <color theme="1"/>
        <rFont val="Calibri"/>
        <family val="2"/>
      </rPr>
      <t>]</t>
    </r>
  </si>
  <si>
    <r>
      <t>Δλ [W/m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]</t>
    </r>
  </si>
  <si>
    <r>
      <t>S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]</t>
    </r>
  </si>
  <si>
    <t>± 5</t>
  </si>
  <si>
    <r>
      <t>D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/s]</t>
    </r>
  </si>
  <si>
    <r>
      <t>t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charset val="1"/>
        <scheme val="minor"/>
      </rPr>
      <t xml:space="preserve"> [s]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</si>
</sst>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.65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4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2" fontId="0" fillId="0" borderId="12" xfId="0" applyNumberFormat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/>
    <xf numFmtId="0" fontId="0" fillId="0" borderId="12" xfId="0" applyBorder="1"/>
    <xf numFmtId="2" fontId="0" fillId="0" borderId="5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8" xfId="0" applyNumberFormat="1" applyBorder="1"/>
    <xf numFmtId="165" fontId="0" fillId="0" borderId="8" xfId="0" applyNumberFormat="1" applyBorder="1"/>
    <xf numFmtId="2" fontId="0" fillId="0" borderId="11" xfId="0" applyNumberFormat="1" applyBorder="1"/>
    <xf numFmtId="165" fontId="0" fillId="0" borderId="11" xfId="0" applyNumberFormat="1" applyBorder="1"/>
    <xf numFmtId="0" fontId="0" fillId="0" borderId="11" xfId="0" applyBorder="1"/>
    <xf numFmtId="165" fontId="0" fillId="4" borderId="17" xfId="0" applyNumberFormat="1" applyFill="1" applyBorder="1"/>
    <xf numFmtId="0" fontId="0" fillId="4" borderId="18" xfId="0" applyFill="1" applyBorder="1"/>
    <xf numFmtId="0" fontId="0" fillId="4" borderId="1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7" xfId="0" applyFill="1" applyBorder="1"/>
    <xf numFmtId="0" fontId="0" fillId="3" borderId="9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"/>
  <sheetViews>
    <sheetView tabSelected="1" zoomScaleNormal="100" workbookViewId="0">
      <selection activeCell="S27" sqref="S27"/>
    </sheetView>
  </sheetViews>
  <sheetFormatPr defaultRowHeight="15" x14ac:dyDescent="0.25"/>
  <cols>
    <col min="12" max="13" width="11.42578125" customWidth="1"/>
    <col min="18" max="18" width="11" bestFit="1" customWidth="1"/>
  </cols>
  <sheetData>
    <row r="1" spans="2:18" ht="15.75" thickBot="1" x14ac:dyDescent="0.3">
      <c r="B1" s="35" t="s">
        <v>0</v>
      </c>
      <c r="C1" s="35"/>
      <c r="D1" s="35"/>
      <c r="E1" s="35"/>
      <c r="I1" s="35" t="s">
        <v>5</v>
      </c>
      <c r="J1" s="35"/>
      <c r="K1" s="35"/>
      <c r="L1" s="35"/>
      <c r="M1" s="35"/>
      <c r="Q1" s="31" t="s">
        <v>7</v>
      </c>
      <c r="R1" s="32"/>
    </row>
    <row r="2" spans="2:18" ht="15.75" thickBot="1" x14ac:dyDescent="0.3">
      <c r="B2" s="35"/>
      <c r="C2" s="35"/>
      <c r="D2" s="35"/>
      <c r="E2" s="35"/>
      <c r="I2" s="35"/>
      <c r="J2" s="35"/>
      <c r="K2" s="35"/>
      <c r="L2" s="35"/>
      <c r="M2" s="35"/>
      <c r="Q2" s="33"/>
      <c r="R2" s="34"/>
    </row>
    <row r="3" spans="2:18" ht="18" thickBot="1" x14ac:dyDescent="0.3">
      <c r="B3" s="10" t="s">
        <v>1</v>
      </c>
      <c r="C3" s="10" t="s">
        <v>2</v>
      </c>
      <c r="D3" s="11" t="s">
        <v>4</v>
      </c>
      <c r="E3" s="10" t="s">
        <v>3</v>
      </c>
      <c r="I3" s="10" t="s">
        <v>6</v>
      </c>
      <c r="J3" s="10" t="s">
        <v>3</v>
      </c>
      <c r="K3" s="11" t="s">
        <v>11</v>
      </c>
      <c r="L3" s="11" t="s">
        <v>15</v>
      </c>
      <c r="M3" s="11" t="s">
        <v>16</v>
      </c>
      <c r="Q3" s="26" t="s">
        <v>10</v>
      </c>
      <c r="R3" s="27">
        <v>4.7</v>
      </c>
    </row>
    <row r="4" spans="2:18" x14ac:dyDescent="0.25">
      <c r="B4" s="7">
        <v>90.7</v>
      </c>
      <c r="C4" s="8">
        <v>0.9</v>
      </c>
      <c r="D4" s="8">
        <f>B4-C4</f>
        <v>89.8</v>
      </c>
      <c r="E4" s="9">
        <v>3.7</v>
      </c>
      <c r="I4" s="7">
        <v>30.2</v>
      </c>
      <c r="J4" s="20">
        <v>0.2</v>
      </c>
      <c r="K4" s="21">
        <f t="shared" ref="K4:K10" si="0">J4/$R$7</f>
        <v>4.6860000000000008</v>
      </c>
      <c r="L4" s="22">
        <f>ROUND(((I4/$R$8)*($R$5/100))/K4, 4)</f>
        <v>204.30629999999999</v>
      </c>
      <c r="M4" s="14">
        <f>L4-$L$11</f>
        <v>-5.6937000000000069</v>
      </c>
      <c r="Q4" s="12" t="s">
        <v>8</v>
      </c>
      <c r="R4" s="13">
        <f>R3/2</f>
        <v>2.35</v>
      </c>
    </row>
    <row r="5" spans="2:18" x14ac:dyDescent="0.25">
      <c r="B5" s="1">
        <v>82.8</v>
      </c>
      <c r="C5" s="2">
        <v>0.7</v>
      </c>
      <c r="D5" s="2">
        <f t="shared" ref="D5:D13" si="1">B5-C5</f>
        <v>82.1</v>
      </c>
      <c r="E5" s="3">
        <v>3.39</v>
      </c>
      <c r="I5" s="1">
        <v>34.9</v>
      </c>
      <c r="J5" s="15">
        <v>0.23</v>
      </c>
      <c r="K5" s="16">
        <f t="shared" si="0"/>
        <v>5.3889000000000005</v>
      </c>
      <c r="L5" s="22">
        <f t="shared" ref="L5:L10" si="2">ROUND(((I5/$R$8)*($R$5/100))/K5, 4)</f>
        <v>205.3064</v>
      </c>
      <c r="M5" s="14">
        <f t="shared" ref="M5:M10" si="3">L5-$L$11</f>
        <v>-4.6936000000000035</v>
      </c>
      <c r="Q5" s="28" t="s">
        <v>9</v>
      </c>
      <c r="R5" s="17">
        <v>5.5</v>
      </c>
    </row>
    <row r="6" spans="2:18" x14ac:dyDescent="0.25">
      <c r="B6" s="1">
        <v>80.8</v>
      </c>
      <c r="C6" s="2">
        <v>0.2</v>
      </c>
      <c r="D6" s="2">
        <f t="shared" si="1"/>
        <v>80.599999999999994</v>
      </c>
      <c r="E6" s="3">
        <v>3.31</v>
      </c>
      <c r="I6" s="1">
        <v>39.5</v>
      </c>
      <c r="J6" s="15">
        <v>0.25</v>
      </c>
      <c r="K6" s="16">
        <f t="shared" si="0"/>
        <v>5.8575000000000008</v>
      </c>
      <c r="L6" s="22">
        <f t="shared" si="2"/>
        <v>213.7774</v>
      </c>
      <c r="M6" s="14">
        <f t="shared" si="3"/>
        <v>3.7774000000000001</v>
      </c>
      <c r="Q6" s="28" t="s">
        <v>12</v>
      </c>
      <c r="R6" s="17">
        <v>23.43</v>
      </c>
    </row>
    <row r="7" spans="2:18" x14ac:dyDescent="0.25">
      <c r="B7" s="1">
        <v>77.5</v>
      </c>
      <c r="C7" s="2">
        <v>0.7</v>
      </c>
      <c r="D7" s="2">
        <f t="shared" si="1"/>
        <v>76.8</v>
      </c>
      <c r="E7" s="3">
        <v>3.16</v>
      </c>
      <c r="I7" s="1">
        <v>46.2</v>
      </c>
      <c r="J7" s="15">
        <v>0.28999999999999998</v>
      </c>
      <c r="K7" s="16">
        <f t="shared" si="0"/>
        <v>6.7946999999999997</v>
      </c>
      <c r="L7" s="22">
        <f t="shared" si="2"/>
        <v>215.5504</v>
      </c>
      <c r="M7" s="14">
        <f t="shared" si="3"/>
        <v>5.5503999999999962</v>
      </c>
      <c r="Q7" s="12" t="s">
        <v>13</v>
      </c>
      <c r="R7" s="13">
        <f>R6^-1</f>
        <v>4.2680324370465213E-2</v>
      </c>
    </row>
    <row r="8" spans="2:18" ht="17.25" x14ac:dyDescent="0.25">
      <c r="B8" s="1">
        <v>73.900000000000006</v>
      </c>
      <c r="C8" s="2">
        <v>0.1</v>
      </c>
      <c r="D8" s="2">
        <f t="shared" si="1"/>
        <v>73.800000000000011</v>
      </c>
      <c r="E8" s="3">
        <v>3</v>
      </c>
      <c r="I8" s="1">
        <v>49.7</v>
      </c>
      <c r="J8" s="15">
        <v>0.32</v>
      </c>
      <c r="K8" s="16">
        <f t="shared" si="0"/>
        <v>7.4976000000000003</v>
      </c>
      <c r="L8" s="22">
        <f t="shared" si="2"/>
        <v>210.1412</v>
      </c>
      <c r="M8" s="14">
        <f t="shared" si="3"/>
        <v>0.14119999999999777</v>
      </c>
      <c r="Q8" s="12" t="s">
        <v>17</v>
      </c>
      <c r="R8" s="13">
        <f>PI()*(R4/100)^2</f>
        <v>1.7349445429449633E-3</v>
      </c>
    </row>
    <row r="9" spans="2:18" ht="17.25" x14ac:dyDescent="0.25">
      <c r="B9" s="1">
        <v>72.8</v>
      </c>
      <c r="C9" s="2">
        <v>0.7</v>
      </c>
      <c r="D9" s="2">
        <f t="shared" si="1"/>
        <v>72.099999999999994</v>
      </c>
      <c r="E9" s="3">
        <v>2.98</v>
      </c>
      <c r="I9" s="1">
        <v>55.7</v>
      </c>
      <c r="J9" s="15">
        <v>0.35</v>
      </c>
      <c r="K9" s="16">
        <f t="shared" si="0"/>
        <v>8.2004999999999999</v>
      </c>
      <c r="L9" s="22">
        <f t="shared" si="2"/>
        <v>215.32380000000001</v>
      </c>
      <c r="M9" s="14">
        <f t="shared" si="3"/>
        <v>5.3238000000000056</v>
      </c>
      <c r="Q9" s="28" t="s">
        <v>19</v>
      </c>
      <c r="R9" s="17">
        <f>8.418 * 10^-5</f>
        <v>8.4179999999999997E-5</v>
      </c>
    </row>
    <row r="10" spans="2:18" ht="18.75" thickBot="1" x14ac:dyDescent="0.4">
      <c r="B10" s="1">
        <v>66</v>
      </c>
      <c r="C10" s="2">
        <v>0.2</v>
      </c>
      <c r="D10" s="2">
        <f t="shared" si="1"/>
        <v>65.8</v>
      </c>
      <c r="E10" s="3">
        <v>2.66</v>
      </c>
      <c r="I10" s="4">
        <v>59.7</v>
      </c>
      <c r="J10" s="18">
        <v>0.39</v>
      </c>
      <c r="K10" s="19">
        <f t="shared" si="0"/>
        <v>9.1377000000000006</v>
      </c>
      <c r="L10" s="22">
        <f t="shared" si="2"/>
        <v>207.1164</v>
      </c>
      <c r="M10" s="14">
        <f t="shared" si="3"/>
        <v>-2.8836000000000013</v>
      </c>
      <c r="Q10" s="29" t="s">
        <v>20</v>
      </c>
      <c r="R10" s="30">
        <f>ROUND((R5/100)^2/(2*R9),2)</f>
        <v>17.97</v>
      </c>
    </row>
    <row r="11" spans="2:18" ht="15.75" thickBot="1" x14ac:dyDescent="0.3">
      <c r="B11" s="1">
        <v>60.9</v>
      </c>
      <c r="C11" s="2">
        <v>0.2</v>
      </c>
      <c r="D11" s="2">
        <f t="shared" si="1"/>
        <v>60.699999999999996</v>
      </c>
      <c r="E11" s="3">
        <v>2.46</v>
      </c>
      <c r="K11" s="23" t="s">
        <v>14</v>
      </c>
      <c r="L11" s="25">
        <f>ROUND(AVERAGE(L4:L10), 0)</f>
        <v>210</v>
      </c>
      <c r="M11" s="24" t="s">
        <v>18</v>
      </c>
    </row>
    <row r="12" spans="2:18" x14ac:dyDescent="0.25">
      <c r="B12" s="1">
        <v>54</v>
      </c>
      <c r="C12" s="2">
        <v>0.1</v>
      </c>
      <c r="D12" s="2">
        <f t="shared" si="1"/>
        <v>53.9</v>
      </c>
      <c r="E12" s="3">
        <v>2.1800000000000002</v>
      </c>
    </row>
    <row r="13" spans="2:18" ht="15.75" thickBot="1" x14ac:dyDescent="0.3">
      <c r="B13" s="4">
        <v>46.3</v>
      </c>
      <c r="C13" s="5">
        <v>0.1</v>
      </c>
      <c r="D13" s="5">
        <f t="shared" si="1"/>
        <v>46.199999999999996</v>
      </c>
      <c r="E13" s="6">
        <v>1.85</v>
      </c>
    </row>
  </sheetData>
  <mergeCells count="3">
    <mergeCell ref="Q1:R2"/>
    <mergeCell ref="I1:M2"/>
    <mergeCell ref="B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2020-10-18T09:34:45Z</dcterms:created>
  <dcterms:modified xsi:type="dcterms:W3CDTF">2020-11-05T17:20:43Z</dcterms:modified>
</cp:coreProperties>
</file>