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2. Letnik\Fizikalni Praktikum III\ZeMaPo\"/>
    </mc:Choice>
  </mc:AlternateContent>
  <bookViews>
    <workbookView xWindow="0" yWindow="0" windowWidth="14655" windowHeight="8145" activeTab="1"/>
  </bookViews>
  <sheets>
    <sheet name="Kompenzacija" sheetId="1" r:id="rId1"/>
    <sheet name="Gaus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J19" i="2"/>
  <c r="J4" i="2"/>
  <c r="D5" i="1"/>
  <c r="D6" i="1"/>
  <c r="D7" i="1"/>
  <c r="D8" i="1"/>
  <c r="D9" i="1"/>
  <c r="D10" i="1"/>
  <c r="D11" i="1"/>
  <c r="D4" i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R12" i="2"/>
  <c r="R1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C10" i="2"/>
  <c r="D5" i="2"/>
  <c r="D6" i="2"/>
  <c r="D7" i="2"/>
  <c r="D4" i="2"/>
  <c r="C5" i="2"/>
  <c r="C6" i="2"/>
  <c r="C7" i="2"/>
  <c r="C4" i="2"/>
  <c r="O6" i="1"/>
</calcChain>
</file>

<file path=xl/sharedStrings.xml><?xml version="1.0" encoding="utf-8"?>
<sst xmlns="http://schemas.openxmlformats.org/spreadsheetml/2006/main" count="35" uniqueCount="34">
  <si>
    <t>Kompenzacija</t>
  </si>
  <si>
    <t>I [mA]</t>
  </si>
  <si>
    <t>Additional Data</t>
  </si>
  <si>
    <t>l [cm]</t>
  </si>
  <si>
    <t>N</t>
  </si>
  <si>
    <t>δ [°]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</si>
  <si>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[T]</t>
    </r>
  </si>
  <si>
    <t>Nihajni cas</t>
  </si>
  <si>
    <t>±0,02</t>
  </si>
  <si>
    <r>
      <t>10t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[s]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</si>
  <si>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[s] </t>
    </r>
  </si>
  <si>
    <r>
      <t>Δt</t>
    </r>
    <r>
      <rPr>
        <b/>
        <vertAlign val="subscript"/>
        <sz val="11"/>
        <color theme="1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 [s]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</si>
  <si>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=</t>
    </r>
  </si>
  <si>
    <t>Gauss zasuk igle</t>
  </si>
  <si>
    <t>r [cm]</t>
  </si>
  <si>
    <r>
      <t>l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"/>
        <scheme val="minor"/>
      </rPr>
      <t xml:space="preserve"> [mm]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</si>
  <si>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t </t>
    </r>
    <r>
      <rPr>
        <sz val="11"/>
        <color theme="1"/>
        <rFont val="Calibri"/>
        <family val="2"/>
        <charset val="1"/>
        <scheme val="minor"/>
      </rPr>
      <t>[mm]</t>
    </r>
  </si>
  <si>
    <r>
      <t>m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"/>
        <scheme val="minor"/>
      </rPr>
      <t xml:space="preserve"> [g]</t>
    </r>
  </si>
  <si>
    <r>
      <t>m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"/>
        <scheme val="minor"/>
      </rPr>
      <t xml:space="preserve"> [g]</t>
    </r>
  </si>
  <si>
    <r>
      <t>J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"/>
        <scheme val="minor"/>
      </rPr>
      <t xml:space="preserve"> [kgm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]</t>
    </r>
  </si>
  <si>
    <r>
      <t>J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"/>
        <scheme val="minor"/>
      </rPr>
      <t xml:space="preserve"> [kgm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]</t>
    </r>
  </si>
  <si>
    <r>
      <t>2r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"/>
        <scheme val="minor"/>
      </rPr>
      <t xml:space="preserve"> [mm]</t>
    </r>
  </si>
  <si>
    <r>
      <t>2r</t>
    </r>
    <r>
      <rPr>
        <vertAlign val="subscript"/>
        <sz val="11"/>
        <color theme="1"/>
        <rFont val="Calibri"/>
        <family val="2"/>
        <scheme val="minor"/>
      </rPr>
      <t>t2</t>
    </r>
    <r>
      <rPr>
        <sz val="11"/>
        <color theme="1"/>
        <rFont val="Calibri"/>
        <family val="2"/>
        <charset val="1"/>
        <scheme val="minor"/>
      </rPr>
      <t xml:space="preserve"> [mm]</t>
    </r>
  </si>
  <si>
    <r>
      <t>2r</t>
    </r>
    <r>
      <rPr>
        <vertAlign val="subscript"/>
        <sz val="11"/>
        <color theme="1"/>
        <rFont val="Calibri"/>
        <family val="2"/>
        <scheme val="minor"/>
      </rPr>
      <t>t1</t>
    </r>
    <r>
      <rPr>
        <sz val="11"/>
        <color theme="1"/>
        <rFont val="Calibri"/>
        <family val="2"/>
        <charset val="1"/>
        <scheme val="minor"/>
      </rPr>
      <t xml:space="preserve"> [mm]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</si>
  <si>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"/>
        <scheme val="minor"/>
      </rPr>
      <t xml:space="preserve"> [s]</t>
    </r>
  </si>
  <si>
    <r>
      <t>φ</t>
    </r>
    <r>
      <rPr>
        <b/>
        <vertAlign val="subscript"/>
        <sz val="11"/>
        <color theme="1"/>
        <rFont val="Calibri"/>
        <family val="2"/>
      </rPr>
      <t>0°</t>
    </r>
    <r>
      <rPr>
        <b/>
        <sz val="11"/>
        <color theme="1"/>
        <rFont val="Calibri"/>
        <family val="2"/>
      </rPr>
      <t xml:space="preserve"> [°]</t>
    </r>
  </si>
  <si>
    <r>
      <t>φ</t>
    </r>
    <r>
      <rPr>
        <b/>
        <vertAlign val="subscript"/>
        <sz val="11"/>
        <color theme="1"/>
        <rFont val="Calibri"/>
        <family val="2"/>
      </rPr>
      <t>180°</t>
    </r>
    <r>
      <rPr>
        <b/>
        <sz val="11"/>
        <color theme="1"/>
        <rFont val="Calibri"/>
        <family val="2"/>
      </rPr>
      <t xml:space="preserve"> [°]</t>
    </r>
  </si>
  <si>
    <t>α [°]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</si>
  <si>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[T]</t>
    </r>
  </si>
  <si>
    <r>
      <t>2r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"/>
        <scheme val="minor"/>
      </rPr>
      <t xml:space="preserve"> [mm]</t>
    </r>
  </si>
  <si>
    <r>
      <t>2r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charset val="1"/>
        <scheme val="minor"/>
      </rPr>
      <t xml:space="preserve"> [mm]</t>
    </r>
  </si>
  <si>
    <t>2r [mm]</t>
  </si>
  <si>
    <t xml:space="preserve"> Average:</t>
  </si>
  <si>
    <r>
      <t>Average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charset val="1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</si>
</sst>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1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4" borderId="14" xfId="0" applyFill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9" xfId="0" applyNumberFormat="1" applyBorder="1"/>
    <xf numFmtId="0" fontId="7" fillId="3" borderId="11" xfId="0" applyFont="1" applyFill="1" applyBorder="1" applyAlignment="1">
      <alignment horizontal="right"/>
    </xf>
    <xf numFmtId="2" fontId="0" fillId="0" borderId="15" xfId="0" applyNumberFormat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"/>
  <sheetViews>
    <sheetView workbookViewId="0">
      <selection activeCell="D12" sqref="B1:D12"/>
    </sheetView>
  </sheetViews>
  <sheetFormatPr defaultRowHeight="15" x14ac:dyDescent="0.25"/>
  <cols>
    <col min="3" max="3" width="10" customWidth="1"/>
    <col min="4" max="4" width="12" customWidth="1"/>
    <col min="5" max="5" width="12" bestFit="1" customWidth="1"/>
  </cols>
  <sheetData>
    <row r="1" spans="2:15" ht="15.75" thickBot="1" x14ac:dyDescent="0.3">
      <c r="B1" s="10" t="s">
        <v>0</v>
      </c>
      <c r="C1" s="10"/>
      <c r="D1" s="10"/>
      <c r="N1" s="24" t="s">
        <v>2</v>
      </c>
      <c r="O1" s="25"/>
    </row>
    <row r="2" spans="2:15" ht="15.75" thickBot="1" x14ac:dyDescent="0.3">
      <c r="B2" s="10"/>
      <c r="C2" s="10"/>
      <c r="D2" s="10"/>
      <c r="N2" s="24"/>
      <c r="O2" s="25"/>
    </row>
    <row r="3" spans="2:15" ht="18.75" thickBot="1" x14ac:dyDescent="0.3">
      <c r="B3" s="11" t="s">
        <v>5</v>
      </c>
      <c r="C3" s="12" t="s">
        <v>1</v>
      </c>
      <c r="D3" s="12" t="s">
        <v>6</v>
      </c>
      <c r="N3" s="16" t="s">
        <v>3</v>
      </c>
      <c r="O3" s="17">
        <v>60</v>
      </c>
    </row>
    <row r="4" spans="2:15" ht="18.75" thickBot="1" x14ac:dyDescent="0.4">
      <c r="B4" s="7">
        <v>20</v>
      </c>
      <c r="C4" s="8">
        <v>158.69999999999999</v>
      </c>
      <c r="D4" s="9">
        <f>(4*PI()*10^-7*$O$7*(C4/1000))/(SQRT(($O$3/100)^2+($O$6/2000)^2))</f>
        <v>1.9829025810066008E-5</v>
      </c>
      <c r="N4" s="16" t="s">
        <v>29</v>
      </c>
      <c r="O4" s="17">
        <v>134.18</v>
      </c>
    </row>
    <row r="5" spans="2:15" ht="18.75" thickBot="1" x14ac:dyDescent="0.4">
      <c r="B5" s="2">
        <v>16</v>
      </c>
      <c r="C5" s="1">
        <v>154.19999999999999</v>
      </c>
      <c r="D5" s="3">
        <f t="shared" ref="D5:D11" si="0">(4*PI()*10^-7*$O$7*(C5/1000))/(SQRT(($O$3/100)^2+($O$6/2000)^2))</f>
        <v>1.9266766099005531E-5</v>
      </c>
      <c r="N5" s="16" t="s">
        <v>30</v>
      </c>
      <c r="O5" s="17">
        <v>123.32</v>
      </c>
    </row>
    <row r="6" spans="2:15" ht="15.75" thickBot="1" x14ac:dyDescent="0.3">
      <c r="B6" s="2">
        <v>10</v>
      </c>
      <c r="C6" s="1">
        <v>155.6</v>
      </c>
      <c r="D6" s="3">
        <f t="shared" si="0"/>
        <v>1.944169134244657E-5</v>
      </c>
      <c r="N6" s="18" t="s">
        <v>31</v>
      </c>
      <c r="O6" s="17">
        <f>(O4+O5)/2</f>
        <v>128.75</v>
      </c>
    </row>
    <row r="7" spans="2:15" ht="15.75" thickBot="1" x14ac:dyDescent="0.3">
      <c r="B7" s="2">
        <v>4</v>
      </c>
      <c r="C7" s="1">
        <v>158.19999999999999</v>
      </c>
      <c r="D7" s="3">
        <f t="shared" si="0"/>
        <v>1.9766552508837066E-5</v>
      </c>
      <c r="N7" s="16" t="s">
        <v>4</v>
      </c>
      <c r="O7" s="17">
        <v>60</v>
      </c>
    </row>
    <row r="8" spans="2:15" x14ac:dyDescent="0.25">
      <c r="B8" s="2">
        <v>-4</v>
      </c>
      <c r="C8" s="1">
        <v>155.1</v>
      </c>
      <c r="D8" s="3">
        <f t="shared" si="0"/>
        <v>1.9379218041217628E-5</v>
      </c>
    </row>
    <row r="9" spans="2:15" x14ac:dyDescent="0.25">
      <c r="B9" s="2">
        <v>-10</v>
      </c>
      <c r="C9" s="1">
        <v>158.9</v>
      </c>
      <c r="D9" s="3">
        <f t="shared" si="0"/>
        <v>1.9854015130557587E-5</v>
      </c>
    </row>
    <row r="10" spans="2:15" x14ac:dyDescent="0.25">
      <c r="B10" s="2">
        <v>-16</v>
      </c>
      <c r="C10" s="1">
        <v>158.30000000000001</v>
      </c>
      <c r="D10" s="3">
        <f t="shared" si="0"/>
        <v>1.977904716908286E-5</v>
      </c>
    </row>
    <row r="11" spans="2:15" ht="15.75" thickBot="1" x14ac:dyDescent="0.3">
      <c r="B11" s="4">
        <v>-20</v>
      </c>
      <c r="C11" s="5">
        <v>157.19999999999999</v>
      </c>
      <c r="D11" s="6">
        <f t="shared" si="0"/>
        <v>1.9641605906379181E-5</v>
      </c>
    </row>
    <row r="12" spans="2:15" ht="18.75" thickBot="1" x14ac:dyDescent="0.4">
      <c r="C12" s="22" t="s">
        <v>33</v>
      </c>
      <c r="D12" s="13">
        <f>AVERAGE(D4:D11)</f>
        <v>1.9619740250949053E-5</v>
      </c>
    </row>
    <row r="13" spans="2:15" ht="15.75" thickTop="1" x14ac:dyDescent="0.25"/>
  </sheetData>
  <mergeCells count="2">
    <mergeCell ref="N1:O2"/>
    <mergeCell ref="B1:D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tabSelected="1" zoomScaleNormal="100" workbookViewId="0">
      <selection activeCell="F1" sqref="F1:J19"/>
    </sheetView>
  </sheetViews>
  <sheetFormatPr defaultRowHeight="15" x14ac:dyDescent="0.25"/>
  <cols>
    <col min="10" max="11" width="12" bestFit="1" customWidth="1"/>
    <col min="17" max="17" width="11.5703125" customWidth="1"/>
    <col min="18" max="18" width="12" bestFit="1" customWidth="1"/>
  </cols>
  <sheetData>
    <row r="1" spans="2:18" ht="15.75" thickBot="1" x14ac:dyDescent="0.3">
      <c r="B1" s="10" t="s">
        <v>7</v>
      </c>
      <c r="C1" s="10"/>
      <c r="D1" s="10"/>
      <c r="F1" s="10" t="s">
        <v>13</v>
      </c>
      <c r="G1" s="10"/>
      <c r="H1" s="10"/>
      <c r="I1" s="10"/>
      <c r="J1" s="10"/>
      <c r="Q1" s="24" t="s">
        <v>2</v>
      </c>
      <c r="R1" s="25"/>
    </row>
    <row r="2" spans="2:18" ht="15.75" thickBot="1" x14ac:dyDescent="0.3">
      <c r="B2" s="10"/>
      <c r="C2" s="10"/>
      <c r="D2" s="10"/>
      <c r="F2" s="10"/>
      <c r="G2" s="10"/>
      <c r="H2" s="10"/>
      <c r="I2" s="10"/>
      <c r="J2" s="10"/>
      <c r="Q2" s="24"/>
      <c r="R2" s="25"/>
    </row>
    <row r="3" spans="2:18" ht="18.75" thickBot="1" x14ac:dyDescent="0.4">
      <c r="B3" s="12" t="s">
        <v>9</v>
      </c>
      <c r="C3" s="12" t="s">
        <v>10</v>
      </c>
      <c r="D3" s="11" t="s">
        <v>11</v>
      </c>
      <c r="F3" s="11" t="s">
        <v>14</v>
      </c>
      <c r="G3" s="11" t="s">
        <v>25</v>
      </c>
      <c r="H3" s="11" t="s">
        <v>26</v>
      </c>
      <c r="I3" s="11" t="s">
        <v>27</v>
      </c>
      <c r="J3" s="12" t="s">
        <v>28</v>
      </c>
      <c r="Q3" s="16" t="s">
        <v>15</v>
      </c>
      <c r="R3" s="23">
        <v>46.38</v>
      </c>
    </row>
    <row r="4" spans="2:18" ht="18.75" thickBot="1" x14ac:dyDescent="0.4">
      <c r="B4" s="7">
        <v>19.606999999999999</v>
      </c>
      <c r="C4" s="8">
        <f>B4/10</f>
        <v>1.9606999999999999</v>
      </c>
      <c r="D4" s="9">
        <f>C4-AVERAGE($C$4:$C$7)</f>
        <v>2.4899999999999922E-2</v>
      </c>
      <c r="F4" s="7">
        <v>14.4</v>
      </c>
      <c r="G4" s="8">
        <v>74</v>
      </c>
      <c r="H4" s="8">
        <v>74</v>
      </c>
      <c r="I4" s="21">
        <f>(G4+H4)/2</f>
        <v>74</v>
      </c>
      <c r="J4" s="9">
        <f>SQRT((PI()*4*PI()*10^-7*($R$11+$R$12))/($R$10^2*TAN(RADIANS(I4))*(F4/100)^3))</f>
        <v>2.8191690631545403E-5</v>
      </c>
      <c r="Q4" s="16" t="s">
        <v>21</v>
      </c>
      <c r="R4" s="23">
        <v>15.7</v>
      </c>
    </row>
    <row r="5" spans="2:18" ht="18.75" thickBot="1" x14ac:dyDescent="0.4">
      <c r="B5" s="2">
        <v>19.222999999999999</v>
      </c>
      <c r="C5" s="1">
        <f t="shared" ref="C5:C7" si="0">B5/10</f>
        <v>1.9222999999999999</v>
      </c>
      <c r="D5" s="3">
        <f t="shared" ref="D5:D7" si="1">C5-AVERAGE($C$4:$C$7)</f>
        <v>-1.3500000000000068E-2</v>
      </c>
      <c r="F5" s="2">
        <v>16.399999999999999</v>
      </c>
      <c r="G5" s="1">
        <v>68</v>
      </c>
      <c r="H5" s="1">
        <v>72</v>
      </c>
      <c r="I5" s="19">
        <f t="shared" ref="I5:I18" si="2">(G5+H5)/2</f>
        <v>70</v>
      </c>
      <c r="J5" s="3">
        <f t="shared" ref="J5:J18" si="3">SQRT((PI()*4*PI()*10^-7*($R$11+$R$12))/($R$10^2*TAN(RADIANS(I5))*(F5/100)^3))</f>
        <v>2.613267107008918E-5</v>
      </c>
      <c r="Q5" s="16" t="s">
        <v>17</v>
      </c>
      <c r="R5" s="17">
        <v>33</v>
      </c>
    </row>
    <row r="6" spans="2:18" ht="18.75" thickBot="1" x14ac:dyDescent="0.4">
      <c r="B6" s="2">
        <v>19.417000000000002</v>
      </c>
      <c r="C6" s="1">
        <f t="shared" si="0"/>
        <v>1.9417000000000002</v>
      </c>
      <c r="D6" s="3">
        <f t="shared" si="1"/>
        <v>5.9000000000002384E-3</v>
      </c>
      <c r="F6" s="2">
        <v>18.399999999999999</v>
      </c>
      <c r="G6" s="1">
        <v>64</v>
      </c>
      <c r="H6" s="1">
        <v>68</v>
      </c>
      <c r="I6" s="19">
        <f t="shared" si="2"/>
        <v>66</v>
      </c>
      <c r="J6" s="3">
        <f t="shared" si="3"/>
        <v>2.4321002603037055E-5</v>
      </c>
      <c r="Q6" s="16" t="s">
        <v>16</v>
      </c>
      <c r="R6" s="23">
        <v>49.9</v>
      </c>
    </row>
    <row r="7" spans="2:18" ht="18.75" thickBot="1" x14ac:dyDescent="0.4">
      <c r="B7" s="4">
        <v>19.184999999999999</v>
      </c>
      <c r="C7" s="5">
        <f t="shared" si="0"/>
        <v>1.9184999999999999</v>
      </c>
      <c r="D7" s="6">
        <f t="shared" si="1"/>
        <v>-1.7300000000000093E-2</v>
      </c>
      <c r="F7" s="2">
        <v>20.399999999999999</v>
      </c>
      <c r="G7" s="1">
        <v>58</v>
      </c>
      <c r="H7" s="1">
        <v>62</v>
      </c>
      <c r="I7" s="19">
        <f t="shared" si="2"/>
        <v>60</v>
      </c>
      <c r="J7" s="3">
        <f t="shared" si="3"/>
        <v>2.3724172612403471E-5</v>
      </c>
      <c r="Q7" s="16" t="s">
        <v>22</v>
      </c>
      <c r="R7" s="23">
        <v>19</v>
      </c>
    </row>
    <row r="8" spans="2:18" ht="18.75" thickBot="1" x14ac:dyDescent="0.4">
      <c r="B8" s="14" t="s">
        <v>12</v>
      </c>
      <c r="C8" s="15">
        <v>1.94</v>
      </c>
      <c r="D8" s="13" t="s">
        <v>8</v>
      </c>
      <c r="F8" s="2">
        <v>22.4</v>
      </c>
      <c r="G8" s="1">
        <v>51</v>
      </c>
      <c r="H8" s="1">
        <v>54</v>
      </c>
      <c r="I8" s="19">
        <f t="shared" si="2"/>
        <v>52.5</v>
      </c>
      <c r="J8" s="3">
        <f t="shared" si="3"/>
        <v>2.3770310193487989E-5</v>
      </c>
      <c r="Q8" s="16" t="s">
        <v>23</v>
      </c>
      <c r="R8" s="23">
        <v>15.78</v>
      </c>
    </row>
    <row r="9" spans="2:18" ht="19.5" thickTop="1" thickBot="1" x14ac:dyDescent="0.4">
      <c r="F9" s="2">
        <v>24.4</v>
      </c>
      <c r="G9" s="1">
        <v>44</v>
      </c>
      <c r="H9" s="1">
        <v>48</v>
      </c>
      <c r="I9" s="19">
        <f t="shared" si="2"/>
        <v>46</v>
      </c>
      <c r="J9" s="3">
        <f t="shared" si="3"/>
        <v>2.3455813082472869E-5</v>
      </c>
      <c r="Q9" s="16" t="s">
        <v>18</v>
      </c>
      <c r="R9" s="23">
        <v>6</v>
      </c>
    </row>
    <row r="10" spans="2:18" ht="18.75" thickBot="1" x14ac:dyDescent="0.4">
      <c r="C10">
        <f>AVERAGE(C4:C7)</f>
        <v>1.9358</v>
      </c>
      <c r="F10" s="2">
        <v>26.4</v>
      </c>
      <c r="G10" s="1">
        <v>40</v>
      </c>
      <c r="H10" s="1">
        <v>42</v>
      </c>
      <c r="I10" s="19">
        <f t="shared" si="2"/>
        <v>41</v>
      </c>
      <c r="J10" s="3">
        <f t="shared" si="3"/>
        <v>2.2747266870255824E-5</v>
      </c>
      <c r="Q10" s="18" t="s">
        <v>24</v>
      </c>
      <c r="R10" s="23">
        <v>1.94</v>
      </c>
    </row>
    <row r="11" spans="2:18" ht="19.5" thickBot="1" x14ac:dyDescent="0.4">
      <c r="F11" s="2">
        <v>28.4</v>
      </c>
      <c r="G11" s="1">
        <v>36</v>
      </c>
      <c r="H11" s="1">
        <v>36</v>
      </c>
      <c r="I11" s="19">
        <f t="shared" si="2"/>
        <v>36</v>
      </c>
      <c r="J11" s="3">
        <f t="shared" si="3"/>
        <v>2.2300192377839621E-5</v>
      </c>
      <c r="Q11" s="18" t="s">
        <v>19</v>
      </c>
      <c r="R11" s="17">
        <f>ROUND((R5/1000)*((((R4/2000)^2)/4 +((R3/1000)^2)/12)), 8)</f>
        <v>6.4200000000000004E-6</v>
      </c>
    </row>
    <row r="12" spans="2:18" ht="19.5" thickBot="1" x14ac:dyDescent="0.4">
      <c r="F12" s="2">
        <v>30.4</v>
      </c>
      <c r="G12" s="1">
        <v>28</v>
      </c>
      <c r="H12" s="1">
        <v>30</v>
      </c>
      <c r="I12" s="19">
        <f t="shared" si="2"/>
        <v>29</v>
      </c>
      <c r="J12" s="3">
        <f t="shared" si="3"/>
        <v>2.3053150176892272E-5</v>
      </c>
      <c r="Q12" s="18" t="s">
        <v>20</v>
      </c>
      <c r="R12" s="17">
        <f>ROUND((R9/12000)*(3*((R7/2000)^2 + (R8/2000)^2) + (R6/1000)^2), 8)</f>
        <v>1.4699999999999999E-6</v>
      </c>
    </row>
    <row r="13" spans="2:18" x14ac:dyDescent="0.25">
      <c r="F13" s="2">
        <v>32.4</v>
      </c>
      <c r="G13" s="1">
        <v>24</v>
      </c>
      <c r="H13" s="1">
        <v>26</v>
      </c>
      <c r="I13" s="19">
        <f t="shared" si="2"/>
        <v>25</v>
      </c>
      <c r="J13" s="3">
        <f t="shared" si="3"/>
        <v>2.2843510784562258E-5</v>
      </c>
    </row>
    <row r="14" spans="2:18" x14ac:dyDescent="0.25">
      <c r="F14" s="2">
        <v>34.4</v>
      </c>
      <c r="G14" s="1">
        <v>21</v>
      </c>
      <c r="H14" s="1">
        <v>24</v>
      </c>
      <c r="I14" s="19">
        <f t="shared" si="2"/>
        <v>22.5</v>
      </c>
      <c r="J14" s="3">
        <f t="shared" si="3"/>
        <v>2.2154748221761853E-5</v>
      </c>
    </row>
    <row r="15" spans="2:18" x14ac:dyDescent="0.25">
      <c r="F15" s="2">
        <v>39.4</v>
      </c>
      <c r="G15" s="1">
        <v>14</v>
      </c>
      <c r="H15" s="1">
        <v>16</v>
      </c>
      <c r="I15" s="19">
        <f t="shared" si="2"/>
        <v>15</v>
      </c>
      <c r="J15" s="3">
        <f t="shared" si="3"/>
        <v>2.2472225338047939E-5</v>
      </c>
    </row>
    <row r="16" spans="2:18" x14ac:dyDescent="0.25">
      <c r="F16" s="2">
        <v>44.4</v>
      </c>
      <c r="G16" s="1">
        <v>9</v>
      </c>
      <c r="H16" s="1">
        <v>12</v>
      </c>
      <c r="I16" s="19">
        <f t="shared" si="2"/>
        <v>10.5</v>
      </c>
      <c r="J16" s="3">
        <f t="shared" si="3"/>
        <v>2.2587008978426044E-5</v>
      </c>
    </row>
    <row r="17" spans="6:10" x14ac:dyDescent="0.25">
      <c r="F17" s="2">
        <v>49.4</v>
      </c>
      <c r="G17" s="1">
        <v>6</v>
      </c>
      <c r="H17" s="1">
        <v>9</v>
      </c>
      <c r="I17" s="19">
        <f t="shared" si="2"/>
        <v>7.5</v>
      </c>
      <c r="J17" s="3">
        <f t="shared" si="3"/>
        <v>2.2835559948933186E-5</v>
      </c>
    </row>
    <row r="18" spans="6:10" ht="15.75" thickBot="1" x14ac:dyDescent="0.3">
      <c r="F18" s="4">
        <v>54.4</v>
      </c>
      <c r="G18" s="5">
        <v>4</v>
      </c>
      <c r="H18" s="5">
        <v>6</v>
      </c>
      <c r="I18" s="20">
        <f t="shared" si="2"/>
        <v>5</v>
      </c>
      <c r="J18" s="6">
        <f t="shared" si="3"/>
        <v>2.4240546087588291E-5</v>
      </c>
    </row>
    <row r="19" spans="6:10" ht="15.75" thickBot="1" x14ac:dyDescent="0.3">
      <c r="I19" s="22" t="s">
        <v>32</v>
      </c>
      <c r="J19" s="13">
        <f>AVERAGE(J4:J18)</f>
        <v>2.3655324598489553E-5</v>
      </c>
    </row>
    <row r="20" spans="6:10" ht="15.75" thickTop="1" x14ac:dyDescent="0.25"/>
  </sheetData>
  <mergeCells count="3">
    <mergeCell ref="B1:D2"/>
    <mergeCell ref="Q1:R2"/>
    <mergeCell ref="F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Kompenzacija</vt:lpstr>
      <vt:lpstr>Gauss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2020-12-29T15:02:22Z</dcterms:created>
  <dcterms:modified xsi:type="dcterms:W3CDTF">2020-12-29T16:55:20Z</dcterms:modified>
</cp:coreProperties>
</file>