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Documents\FMF\2. Letnik\Fizikalni Praktikum IV\Milik\"/>
    </mc:Choice>
  </mc:AlternateContent>
  <bookViews>
    <workbookView xWindow="0" yWindow="0" windowWidth="14655" windowHeight="8145" activeTab="1"/>
  </bookViews>
  <sheets>
    <sheet name="Method 1" sheetId="1" r:id="rId1"/>
    <sheet name="Sorted Method 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2" l="1"/>
  <c r="N44" i="2"/>
  <c r="G5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4" i="2"/>
  <c r="N4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4" i="2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" i="1"/>
</calcChain>
</file>

<file path=xl/sharedStrings.xml><?xml version="1.0" encoding="utf-8"?>
<sst xmlns="http://schemas.openxmlformats.org/spreadsheetml/2006/main" count="21" uniqueCount="18">
  <si>
    <t>Metoda 1</t>
  </si>
  <si>
    <t>U [V]</t>
  </si>
  <si>
    <r>
      <t>v [</t>
    </r>
    <r>
      <rPr>
        <b/>
        <sz val="11"/>
        <color theme="1"/>
        <rFont val="Calibri"/>
        <family val="2"/>
      </rPr>
      <t>μm/s]</t>
    </r>
  </si>
  <si>
    <t>Aditional Data</t>
  </si>
  <si>
    <t>d [mm]</t>
  </si>
  <si>
    <r>
      <t>ρ</t>
    </r>
    <r>
      <rPr>
        <vertAlign val="subscript"/>
        <sz val="11"/>
        <color theme="1"/>
        <rFont val="Calibri"/>
        <family val="2"/>
      </rPr>
      <t>zr</t>
    </r>
    <r>
      <rPr>
        <sz val="11"/>
        <color theme="1"/>
        <rFont val="Calibri"/>
        <family val="2"/>
      </rPr>
      <t xml:space="preserve">  [kg/m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]</t>
    </r>
  </si>
  <si>
    <t>η [μPas]</t>
  </si>
  <si>
    <r>
      <t>r [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charset val="1"/>
      </rPr>
      <t>m]</t>
    </r>
  </si>
  <si>
    <r>
      <t>g [m/s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]</t>
    </r>
  </si>
  <si>
    <r>
      <t>ρ [kg/m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]</t>
    </r>
  </si>
  <si>
    <r>
      <t>ne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"/>
        <scheme val="minor"/>
      </rPr>
      <t xml:space="preserve"> [As]</t>
    </r>
  </si>
  <si>
    <t>v [μm/s]</t>
  </si>
  <si>
    <t>r [μm]</t>
  </si>
  <si>
    <t>n</t>
  </si>
  <si>
    <t>Value:</t>
  </si>
  <si>
    <r>
      <t>ne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[As]</t>
    </r>
  </si>
  <si>
    <r>
      <t>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[As]</t>
    </r>
  </si>
  <si>
    <r>
      <t>Δe</t>
    </r>
    <r>
      <rPr>
        <b/>
        <vertAlign val="subscript"/>
        <sz val="11"/>
        <color theme="1"/>
        <rFont val="Calibri"/>
        <family val="2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</si>
</sst>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4" fontId="0" fillId="0" borderId="2" xfId="0" applyNumberFormat="1" applyBorder="1"/>
    <xf numFmtId="4" fontId="0" fillId="0" borderId="4" xfId="0" applyNumberFormat="1" applyBorder="1"/>
    <xf numFmtId="4" fontId="0" fillId="0" borderId="6" xfId="0" applyNumberFormat="1" applyBorder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4" fontId="0" fillId="0" borderId="8" xfId="0" applyNumberFormat="1" applyBorder="1"/>
    <xf numFmtId="0" fontId="0" fillId="0" borderId="8" xfId="0" applyBorder="1"/>
    <xf numFmtId="0" fontId="0" fillId="0" borderId="3" xfId="0" applyBorder="1"/>
    <xf numFmtId="4" fontId="0" fillId="0" borderId="9" xfId="0" applyNumberFormat="1" applyBorder="1"/>
    <xf numFmtId="0" fontId="0" fillId="0" borderId="9" xfId="0" applyBorder="1"/>
    <xf numFmtId="0" fontId="0" fillId="0" borderId="5" xfId="0" applyBorder="1"/>
    <xf numFmtId="4" fontId="0" fillId="0" borderId="10" xfId="0" applyNumberFormat="1" applyBorder="1"/>
    <xf numFmtId="0" fontId="0" fillId="0" borderId="10" xfId="0" applyBorder="1"/>
    <xf numFmtId="0" fontId="0" fillId="0" borderId="7" xfId="0" applyBorder="1"/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3"/>
  <sheetViews>
    <sheetView workbookViewId="0">
      <selection activeCell="F13" sqref="F13"/>
    </sheetView>
  </sheetViews>
  <sheetFormatPr defaultRowHeight="15" x14ac:dyDescent="0.25"/>
  <cols>
    <col min="5" max="5" width="12" bestFit="1" customWidth="1"/>
    <col min="12" max="12" width="11.5703125" customWidth="1"/>
  </cols>
  <sheetData>
    <row r="1" spans="2:13" ht="15.75" thickBot="1" x14ac:dyDescent="0.3">
      <c r="B1" s="18" t="s">
        <v>0</v>
      </c>
      <c r="C1" s="18"/>
      <c r="D1" s="18"/>
      <c r="E1" s="18"/>
      <c r="L1" s="17" t="s">
        <v>3</v>
      </c>
      <c r="M1" s="17"/>
    </row>
    <row r="2" spans="2:13" ht="15.75" thickBot="1" x14ac:dyDescent="0.3">
      <c r="B2" s="18"/>
      <c r="C2" s="18"/>
      <c r="D2" s="18"/>
      <c r="E2" s="18"/>
      <c r="L2" s="17"/>
      <c r="M2" s="17"/>
    </row>
    <row r="3" spans="2:13" ht="18.75" thickBot="1" x14ac:dyDescent="0.3">
      <c r="B3" s="1" t="s">
        <v>2</v>
      </c>
      <c r="C3" s="1" t="s">
        <v>1</v>
      </c>
      <c r="D3" s="7" t="s">
        <v>7</v>
      </c>
      <c r="E3" s="7" t="s">
        <v>10</v>
      </c>
      <c r="F3" t="s">
        <v>13</v>
      </c>
      <c r="L3" t="s">
        <v>4</v>
      </c>
      <c r="M3">
        <v>5.0000000000000001E-3</v>
      </c>
    </row>
    <row r="4" spans="2:13" ht="18.75" x14ac:dyDescent="0.35">
      <c r="B4" s="3">
        <v>70</v>
      </c>
      <c r="C4" s="8">
        <v>141</v>
      </c>
      <c r="D4" s="9">
        <f>SQRT((9*B4*$M$6)/(2*($M$5-$M$4)*$M$7))</f>
        <v>0.77760649920931435</v>
      </c>
      <c r="E4" s="10">
        <f>4*PI()/3 *D4^3*$M$7*($M$5-$M$4)*($M$3/C4) * 10^-18</f>
        <v>6.6582642349975816E-19</v>
      </c>
      <c r="F4">
        <v>1</v>
      </c>
      <c r="L4" s="2" t="s">
        <v>5</v>
      </c>
      <c r="M4" s="6">
        <v>1.2090000000000001</v>
      </c>
    </row>
    <row r="5" spans="2:13" ht="17.25" x14ac:dyDescent="0.25">
      <c r="B5" s="4">
        <v>51.5</v>
      </c>
      <c r="C5" s="11">
        <v>201</v>
      </c>
      <c r="D5" s="12">
        <f t="shared" ref="D5:D53" si="0">SQRT((9*B5*$M$6)/(2*($M$5-$M$4)*$M$7))</f>
        <v>0.66698255687244312</v>
      </c>
      <c r="E5" s="13">
        <f t="shared" ref="E5:E53" si="1">4*PI()/3 *D5^3*$M$7*($M$5-$M$4)*($M$3/C5) * 10^-18</f>
        <v>2.947459626977977E-19</v>
      </c>
      <c r="F5">
        <v>1</v>
      </c>
      <c r="L5" s="2" t="s">
        <v>9</v>
      </c>
      <c r="M5">
        <v>973</v>
      </c>
    </row>
    <row r="6" spans="2:13" x14ac:dyDescent="0.25">
      <c r="B6" s="4">
        <v>69.900000000000006</v>
      </c>
      <c r="C6" s="11">
        <v>201</v>
      </c>
      <c r="D6" s="12">
        <f t="shared" si="0"/>
        <v>0.7770508674847697</v>
      </c>
      <c r="E6" s="13">
        <f t="shared" si="1"/>
        <v>4.6607175562552619E-19</v>
      </c>
      <c r="F6">
        <v>1</v>
      </c>
      <c r="L6" s="2" t="s">
        <v>6</v>
      </c>
      <c r="M6">
        <v>18.3</v>
      </c>
    </row>
    <row r="7" spans="2:13" ht="17.25" x14ac:dyDescent="0.25">
      <c r="B7" s="4">
        <v>73.3</v>
      </c>
      <c r="C7" s="11">
        <v>127</v>
      </c>
      <c r="D7" s="12">
        <f t="shared" si="0"/>
        <v>0.79572471815680645</v>
      </c>
      <c r="E7" s="13">
        <f t="shared" si="1"/>
        <v>7.9210967865787555E-19</v>
      </c>
      <c r="F7">
        <v>1</v>
      </c>
      <c r="L7" s="2" t="s">
        <v>8</v>
      </c>
      <c r="M7">
        <v>9.81</v>
      </c>
    </row>
    <row r="8" spans="2:13" x14ac:dyDescent="0.25">
      <c r="B8" s="4">
        <v>79.2</v>
      </c>
      <c r="C8" s="11">
        <v>180</v>
      </c>
      <c r="D8" s="12">
        <f t="shared" si="0"/>
        <v>0.827129389730489</v>
      </c>
      <c r="E8" s="13">
        <f t="shared" si="1"/>
        <v>6.2769453308130213E-19</v>
      </c>
      <c r="F8">
        <v>1</v>
      </c>
    </row>
    <row r="9" spans="2:13" x14ac:dyDescent="0.25">
      <c r="B9" s="4">
        <v>58.1</v>
      </c>
      <c r="C9" s="11">
        <v>114</v>
      </c>
      <c r="D9" s="12">
        <f t="shared" si="0"/>
        <v>0.70843323617573817</v>
      </c>
      <c r="E9" s="13">
        <f t="shared" si="1"/>
        <v>6.2271944349705668E-19</v>
      </c>
      <c r="F9">
        <v>1</v>
      </c>
    </row>
    <row r="10" spans="2:13" x14ac:dyDescent="0.25">
      <c r="B10" s="4">
        <v>27.1</v>
      </c>
      <c r="C10" s="11">
        <v>153</v>
      </c>
      <c r="D10" s="12">
        <f t="shared" si="0"/>
        <v>0.48383302332668038</v>
      </c>
      <c r="E10" s="13">
        <f t="shared" si="1"/>
        <v>1.4780719809765002E-19</v>
      </c>
      <c r="F10">
        <v>1</v>
      </c>
    </row>
    <row r="11" spans="2:13" x14ac:dyDescent="0.25">
      <c r="B11" s="4">
        <v>20.399999999999999</v>
      </c>
      <c r="C11" s="11">
        <v>30.8</v>
      </c>
      <c r="D11" s="12">
        <f t="shared" si="0"/>
        <v>0.4197840618239051</v>
      </c>
      <c r="E11" s="13">
        <f t="shared" si="1"/>
        <v>4.795430636576242E-19</v>
      </c>
      <c r="F11">
        <v>1</v>
      </c>
    </row>
    <row r="12" spans="2:13" x14ac:dyDescent="0.25">
      <c r="B12" s="4">
        <v>46.6</v>
      </c>
      <c r="C12" s="11">
        <v>52.8</v>
      </c>
      <c r="D12" s="12">
        <f t="shared" si="0"/>
        <v>0.63445937650823803</v>
      </c>
      <c r="E12" s="13">
        <f t="shared" si="1"/>
        <v>9.6577960835833597E-19</v>
      </c>
      <c r="F12">
        <v>1</v>
      </c>
    </row>
    <row r="13" spans="2:13" x14ac:dyDescent="0.25">
      <c r="B13" s="4">
        <v>34.200000000000003</v>
      </c>
      <c r="C13" s="11">
        <v>101</v>
      </c>
      <c r="D13" s="12">
        <f t="shared" si="0"/>
        <v>0.54353049424703381</v>
      </c>
      <c r="E13" s="13">
        <f t="shared" si="1"/>
        <v>3.1743211605177208E-19</v>
      </c>
    </row>
    <row r="14" spans="2:13" x14ac:dyDescent="0.25">
      <c r="B14" s="4">
        <v>12.9</v>
      </c>
      <c r="C14" s="11">
        <v>9.19</v>
      </c>
      <c r="D14" s="12">
        <f t="shared" si="0"/>
        <v>0.33381489935510439</v>
      </c>
      <c r="E14" s="13">
        <f t="shared" si="1"/>
        <v>8.0816889826572372E-19</v>
      </c>
    </row>
    <row r="15" spans="2:13" x14ac:dyDescent="0.25">
      <c r="B15" s="4">
        <v>28.4</v>
      </c>
      <c r="C15" s="11">
        <v>37.5</v>
      </c>
      <c r="D15" s="12">
        <f t="shared" si="0"/>
        <v>0.4953019431215217</v>
      </c>
      <c r="E15" s="13">
        <f t="shared" si="1"/>
        <v>6.4696281718497458E-19</v>
      </c>
    </row>
    <row r="16" spans="2:13" x14ac:dyDescent="0.25">
      <c r="B16" s="4">
        <v>27.3</v>
      </c>
      <c r="C16" s="11">
        <v>49</v>
      </c>
      <c r="D16" s="12">
        <f t="shared" si="0"/>
        <v>0.48561510311037542</v>
      </c>
      <c r="E16" s="13">
        <f t="shared" si="1"/>
        <v>4.6663893196979833E-19</v>
      </c>
    </row>
    <row r="17" spans="2:5" x14ac:dyDescent="0.25">
      <c r="B17" s="4">
        <v>33.299999999999997</v>
      </c>
      <c r="C17" s="11">
        <v>63.2</v>
      </c>
      <c r="D17" s="12">
        <f t="shared" si="0"/>
        <v>0.53633109698472148</v>
      </c>
      <c r="E17" s="13">
        <f t="shared" si="1"/>
        <v>4.8739643791628832E-19</v>
      </c>
    </row>
    <row r="18" spans="2:5" x14ac:dyDescent="0.25">
      <c r="B18" s="4">
        <v>24.6</v>
      </c>
      <c r="C18" s="11">
        <v>127</v>
      </c>
      <c r="D18" s="12">
        <f t="shared" si="0"/>
        <v>0.46097610634189073</v>
      </c>
      <c r="E18" s="13">
        <f t="shared" si="1"/>
        <v>1.5400400621355111E-19</v>
      </c>
    </row>
    <row r="19" spans="2:5" x14ac:dyDescent="0.25">
      <c r="B19" s="4">
        <v>11.3</v>
      </c>
      <c r="C19" s="11">
        <v>18.100000000000001</v>
      </c>
      <c r="D19" s="12">
        <f t="shared" si="0"/>
        <v>0.31242809696271351</v>
      </c>
      <c r="E19" s="13">
        <f t="shared" si="1"/>
        <v>3.3641253473534458E-19</v>
      </c>
    </row>
    <row r="20" spans="2:5" x14ac:dyDescent="0.25">
      <c r="B20" s="4">
        <v>73</v>
      </c>
      <c r="C20" s="11">
        <v>124</v>
      </c>
      <c r="D20" s="12">
        <f t="shared" si="0"/>
        <v>0.79409468970931452</v>
      </c>
      <c r="E20" s="13">
        <f t="shared" si="1"/>
        <v>8.062981881868005E-19</v>
      </c>
    </row>
    <row r="21" spans="2:5" x14ac:dyDescent="0.25">
      <c r="B21" s="4">
        <v>30.4</v>
      </c>
      <c r="C21" s="11">
        <v>194</v>
      </c>
      <c r="D21" s="12">
        <f t="shared" si="0"/>
        <v>0.51244546435167104</v>
      </c>
      <c r="E21" s="13">
        <f t="shared" si="1"/>
        <v>1.3849743312401315E-19</v>
      </c>
    </row>
    <row r="22" spans="2:5" x14ac:dyDescent="0.25">
      <c r="B22" s="4">
        <v>31.3</v>
      </c>
      <c r="C22" s="11">
        <v>56.9</v>
      </c>
      <c r="D22" s="12">
        <f t="shared" si="0"/>
        <v>0.51997567877564232</v>
      </c>
      <c r="E22" s="13">
        <f t="shared" si="1"/>
        <v>4.9332976437405201E-19</v>
      </c>
    </row>
    <row r="23" spans="2:5" x14ac:dyDescent="0.25">
      <c r="B23" s="4">
        <v>47.7</v>
      </c>
      <c r="C23" s="11">
        <v>158</v>
      </c>
      <c r="D23" s="12">
        <f t="shared" si="0"/>
        <v>0.64190395459934402</v>
      </c>
      <c r="E23" s="13">
        <f t="shared" si="1"/>
        <v>3.3423625803913434E-19</v>
      </c>
    </row>
    <row r="24" spans="2:5" x14ac:dyDescent="0.25">
      <c r="B24" s="4">
        <v>8.75</v>
      </c>
      <c r="C24" s="11">
        <v>26.3</v>
      </c>
      <c r="D24" s="12">
        <f t="shared" si="0"/>
        <v>0.27492541434281892</v>
      </c>
      <c r="E24" s="13">
        <f t="shared" si="1"/>
        <v>1.5775728008586252E-19</v>
      </c>
    </row>
    <row r="25" spans="2:5" x14ac:dyDescent="0.25">
      <c r="B25" s="4">
        <v>69.5</v>
      </c>
      <c r="C25" s="11">
        <v>188</v>
      </c>
      <c r="D25" s="12">
        <f t="shared" si="0"/>
        <v>0.7748243561246021</v>
      </c>
      <c r="E25" s="13">
        <f t="shared" si="1"/>
        <v>4.9402899239587153E-19</v>
      </c>
    </row>
    <row r="26" spans="2:5" x14ac:dyDescent="0.25">
      <c r="B26" s="4">
        <v>46</v>
      </c>
      <c r="C26" s="11">
        <v>156</v>
      </c>
      <c r="D26" s="12">
        <f t="shared" si="0"/>
        <v>0.63036164121623772</v>
      </c>
      <c r="E26" s="13">
        <f t="shared" si="1"/>
        <v>3.2058649847458644E-19</v>
      </c>
    </row>
    <row r="27" spans="2:5" x14ac:dyDescent="0.25">
      <c r="B27" s="4">
        <v>41.3</v>
      </c>
      <c r="C27" s="11">
        <v>255</v>
      </c>
      <c r="D27" s="12">
        <f t="shared" si="0"/>
        <v>0.59729088549166187</v>
      </c>
      <c r="E27" s="13">
        <f t="shared" si="1"/>
        <v>1.6684683623610568E-19</v>
      </c>
    </row>
    <row r="28" spans="2:5" x14ac:dyDescent="0.25">
      <c r="B28" s="4">
        <v>55.5</v>
      </c>
      <c r="C28" s="11">
        <v>100</v>
      </c>
      <c r="D28" s="12">
        <f t="shared" si="0"/>
        <v>0.6924004688916604</v>
      </c>
      <c r="E28" s="13">
        <f t="shared" si="1"/>
        <v>6.6278482078665577E-19</v>
      </c>
    </row>
    <row r="29" spans="2:5" x14ac:dyDescent="0.25">
      <c r="B29" s="4">
        <v>27.6</v>
      </c>
      <c r="C29" s="11">
        <v>49.4</v>
      </c>
      <c r="D29" s="12">
        <f t="shared" si="0"/>
        <v>0.48827602770369266</v>
      </c>
      <c r="E29" s="13">
        <f t="shared" si="1"/>
        <v>4.7051096953680845E-19</v>
      </c>
    </row>
    <row r="30" spans="2:5" x14ac:dyDescent="0.25">
      <c r="B30" s="4">
        <v>46</v>
      </c>
      <c r="C30" s="11">
        <v>101</v>
      </c>
      <c r="D30" s="12">
        <f t="shared" si="0"/>
        <v>0.63036164121623772</v>
      </c>
      <c r="E30" s="13">
        <f t="shared" si="1"/>
        <v>4.9516330457460874E-19</v>
      </c>
    </row>
    <row r="31" spans="2:5" x14ac:dyDescent="0.25">
      <c r="B31" s="4">
        <v>82.2</v>
      </c>
      <c r="C31" s="11">
        <v>183</v>
      </c>
      <c r="D31" s="12">
        <f t="shared" si="0"/>
        <v>0.84264911794168418</v>
      </c>
      <c r="E31" s="13">
        <f t="shared" si="1"/>
        <v>6.5281438467304835E-19</v>
      </c>
    </row>
    <row r="32" spans="2:5" x14ac:dyDescent="0.25">
      <c r="B32" s="4">
        <v>42.2</v>
      </c>
      <c r="C32" s="11">
        <v>84.8</v>
      </c>
      <c r="D32" s="12">
        <f t="shared" si="0"/>
        <v>0.60376382342353352</v>
      </c>
      <c r="E32" s="13">
        <f t="shared" si="1"/>
        <v>5.18210135644002E-19</v>
      </c>
    </row>
    <row r="33" spans="2:5" x14ac:dyDescent="0.25">
      <c r="B33" s="4">
        <v>58</v>
      </c>
      <c r="C33" s="11">
        <v>107</v>
      </c>
      <c r="D33" s="12">
        <f t="shared" si="0"/>
        <v>0.70782330645769009</v>
      </c>
      <c r="E33" s="13">
        <f t="shared" si="1"/>
        <v>6.6174594927560553E-19</v>
      </c>
    </row>
    <row r="34" spans="2:5" x14ac:dyDescent="0.25">
      <c r="B34" s="4">
        <v>40.700000000000003</v>
      </c>
      <c r="C34" s="11">
        <v>87.5</v>
      </c>
      <c r="D34" s="12">
        <f t="shared" si="0"/>
        <v>0.59293633736601115</v>
      </c>
      <c r="E34" s="13">
        <f t="shared" si="1"/>
        <v>4.756819144063404E-19</v>
      </c>
    </row>
    <row r="35" spans="2:5" x14ac:dyDescent="0.25">
      <c r="B35" s="4">
        <v>45.4</v>
      </c>
      <c r="C35" s="11">
        <v>100</v>
      </c>
      <c r="D35" s="12">
        <f t="shared" si="0"/>
        <v>0.62623709327572996</v>
      </c>
      <c r="E35" s="13">
        <f t="shared" si="1"/>
        <v>4.9036205699397808E-19</v>
      </c>
    </row>
    <row r="36" spans="2:5" x14ac:dyDescent="0.25">
      <c r="B36" s="4">
        <v>56.3</v>
      </c>
      <c r="C36" s="11">
        <v>227</v>
      </c>
      <c r="D36" s="12">
        <f t="shared" si="0"/>
        <v>0.69737288802422559</v>
      </c>
      <c r="E36" s="13">
        <f t="shared" si="1"/>
        <v>2.9831137505704279E-19</v>
      </c>
    </row>
    <row r="37" spans="2:5" x14ac:dyDescent="0.25">
      <c r="B37" s="4">
        <v>22.8</v>
      </c>
      <c r="C37" s="11">
        <v>113</v>
      </c>
      <c r="D37" s="12">
        <f t="shared" si="0"/>
        <v>0.44379079018266016</v>
      </c>
      <c r="E37" s="13">
        <f t="shared" si="1"/>
        <v>1.5443897333761315E-19</v>
      </c>
    </row>
    <row r="38" spans="2:5" x14ac:dyDescent="0.25">
      <c r="B38" s="4">
        <v>37</v>
      </c>
      <c r="C38" s="11">
        <v>37.700000000000003</v>
      </c>
      <c r="D38" s="12">
        <f t="shared" si="0"/>
        <v>0.56534261548279507</v>
      </c>
      <c r="E38" s="13">
        <f t="shared" si="1"/>
        <v>9.569611672203361E-19</v>
      </c>
    </row>
    <row r="39" spans="2:5" x14ac:dyDescent="0.25">
      <c r="B39" s="4">
        <v>50.3</v>
      </c>
      <c r="C39" s="11">
        <v>179</v>
      </c>
      <c r="D39" s="12">
        <f t="shared" si="0"/>
        <v>0.65916608508578078</v>
      </c>
      <c r="E39" s="13">
        <f t="shared" si="1"/>
        <v>3.1947142983030962E-19</v>
      </c>
    </row>
    <row r="40" spans="2:5" x14ac:dyDescent="0.25">
      <c r="B40" s="4">
        <v>29.9</v>
      </c>
      <c r="C40" s="11">
        <v>163</v>
      </c>
      <c r="D40" s="12">
        <f t="shared" si="0"/>
        <v>0.5082138026125802</v>
      </c>
      <c r="E40" s="13">
        <f t="shared" si="1"/>
        <v>1.6078749049479803E-19</v>
      </c>
    </row>
    <row r="41" spans="2:5" x14ac:dyDescent="0.25">
      <c r="B41" s="4">
        <v>99.9</v>
      </c>
      <c r="C41" s="11">
        <v>193</v>
      </c>
      <c r="D41" s="12">
        <f t="shared" si="0"/>
        <v>0.92895270965668875</v>
      </c>
      <c r="E41" s="13">
        <f t="shared" si="1"/>
        <v>8.2932355794440256E-19</v>
      </c>
    </row>
    <row r="42" spans="2:5" x14ac:dyDescent="0.25">
      <c r="B42" s="4">
        <v>52.7</v>
      </c>
      <c r="C42" s="11">
        <v>93.8</v>
      </c>
      <c r="D42" s="12">
        <f t="shared" si="0"/>
        <v>0.67470848121013605</v>
      </c>
      <c r="E42" s="13">
        <f t="shared" si="1"/>
        <v>6.5380187740166804E-19</v>
      </c>
    </row>
    <row r="43" spans="2:5" x14ac:dyDescent="0.25">
      <c r="B43" s="4">
        <v>92.3</v>
      </c>
      <c r="C43" s="11">
        <v>178</v>
      </c>
      <c r="D43" s="12">
        <f t="shared" si="0"/>
        <v>0.89291827638079746</v>
      </c>
      <c r="E43" s="13">
        <f t="shared" si="1"/>
        <v>7.9857484916154665E-19</v>
      </c>
    </row>
    <row r="44" spans="2:5" x14ac:dyDescent="0.25">
      <c r="B44" s="4">
        <v>26.4</v>
      </c>
      <c r="C44" s="11">
        <v>22.4</v>
      </c>
      <c r="D44" s="12">
        <f t="shared" si="0"/>
        <v>0.47754337581554868</v>
      </c>
      <c r="E44" s="13">
        <f t="shared" si="1"/>
        <v>9.7071323475896334E-19</v>
      </c>
    </row>
    <row r="45" spans="2:5" x14ac:dyDescent="0.25">
      <c r="B45" s="4">
        <v>116</v>
      </c>
      <c r="C45" s="11">
        <v>248</v>
      </c>
      <c r="D45" s="12">
        <f t="shared" si="0"/>
        <v>1.001013319756233</v>
      </c>
      <c r="E45" s="13">
        <f t="shared" si="1"/>
        <v>8.0754806697805749E-19</v>
      </c>
    </row>
    <row r="46" spans="2:5" x14ac:dyDescent="0.25">
      <c r="B46" s="4">
        <v>40</v>
      </c>
      <c r="C46" s="11">
        <v>82.3</v>
      </c>
      <c r="D46" s="12">
        <f t="shared" si="0"/>
        <v>0.5878152613643971</v>
      </c>
      <c r="E46" s="13">
        <f t="shared" si="1"/>
        <v>4.927461397895137E-19</v>
      </c>
    </row>
    <row r="47" spans="2:5" x14ac:dyDescent="0.25">
      <c r="B47" s="4">
        <v>62.7</v>
      </c>
      <c r="C47" s="11">
        <v>225</v>
      </c>
      <c r="D47" s="12">
        <f t="shared" si="0"/>
        <v>0.73594376822561136</v>
      </c>
      <c r="E47" s="13">
        <f t="shared" si="1"/>
        <v>3.5371369253762549E-19</v>
      </c>
    </row>
    <row r="48" spans="2:5" x14ac:dyDescent="0.25">
      <c r="B48" s="4">
        <v>47.2</v>
      </c>
      <c r="C48" s="11">
        <v>157</v>
      </c>
      <c r="D48" s="12">
        <f t="shared" si="0"/>
        <v>0.63853081535789291</v>
      </c>
      <c r="E48" s="13">
        <f t="shared" si="1"/>
        <v>3.3109027490338795E-19</v>
      </c>
    </row>
    <row r="49" spans="2:5" x14ac:dyDescent="0.25">
      <c r="B49" s="4">
        <v>27.7</v>
      </c>
      <c r="C49" s="11">
        <v>74.8</v>
      </c>
      <c r="D49" s="12">
        <f t="shared" si="0"/>
        <v>0.48915978594302845</v>
      </c>
      <c r="E49" s="13">
        <f t="shared" si="1"/>
        <v>3.1242885314183517E-19</v>
      </c>
    </row>
    <row r="50" spans="2:5" x14ac:dyDescent="0.25">
      <c r="B50" s="4">
        <v>62.9</v>
      </c>
      <c r="C50" s="11">
        <v>122</v>
      </c>
      <c r="D50" s="12">
        <f t="shared" si="0"/>
        <v>0.73711658772379873</v>
      </c>
      <c r="E50" s="13">
        <f t="shared" si="1"/>
        <v>6.5546456208637184E-19</v>
      </c>
    </row>
    <row r="51" spans="2:5" x14ac:dyDescent="0.25">
      <c r="B51" s="4">
        <v>43.3</v>
      </c>
      <c r="C51" s="11">
        <v>70.400000000000006</v>
      </c>
      <c r="D51" s="12">
        <f t="shared" si="0"/>
        <v>0.61158216207314153</v>
      </c>
      <c r="E51" s="13">
        <f t="shared" si="1"/>
        <v>6.4877224820439661E-19</v>
      </c>
    </row>
    <row r="52" spans="2:5" x14ac:dyDescent="0.25">
      <c r="B52" s="4">
        <v>25.2</v>
      </c>
      <c r="C52" s="11">
        <v>61.1</v>
      </c>
      <c r="D52" s="12">
        <f t="shared" si="0"/>
        <v>0.46656389952558858</v>
      </c>
      <c r="E52" s="13">
        <f t="shared" si="1"/>
        <v>3.3188886340603326E-19</v>
      </c>
    </row>
    <row r="53" spans="2:5" ht="15.75" thickBot="1" x14ac:dyDescent="0.3">
      <c r="B53" s="5">
        <v>56.9</v>
      </c>
      <c r="C53" s="14">
        <v>107</v>
      </c>
      <c r="D53" s="15">
        <f t="shared" si="0"/>
        <v>0.70107905878983612</v>
      </c>
      <c r="E53" s="16">
        <f t="shared" si="1"/>
        <v>6.4300996111100511E-19</v>
      </c>
    </row>
  </sheetData>
  <mergeCells count="2">
    <mergeCell ref="L1:M2"/>
    <mergeCell ref="B1:E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5"/>
  <sheetViews>
    <sheetView tabSelected="1" topLeftCell="A25" workbookViewId="0">
      <selection activeCell="O59" sqref="O59"/>
    </sheetView>
  </sheetViews>
  <sheetFormatPr defaultRowHeight="15" x14ac:dyDescent="0.25"/>
  <cols>
    <col min="5" max="5" width="12.85546875" customWidth="1"/>
    <col min="7" max="7" width="12" bestFit="1" customWidth="1"/>
    <col min="8" max="8" width="12.7109375" bestFit="1" customWidth="1"/>
    <col min="14" max="14" width="12" bestFit="1" customWidth="1"/>
  </cols>
  <sheetData>
    <row r="1" spans="2:8" ht="15.75" thickBot="1" x14ac:dyDescent="0.3">
      <c r="B1" s="18" t="s">
        <v>0</v>
      </c>
      <c r="C1" s="18"/>
      <c r="D1" s="18"/>
      <c r="E1" s="18"/>
      <c r="F1" s="18"/>
      <c r="G1" s="18"/>
      <c r="H1" s="18"/>
    </row>
    <row r="2" spans="2:8" ht="15.75" thickBot="1" x14ac:dyDescent="0.3">
      <c r="B2" s="18"/>
      <c r="C2" s="18"/>
      <c r="D2" s="18"/>
      <c r="E2" s="18"/>
      <c r="F2" s="18"/>
      <c r="G2" s="18"/>
      <c r="H2" s="18"/>
    </row>
    <row r="3" spans="2:8" ht="18.75" thickBot="1" x14ac:dyDescent="0.3">
      <c r="B3" s="1" t="s">
        <v>11</v>
      </c>
      <c r="C3" s="1" t="s">
        <v>1</v>
      </c>
      <c r="D3" s="1" t="s">
        <v>12</v>
      </c>
      <c r="E3" s="1" t="s">
        <v>15</v>
      </c>
      <c r="F3" s="1" t="s">
        <v>13</v>
      </c>
      <c r="G3" s="1" t="s">
        <v>16</v>
      </c>
      <c r="H3" s="24" t="s">
        <v>17</v>
      </c>
    </row>
    <row r="4" spans="2:8" x14ac:dyDescent="0.25">
      <c r="B4" s="19">
        <v>30.4</v>
      </c>
      <c r="C4" s="9">
        <v>194</v>
      </c>
      <c r="D4" s="9">
        <v>0.51244546435167104</v>
      </c>
      <c r="E4" s="9">
        <v>1.3849743312401315E-19</v>
      </c>
      <c r="F4" s="22">
        <v>1</v>
      </c>
      <c r="G4" s="9">
        <f>E4/F4</f>
        <v>1.3849743312401315E-19</v>
      </c>
      <c r="H4" s="10">
        <f>G4-$N$43</f>
        <v>-2.2194011024335755E-20</v>
      </c>
    </row>
    <row r="5" spans="2:8" x14ac:dyDescent="0.25">
      <c r="B5" s="20">
        <v>27.1</v>
      </c>
      <c r="C5" s="12">
        <v>153</v>
      </c>
      <c r="D5" s="12">
        <v>0.48383302332668038</v>
      </c>
      <c r="E5" s="12">
        <v>1.4780719809765002E-19</v>
      </c>
      <c r="F5" s="23">
        <v>1</v>
      </c>
      <c r="G5" s="12">
        <f t="shared" ref="G5:G53" si="0">E5/F5</f>
        <v>1.4780719809765002E-19</v>
      </c>
      <c r="H5" s="13">
        <f t="shared" ref="H5:H53" si="1">G5-$N$43</f>
        <v>-1.2884246050698894E-20</v>
      </c>
    </row>
    <row r="6" spans="2:8" x14ac:dyDescent="0.25">
      <c r="B6" s="20">
        <v>24.6</v>
      </c>
      <c r="C6" s="12">
        <v>127</v>
      </c>
      <c r="D6" s="12">
        <v>0.46097610634189073</v>
      </c>
      <c r="E6" s="12">
        <v>1.5400400621355111E-19</v>
      </c>
      <c r="F6" s="23">
        <v>1</v>
      </c>
      <c r="G6" s="12">
        <f t="shared" si="0"/>
        <v>1.5400400621355111E-19</v>
      </c>
      <c r="H6" s="13">
        <f t="shared" si="1"/>
        <v>-6.6874379347977995E-21</v>
      </c>
    </row>
    <row r="7" spans="2:8" x14ac:dyDescent="0.25">
      <c r="B7" s="20">
        <v>22.8</v>
      </c>
      <c r="C7" s="12">
        <v>113</v>
      </c>
      <c r="D7" s="12">
        <v>0.44379079018266016</v>
      </c>
      <c r="E7" s="12">
        <v>1.5443897333761315E-19</v>
      </c>
      <c r="F7" s="23">
        <v>1</v>
      </c>
      <c r="G7" s="12">
        <f t="shared" si="0"/>
        <v>1.5443897333761315E-19</v>
      </c>
      <c r="H7" s="13">
        <f t="shared" si="1"/>
        <v>-6.2524708107357613E-21</v>
      </c>
    </row>
    <row r="8" spans="2:8" x14ac:dyDescent="0.25">
      <c r="B8" s="20">
        <v>8.75</v>
      </c>
      <c r="C8" s="12">
        <v>26.3</v>
      </c>
      <c r="D8" s="12">
        <v>0.27492541434281892</v>
      </c>
      <c r="E8" s="12">
        <v>1.5775728008586252E-19</v>
      </c>
      <c r="F8" s="23">
        <v>1</v>
      </c>
      <c r="G8" s="12">
        <f t="shared" si="0"/>
        <v>1.5775728008586252E-19</v>
      </c>
      <c r="H8" s="13">
        <f t="shared" si="1"/>
        <v>-2.9341640624863909E-21</v>
      </c>
    </row>
    <row r="9" spans="2:8" x14ac:dyDescent="0.25">
      <c r="B9" s="20">
        <v>29.9</v>
      </c>
      <c r="C9" s="12">
        <v>163</v>
      </c>
      <c r="D9" s="12">
        <v>0.5082138026125802</v>
      </c>
      <c r="E9" s="12">
        <v>1.6078749049479803E-19</v>
      </c>
      <c r="F9" s="23">
        <v>1</v>
      </c>
      <c r="G9" s="12">
        <f t="shared" si="0"/>
        <v>1.6078749049479803E-19</v>
      </c>
      <c r="H9" s="13">
        <f t="shared" si="1"/>
        <v>9.6046346449117405E-23</v>
      </c>
    </row>
    <row r="10" spans="2:8" x14ac:dyDescent="0.25">
      <c r="B10" s="20">
        <v>41.3</v>
      </c>
      <c r="C10" s="12">
        <v>255</v>
      </c>
      <c r="D10" s="12">
        <v>0.59729088549166187</v>
      </c>
      <c r="E10" s="12">
        <v>1.6684683623610568E-19</v>
      </c>
      <c r="F10" s="23">
        <v>1</v>
      </c>
      <c r="G10" s="12">
        <f t="shared" si="0"/>
        <v>1.6684683623610568E-19</v>
      </c>
      <c r="H10" s="13">
        <f t="shared" si="1"/>
        <v>6.1553920877567727E-21</v>
      </c>
    </row>
    <row r="11" spans="2:8" x14ac:dyDescent="0.25">
      <c r="B11" s="20">
        <v>51.5</v>
      </c>
      <c r="C11" s="12">
        <v>201</v>
      </c>
      <c r="D11" s="12">
        <v>0.66698255687244312</v>
      </c>
      <c r="E11" s="12">
        <v>2.947459626977977E-19</v>
      </c>
      <c r="F11" s="23">
        <v>2</v>
      </c>
      <c r="G11" s="12">
        <f t="shared" si="0"/>
        <v>1.4737298134889885E-19</v>
      </c>
      <c r="H11" s="13">
        <f t="shared" si="1"/>
        <v>-1.3318462799450058E-20</v>
      </c>
    </row>
    <row r="12" spans="2:8" x14ac:dyDescent="0.25">
      <c r="B12" s="20">
        <v>56.3</v>
      </c>
      <c r="C12" s="12">
        <v>227</v>
      </c>
      <c r="D12" s="12">
        <v>0.69737288802422559</v>
      </c>
      <c r="E12" s="12">
        <v>2.9831137505704279E-19</v>
      </c>
      <c r="F12" s="23">
        <v>2</v>
      </c>
      <c r="G12" s="12">
        <f t="shared" si="0"/>
        <v>1.4915568752852139E-19</v>
      </c>
      <c r="H12" s="13">
        <f t="shared" si="1"/>
        <v>-1.1535756619827515E-20</v>
      </c>
    </row>
    <row r="13" spans="2:8" x14ac:dyDescent="0.25">
      <c r="B13" s="20">
        <v>27.7</v>
      </c>
      <c r="C13" s="12">
        <v>74.8</v>
      </c>
      <c r="D13" s="12">
        <v>0.48915978594302845</v>
      </c>
      <c r="E13" s="12">
        <v>3.1242885314183517E-19</v>
      </c>
      <c r="F13" s="23">
        <v>2</v>
      </c>
      <c r="G13" s="12">
        <f t="shared" si="0"/>
        <v>1.5621442657091758E-19</v>
      </c>
      <c r="H13" s="13">
        <f t="shared" si="1"/>
        <v>-4.4770175774313253E-21</v>
      </c>
    </row>
    <row r="14" spans="2:8" x14ac:dyDescent="0.25">
      <c r="B14" s="20">
        <v>34.200000000000003</v>
      </c>
      <c r="C14" s="12">
        <v>101</v>
      </c>
      <c r="D14" s="12">
        <v>0.54353049424703381</v>
      </c>
      <c r="E14" s="12">
        <v>3.1743211605177208E-19</v>
      </c>
      <c r="F14" s="23">
        <v>2</v>
      </c>
      <c r="G14" s="12">
        <f t="shared" si="0"/>
        <v>1.5871605802588604E-19</v>
      </c>
      <c r="H14" s="13">
        <f t="shared" si="1"/>
        <v>-1.9753861224628692E-21</v>
      </c>
    </row>
    <row r="15" spans="2:8" x14ac:dyDescent="0.25">
      <c r="B15" s="20">
        <v>50.3</v>
      </c>
      <c r="C15" s="12">
        <v>179</v>
      </c>
      <c r="D15" s="12">
        <v>0.65916608508578078</v>
      </c>
      <c r="E15" s="12">
        <v>3.1947142983030962E-19</v>
      </c>
      <c r="F15" s="23">
        <v>2</v>
      </c>
      <c r="G15" s="12">
        <f t="shared" si="0"/>
        <v>1.5973571491515481E-19</v>
      </c>
      <c r="H15" s="13">
        <f t="shared" si="1"/>
        <v>-9.5572923319409997E-22</v>
      </c>
    </row>
    <row r="16" spans="2:8" x14ac:dyDescent="0.25">
      <c r="B16" s="20">
        <v>46</v>
      </c>
      <c r="C16" s="12">
        <v>156</v>
      </c>
      <c r="D16" s="12">
        <v>0.63036164121623772</v>
      </c>
      <c r="E16" s="12">
        <v>3.2058649847458644E-19</v>
      </c>
      <c r="F16" s="23">
        <v>2</v>
      </c>
      <c r="G16" s="12">
        <f t="shared" si="0"/>
        <v>1.6029324923729322E-19</v>
      </c>
      <c r="H16" s="13">
        <f t="shared" si="1"/>
        <v>-3.9819491105568725E-22</v>
      </c>
    </row>
    <row r="17" spans="2:8" x14ac:dyDescent="0.25">
      <c r="B17" s="20">
        <v>47.2</v>
      </c>
      <c r="C17" s="12">
        <v>157</v>
      </c>
      <c r="D17" s="12">
        <v>0.63853081535789291</v>
      </c>
      <c r="E17" s="12">
        <v>3.3109027490338795E-19</v>
      </c>
      <c r="F17" s="23">
        <v>2</v>
      </c>
      <c r="G17" s="12">
        <f t="shared" si="0"/>
        <v>1.6554513745169398E-19</v>
      </c>
      <c r="H17" s="13">
        <f t="shared" si="1"/>
        <v>4.8536933033450677E-21</v>
      </c>
    </row>
    <row r="18" spans="2:8" x14ac:dyDescent="0.25">
      <c r="B18" s="20">
        <v>25.2</v>
      </c>
      <c r="C18" s="12">
        <v>61.1</v>
      </c>
      <c r="D18" s="12">
        <v>0.46656389952558858</v>
      </c>
      <c r="E18" s="12">
        <v>3.3188886340603326E-19</v>
      </c>
      <c r="F18" s="23">
        <v>2</v>
      </c>
      <c r="G18" s="12">
        <f t="shared" si="0"/>
        <v>1.6594443170301663E-19</v>
      </c>
      <c r="H18" s="13">
        <f t="shared" si="1"/>
        <v>5.2529875546677203E-21</v>
      </c>
    </row>
    <row r="19" spans="2:8" x14ac:dyDescent="0.25">
      <c r="B19" s="20">
        <v>47.7</v>
      </c>
      <c r="C19" s="12">
        <v>158</v>
      </c>
      <c r="D19" s="12">
        <v>0.64190395459934402</v>
      </c>
      <c r="E19" s="12">
        <v>3.3423625803913434E-19</v>
      </c>
      <c r="F19" s="23">
        <v>2</v>
      </c>
      <c r="G19" s="12">
        <f t="shared" si="0"/>
        <v>1.6711812901956717E-19</v>
      </c>
      <c r="H19" s="13">
        <f t="shared" si="1"/>
        <v>6.4266848712182601E-21</v>
      </c>
    </row>
    <row r="20" spans="2:8" x14ac:dyDescent="0.25">
      <c r="B20" s="20">
        <v>11.3</v>
      </c>
      <c r="C20" s="12">
        <v>18.100000000000001</v>
      </c>
      <c r="D20" s="12">
        <v>0.31242809696271351</v>
      </c>
      <c r="E20" s="12">
        <v>3.3641253473534458E-19</v>
      </c>
      <c r="F20" s="23">
        <v>2</v>
      </c>
      <c r="G20" s="12">
        <f t="shared" si="0"/>
        <v>1.6820626736767229E-19</v>
      </c>
      <c r="H20" s="13">
        <f t="shared" si="1"/>
        <v>7.5148232193233817E-21</v>
      </c>
    </row>
    <row r="21" spans="2:8" x14ac:dyDescent="0.25">
      <c r="B21" s="20">
        <v>62.7</v>
      </c>
      <c r="C21" s="12">
        <v>225</v>
      </c>
      <c r="D21" s="12">
        <v>0.73594376822561136</v>
      </c>
      <c r="E21" s="12">
        <v>3.5371369253762549E-19</v>
      </c>
      <c r="F21" s="23">
        <v>2</v>
      </c>
      <c r="G21" s="12">
        <f t="shared" si="0"/>
        <v>1.7685684626881275E-19</v>
      </c>
      <c r="H21" s="13">
        <f t="shared" si="1"/>
        <v>1.6165402120463838E-20</v>
      </c>
    </row>
    <row r="22" spans="2:8" x14ac:dyDescent="0.25">
      <c r="B22" s="20">
        <v>69.900000000000006</v>
      </c>
      <c r="C22" s="12">
        <v>201</v>
      </c>
      <c r="D22" s="12">
        <v>0.7770508674847697</v>
      </c>
      <c r="E22" s="12">
        <v>4.6607175562552619E-19</v>
      </c>
      <c r="F22" s="23">
        <v>3</v>
      </c>
      <c r="G22" s="12">
        <f t="shared" si="0"/>
        <v>1.5535725187517539E-19</v>
      </c>
      <c r="H22" s="13">
        <f t="shared" si="1"/>
        <v>-5.3341922731735212E-21</v>
      </c>
    </row>
    <row r="23" spans="2:8" x14ac:dyDescent="0.25">
      <c r="B23" s="20">
        <v>27.3</v>
      </c>
      <c r="C23" s="12">
        <v>49</v>
      </c>
      <c r="D23" s="12">
        <v>0.48561510311037542</v>
      </c>
      <c r="E23" s="12">
        <v>4.6663893196979833E-19</v>
      </c>
      <c r="F23" s="23">
        <v>3</v>
      </c>
      <c r="G23" s="12">
        <f t="shared" si="0"/>
        <v>1.5554631065659943E-19</v>
      </c>
      <c r="H23" s="13">
        <f t="shared" si="1"/>
        <v>-5.1451334917494745E-21</v>
      </c>
    </row>
    <row r="24" spans="2:8" x14ac:dyDescent="0.25">
      <c r="B24" s="20">
        <v>27.6</v>
      </c>
      <c r="C24" s="12">
        <v>49.4</v>
      </c>
      <c r="D24" s="12">
        <v>0.48827602770369266</v>
      </c>
      <c r="E24" s="12">
        <v>4.7051096953680845E-19</v>
      </c>
      <c r="F24" s="23">
        <v>3</v>
      </c>
      <c r="G24" s="12">
        <f t="shared" si="0"/>
        <v>1.5683698984560281E-19</v>
      </c>
      <c r="H24" s="13">
        <f t="shared" si="1"/>
        <v>-3.8544543027461001E-21</v>
      </c>
    </row>
    <row r="25" spans="2:8" x14ac:dyDescent="0.25">
      <c r="B25" s="20">
        <v>40.700000000000003</v>
      </c>
      <c r="C25" s="12">
        <v>87.5</v>
      </c>
      <c r="D25" s="12">
        <v>0.59293633736601115</v>
      </c>
      <c r="E25" s="12">
        <v>4.756819144063404E-19</v>
      </c>
      <c r="F25" s="23">
        <v>3</v>
      </c>
      <c r="G25" s="12">
        <f t="shared" si="0"/>
        <v>1.585606381354468E-19</v>
      </c>
      <c r="H25" s="13">
        <f t="shared" si="1"/>
        <v>-2.1308060129021106E-21</v>
      </c>
    </row>
    <row r="26" spans="2:8" x14ac:dyDescent="0.25">
      <c r="B26" s="20">
        <v>20.399999999999999</v>
      </c>
      <c r="C26" s="12">
        <v>30.8</v>
      </c>
      <c r="D26" s="12">
        <v>0.4197840618239051</v>
      </c>
      <c r="E26" s="12">
        <v>4.795430636576242E-19</v>
      </c>
      <c r="F26" s="23">
        <v>3</v>
      </c>
      <c r="G26" s="12">
        <f t="shared" si="0"/>
        <v>1.5984768788587473E-19</v>
      </c>
      <c r="H26" s="13">
        <f t="shared" si="1"/>
        <v>-8.4375626247417571E-22</v>
      </c>
    </row>
    <row r="27" spans="2:8" x14ac:dyDescent="0.25">
      <c r="B27" s="20">
        <v>33.299999999999997</v>
      </c>
      <c r="C27" s="12">
        <v>63.2</v>
      </c>
      <c r="D27" s="12">
        <v>0.53633109698472148</v>
      </c>
      <c r="E27" s="12">
        <v>4.8739643791628832E-19</v>
      </c>
      <c r="F27" s="23">
        <v>3</v>
      </c>
      <c r="G27" s="12">
        <f t="shared" si="0"/>
        <v>1.6246547930542945E-19</v>
      </c>
      <c r="H27" s="13">
        <f t="shared" si="1"/>
        <v>1.7740351570805396E-21</v>
      </c>
    </row>
    <row r="28" spans="2:8" x14ac:dyDescent="0.25">
      <c r="B28" s="20">
        <v>45.4</v>
      </c>
      <c r="C28" s="12">
        <v>100</v>
      </c>
      <c r="D28" s="12">
        <v>0.62623709327572996</v>
      </c>
      <c r="E28" s="12">
        <v>4.9036205699397808E-19</v>
      </c>
      <c r="F28" s="23">
        <v>3</v>
      </c>
      <c r="G28" s="12">
        <f t="shared" si="0"/>
        <v>1.6345401899799269E-19</v>
      </c>
      <c r="H28" s="13">
        <f t="shared" si="1"/>
        <v>2.7625748496437853E-21</v>
      </c>
    </row>
    <row r="29" spans="2:8" x14ac:dyDescent="0.25">
      <c r="B29" s="20">
        <v>40</v>
      </c>
      <c r="C29" s="12">
        <v>82.3</v>
      </c>
      <c r="D29" s="12">
        <v>0.5878152613643971</v>
      </c>
      <c r="E29" s="12">
        <v>4.927461397895137E-19</v>
      </c>
      <c r="F29" s="23">
        <v>3</v>
      </c>
      <c r="G29" s="12">
        <f t="shared" si="0"/>
        <v>1.6424871326317122E-19</v>
      </c>
      <c r="H29" s="13">
        <f t="shared" si="1"/>
        <v>3.5572691148223153E-21</v>
      </c>
    </row>
    <row r="30" spans="2:8" x14ac:dyDescent="0.25">
      <c r="B30" s="20">
        <v>31.3</v>
      </c>
      <c r="C30" s="12">
        <v>56.9</v>
      </c>
      <c r="D30" s="12">
        <v>0.51997567877564232</v>
      </c>
      <c r="E30" s="12">
        <v>4.9332976437405201E-19</v>
      </c>
      <c r="F30" s="23">
        <v>3</v>
      </c>
      <c r="G30" s="12">
        <f t="shared" si="0"/>
        <v>1.6444325479135068E-19</v>
      </c>
      <c r="H30" s="13">
        <f t="shared" si="1"/>
        <v>3.7518106430017706E-21</v>
      </c>
    </row>
    <row r="31" spans="2:8" x14ac:dyDescent="0.25">
      <c r="B31" s="20">
        <v>69.5</v>
      </c>
      <c r="C31" s="12">
        <v>188</v>
      </c>
      <c r="D31" s="12">
        <v>0.7748243561246021</v>
      </c>
      <c r="E31" s="12">
        <v>4.9402899239587153E-19</v>
      </c>
      <c r="F31" s="23">
        <v>3</v>
      </c>
      <c r="G31" s="12">
        <f t="shared" si="0"/>
        <v>1.6467633079862384E-19</v>
      </c>
      <c r="H31" s="13">
        <f t="shared" si="1"/>
        <v>3.9848866502749269E-21</v>
      </c>
    </row>
    <row r="32" spans="2:8" x14ac:dyDescent="0.25">
      <c r="B32" s="20">
        <v>46</v>
      </c>
      <c r="C32" s="12">
        <v>101</v>
      </c>
      <c r="D32" s="12">
        <v>0.63036164121623772</v>
      </c>
      <c r="E32" s="12">
        <v>4.9516330457460874E-19</v>
      </c>
      <c r="F32" s="23">
        <v>3</v>
      </c>
      <c r="G32" s="12">
        <f t="shared" si="0"/>
        <v>1.6505443485820292E-19</v>
      </c>
      <c r="H32" s="13">
        <f t="shared" si="1"/>
        <v>4.3629907098540122E-21</v>
      </c>
    </row>
    <row r="33" spans="2:14" x14ac:dyDescent="0.25">
      <c r="B33" s="20">
        <v>42.2</v>
      </c>
      <c r="C33" s="12">
        <v>84.8</v>
      </c>
      <c r="D33" s="12">
        <v>0.60376382342353352</v>
      </c>
      <c r="E33" s="12">
        <v>5.18210135644002E-19</v>
      </c>
      <c r="F33" s="23">
        <v>3</v>
      </c>
      <c r="G33" s="12">
        <f t="shared" si="0"/>
        <v>1.7273671188133399E-19</v>
      </c>
      <c r="H33" s="13">
        <f t="shared" si="1"/>
        <v>1.2045267732985084E-20</v>
      </c>
    </row>
    <row r="34" spans="2:14" x14ac:dyDescent="0.25">
      <c r="B34" s="20">
        <v>58.1</v>
      </c>
      <c r="C34" s="12">
        <v>114</v>
      </c>
      <c r="D34" s="12">
        <v>0.70843323617573817</v>
      </c>
      <c r="E34" s="12">
        <v>6.2271944349705668E-19</v>
      </c>
      <c r="F34" s="23">
        <v>4</v>
      </c>
      <c r="G34" s="12">
        <f t="shared" si="0"/>
        <v>1.5567986087426417E-19</v>
      </c>
      <c r="H34" s="13">
        <f t="shared" si="1"/>
        <v>-5.0115832740847387E-21</v>
      </c>
    </row>
    <row r="35" spans="2:14" x14ac:dyDescent="0.25">
      <c r="B35" s="20">
        <v>79.2</v>
      </c>
      <c r="C35" s="12">
        <v>180</v>
      </c>
      <c r="D35" s="12">
        <v>0.827129389730489</v>
      </c>
      <c r="E35" s="12">
        <v>6.2769453308130213E-19</v>
      </c>
      <c r="F35" s="23">
        <v>4</v>
      </c>
      <c r="G35" s="12">
        <f t="shared" si="0"/>
        <v>1.5692363327032553E-19</v>
      </c>
      <c r="H35" s="13">
        <f t="shared" si="1"/>
        <v>-3.7678108780233758E-21</v>
      </c>
    </row>
    <row r="36" spans="2:14" x14ac:dyDescent="0.25">
      <c r="B36" s="20">
        <v>56.9</v>
      </c>
      <c r="C36" s="12">
        <v>107</v>
      </c>
      <c r="D36" s="12">
        <v>0.70107905878983612</v>
      </c>
      <c r="E36" s="12">
        <v>6.4300996111100511E-19</v>
      </c>
      <c r="F36" s="23">
        <v>4</v>
      </c>
      <c r="G36" s="12">
        <f t="shared" si="0"/>
        <v>1.6075249027775128E-19</v>
      </c>
      <c r="H36" s="13">
        <f t="shared" si="1"/>
        <v>6.1046129402367819E-23</v>
      </c>
    </row>
    <row r="37" spans="2:14" x14ac:dyDescent="0.25">
      <c r="B37" s="20">
        <v>28.4</v>
      </c>
      <c r="C37" s="12">
        <v>37.5</v>
      </c>
      <c r="D37" s="12">
        <v>0.4953019431215217</v>
      </c>
      <c r="E37" s="12">
        <v>6.4696281718497458E-19</v>
      </c>
      <c r="F37" s="23">
        <v>4</v>
      </c>
      <c r="G37" s="12">
        <f t="shared" si="0"/>
        <v>1.6174070429624364E-19</v>
      </c>
      <c r="H37" s="13">
        <f t="shared" si="1"/>
        <v>1.0492601478947357E-21</v>
      </c>
    </row>
    <row r="38" spans="2:14" x14ac:dyDescent="0.25">
      <c r="B38" s="20">
        <v>43.3</v>
      </c>
      <c r="C38" s="12">
        <v>70.400000000000006</v>
      </c>
      <c r="D38" s="12">
        <v>0.61158216207314153</v>
      </c>
      <c r="E38" s="12">
        <v>6.4877224820439661E-19</v>
      </c>
      <c r="F38" s="23">
        <v>4</v>
      </c>
      <c r="G38" s="12">
        <f t="shared" si="0"/>
        <v>1.6219306205109915E-19</v>
      </c>
      <c r="H38" s="13">
        <f t="shared" si="1"/>
        <v>1.5016179027502443E-21</v>
      </c>
    </row>
    <row r="39" spans="2:14" x14ac:dyDescent="0.25">
      <c r="B39" s="20">
        <v>82.2</v>
      </c>
      <c r="C39" s="12">
        <v>183</v>
      </c>
      <c r="D39" s="12">
        <v>0.84264911794168418</v>
      </c>
      <c r="E39" s="12">
        <v>6.5281438467304835E-19</v>
      </c>
      <c r="F39" s="23">
        <v>4</v>
      </c>
      <c r="G39" s="12">
        <f t="shared" si="0"/>
        <v>1.6320359616826209E-19</v>
      </c>
      <c r="H39" s="13">
        <f t="shared" si="1"/>
        <v>2.5121520199131798E-21</v>
      </c>
    </row>
    <row r="40" spans="2:14" x14ac:dyDescent="0.25">
      <c r="B40" s="20">
        <v>52.7</v>
      </c>
      <c r="C40" s="12">
        <v>93.8</v>
      </c>
      <c r="D40" s="12">
        <v>0.67470848121013605</v>
      </c>
      <c r="E40" s="12">
        <v>6.5380187740166804E-19</v>
      </c>
      <c r="F40" s="23">
        <v>4</v>
      </c>
      <c r="G40" s="12">
        <f t="shared" si="0"/>
        <v>1.6345046935041701E-19</v>
      </c>
      <c r="H40" s="13">
        <f t="shared" si="1"/>
        <v>2.7590252020681022E-21</v>
      </c>
    </row>
    <row r="41" spans="2:14" x14ac:dyDescent="0.25">
      <c r="B41" s="20">
        <v>62.9</v>
      </c>
      <c r="C41" s="12">
        <v>122</v>
      </c>
      <c r="D41" s="12">
        <v>0.73711658772379873</v>
      </c>
      <c r="E41" s="12">
        <v>6.5546456208637184E-19</v>
      </c>
      <c r="F41" s="23">
        <v>4</v>
      </c>
      <c r="G41" s="12">
        <f t="shared" si="0"/>
        <v>1.6386614052159296E-19</v>
      </c>
      <c r="H41" s="13">
        <f t="shared" si="1"/>
        <v>3.1746963732440517E-21</v>
      </c>
    </row>
    <row r="42" spans="2:14" x14ac:dyDescent="0.25">
      <c r="B42" s="20">
        <v>58</v>
      </c>
      <c r="C42" s="12">
        <v>107</v>
      </c>
      <c r="D42" s="12">
        <v>0.70782330645769009</v>
      </c>
      <c r="E42" s="12">
        <v>6.6174594927560553E-19</v>
      </c>
      <c r="F42" s="23">
        <v>4</v>
      </c>
      <c r="G42" s="12">
        <f t="shared" si="0"/>
        <v>1.6543648731890138E-19</v>
      </c>
      <c r="H42" s="13">
        <f t="shared" si="1"/>
        <v>4.7450431705524742E-21</v>
      </c>
    </row>
    <row r="43" spans="2:14" x14ac:dyDescent="0.25">
      <c r="B43" s="20">
        <v>55.5</v>
      </c>
      <c r="C43" s="12">
        <v>100</v>
      </c>
      <c r="D43" s="12">
        <v>0.6924004688916604</v>
      </c>
      <c r="E43" s="12">
        <v>6.6278482078665577E-19</v>
      </c>
      <c r="F43" s="23">
        <v>4</v>
      </c>
      <c r="G43" s="12">
        <f t="shared" si="0"/>
        <v>1.6569620519666394E-19</v>
      </c>
      <c r="H43" s="13">
        <f t="shared" si="1"/>
        <v>5.0047610483150346E-21</v>
      </c>
      <c r="N43">
        <f>AVERAGE(G4:G53)</f>
        <v>1.6069144414834891E-19</v>
      </c>
    </row>
    <row r="44" spans="2:14" x14ac:dyDescent="0.25">
      <c r="B44" s="20">
        <v>70</v>
      </c>
      <c r="C44" s="12">
        <v>141</v>
      </c>
      <c r="D44" s="12">
        <v>0.77760649920931435</v>
      </c>
      <c r="E44" s="12">
        <v>6.6582642349975816E-19</v>
      </c>
      <c r="F44" s="23">
        <v>4</v>
      </c>
      <c r="G44" s="12">
        <f t="shared" si="0"/>
        <v>1.6645660587493954E-19</v>
      </c>
      <c r="H44" s="13">
        <f t="shared" si="1"/>
        <v>5.7651617265906298E-21</v>
      </c>
      <c r="N44">
        <f>MEDIAN(H4:H53)</f>
        <v>6.9318136813689283E-22</v>
      </c>
    </row>
    <row r="45" spans="2:14" x14ac:dyDescent="0.25">
      <c r="B45" s="20">
        <v>73.3</v>
      </c>
      <c r="C45" s="12">
        <v>127</v>
      </c>
      <c r="D45" s="12">
        <v>0.79572471815680645</v>
      </c>
      <c r="E45" s="12">
        <v>7.9210967865787555E-19</v>
      </c>
      <c r="F45" s="23">
        <v>5</v>
      </c>
      <c r="G45" s="12">
        <f t="shared" si="0"/>
        <v>1.584219357315751E-19</v>
      </c>
      <c r="H45" s="13">
        <f t="shared" si="1"/>
        <v>-2.2695084167738092E-21</v>
      </c>
    </row>
    <row r="46" spans="2:14" x14ac:dyDescent="0.25">
      <c r="B46" s="20">
        <v>92.3</v>
      </c>
      <c r="C46" s="12">
        <v>178</v>
      </c>
      <c r="D46" s="12">
        <v>0.89291827638079746</v>
      </c>
      <c r="E46" s="12">
        <v>7.9857484916154665E-19</v>
      </c>
      <c r="F46" s="23">
        <v>5</v>
      </c>
      <c r="G46" s="12">
        <f t="shared" si="0"/>
        <v>1.5971496983230933E-19</v>
      </c>
      <c r="H46" s="13">
        <f t="shared" si="1"/>
        <v>-9.7647431603957891E-22</v>
      </c>
    </row>
    <row r="47" spans="2:14" x14ac:dyDescent="0.25">
      <c r="B47" s="20">
        <v>73</v>
      </c>
      <c r="C47" s="12">
        <v>124</v>
      </c>
      <c r="D47" s="12">
        <v>0.79409468970931452</v>
      </c>
      <c r="E47" s="12">
        <v>8.062981881868005E-19</v>
      </c>
      <c r="F47" s="23">
        <v>5</v>
      </c>
      <c r="G47" s="12">
        <f t="shared" si="0"/>
        <v>1.612596376373601E-19</v>
      </c>
      <c r="H47" s="13">
        <f t="shared" si="1"/>
        <v>5.6819348901119097E-22</v>
      </c>
    </row>
    <row r="48" spans="2:14" x14ac:dyDescent="0.25">
      <c r="B48" s="20">
        <v>116</v>
      </c>
      <c r="C48" s="12">
        <v>248</v>
      </c>
      <c r="D48" s="12">
        <v>1.001013319756233</v>
      </c>
      <c r="E48" s="12">
        <v>8.0754806697805749E-19</v>
      </c>
      <c r="F48" s="23">
        <v>5</v>
      </c>
      <c r="G48" s="12">
        <f t="shared" si="0"/>
        <v>1.615096133956115E-19</v>
      </c>
      <c r="H48" s="13">
        <f t="shared" si="1"/>
        <v>8.1816924726259468E-22</v>
      </c>
    </row>
    <row r="49" spans="2:8" x14ac:dyDescent="0.25">
      <c r="B49" s="20">
        <v>12.9</v>
      </c>
      <c r="C49" s="12">
        <v>9.19</v>
      </c>
      <c r="D49" s="12">
        <v>0.33381489935510439</v>
      </c>
      <c r="E49" s="12">
        <v>8.0816889826572372E-19</v>
      </c>
      <c r="F49" s="23">
        <v>5</v>
      </c>
      <c r="G49" s="12">
        <f t="shared" si="0"/>
        <v>1.6163377965314474E-19</v>
      </c>
      <c r="H49" s="13">
        <f t="shared" si="1"/>
        <v>9.4233550479583595E-22</v>
      </c>
    </row>
    <row r="50" spans="2:8" x14ac:dyDescent="0.25">
      <c r="B50" s="20">
        <v>99.9</v>
      </c>
      <c r="C50" s="12">
        <v>193</v>
      </c>
      <c r="D50" s="12">
        <v>0.92895270965668875</v>
      </c>
      <c r="E50" s="12">
        <v>8.2932355794440256E-19</v>
      </c>
      <c r="F50" s="23">
        <v>5</v>
      </c>
      <c r="G50" s="12">
        <f t="shared" si="0"/>
        <v>1.6586471158888051E-19</v>
      </c>
      <c r="H50" s="13">
        <f t="shared" si="1"/>
        <v>5.1732674405316029E-21</v>
      </c>
    </row>
    <row r="51" spans="2:8" x14ac:dyDescent="0.25">
      <c r="B51" s="20">
        <v>37</v>
      </c>
      <c r="C51" s="12">
        <v>37.700000000000003</v>
      </c>
      <c r="D51" s="12">
        <v>0.56534261548279507</v>
      </c>
      <c r="E51" s="12">
        <v>9.569611672203361E-19</v>
      </c>
      <c r="F51" s="23">
        <v>6</v>
      </c>
      <c r="G51" s="12">
        <f t="shared" si="0"/>
        <v>1.5949352787005602E-19</v>
      </c>
      <c r="H51" s="13">
        <f t="shared" si="1"/>
        <v>-1.1979162782928842E-21</v>
      </c>
    </row>
    <row r="52" spans="2:8" x14ac:dyDescent="0.25">
      <c r="B52" s="20">
        <v>46.6</v>
      </c>
      <c r="C52" s="12">
        <v>52.8</v>
      </c>
      <c r="D52" s="12">
        <v>0.63445937650823803</v>
      </c>
      <c r="E52" s="12">
        <v>9.6577960835833597E-19</v>
      </c>
      <c r="F52" s="23">
        <v>6</v>
      </c>
      <c r="G52" s="12">
        <f t="shared" si="0"/>
        <v>1.6096326805972267E-19</v>
      </c>
      <c r="H52" s="13">
        <f t="shared" si="1"/>
        <v>2.718239113737603E-22</v>
      </c>
    </row>
    <row r="53" spans="2:8" ht="15.75" thickBot="1" x14ac:dyDescent="0.3">
      <c r="B53" s="21">
        <v>26.4</v>
      </c>
      <c r="C53" s="15">
        <v>22.4</v>
      </c>
      <c r="D53" s="15">
        <v>0.47754337581554868</v>
      </c>
      <c r="E53" s="15">
        <v>9.7071323475896334E-19</v>
      </c>
      <c r="F53" s="25">
        <v>6</v>
      </c>
      <c r="G53" s="26">
        <f t="shared" si="0"/>
        <v>1.6178553912649388E-19</v>
      </c>
      <c r="H53" s="27">
        <f t="shared" si="1"/>
        <v>1.0940949781449732E-21</v>
      </c>
    </row>
    <row r="54" spans="2:8" ht="16.5" thickTop="1" thickBot="1" x14ac:dyDescent="0.3">
      <c r="F54" s="28" t="s">
        <v>14</v>
      </c>
      <c r="G54" s="29">
        <f>ROUND(AVERAGE(G4:G53), 22)</f>
        <v>1.6069999999999999E-19</v>
      </c>
      <c r="H54" s="30">
        <f xml:space="preserve"> 1*10^-21</f>
        <v>9.9999999999999991E-22</v>
      </c>
    </row>
    <row r="55" spans="2:8" ht="15.75" thickTop="1" x14ac:dyDescent="0.25"/>
  </sheetData>
  <sortState ref="B4:E53">
    <sortCondition ref="E4:E53"/>
  </sortState>
  <mergeCells count="1">
    <mergeCell ref="B1:H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 1</vt:lpstr>
      <vt:lpstr>Sorted Method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Urbanc</dc:creator>
  <cp:lastModifiedBy>Marko Urbanc</cp:lastModifiedBy>
  <dcterms:created xsi:type="dcterms:W3CDTF">2021-03-02T20:14:41Z</dcterms:created>
  <dcterms:modified xsi:type="dcterms:W3CDTF">2021-03-03T13:37:42Z</dcterms:modified>
</cp:coreProperties>
</file>