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Vrtavka\"/>
    </mc:Choice>
  </mc:AlternateContent>
  <bookViews>
    <workbookView xWindow="0" yWindow="0" windowWidth="14655" windowHeight="8145" activeTab="1"/>
  </bookViews>
  <sheets>
    <sheet name="Izmerjeno" sheetId="1" r:id="rId1"/>
    <sheet name="Izracuna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16" i="2"/>
  <c r="L27" i="2" l="1"/>
  <c r="L28" i="2"/>
  <c r="L26" i="2"/>
  <c r="K28" i="2"/>
  <c r="K27" i="2"/>
  <c r="K26" i="2"/>
  <c r="K18" i="2"/>
  <c r="L18" i="2" s="1"/>
  <c r="K17" i="2"/>
  <c r="L17" i="2" s="1"/>
  <c r="K16" i="2"/>
  <c r="L16" i="2" s="1"/>
  <c r="L5" i="2"/>
  <c r="L6" i="2"/>
  <c r="L4" i="2"/>
  <c r="K6" i="2"/>
  <c r="K5" i="2"/>
  <c r="K4" i="2"/>
  <c r="D27" i="2"/>
  <c r="D28" i="2"/>
  <c r="D29" i="2"/>
  <c r="D26" i="2"/>
  <c r="D17" i="2"/>
  <c r="D18" i="2"/>
  <c r="D19" i="2"/>
  <c r="D5" i="2"/>
  <c r="D6" i="2"/>
  <c r="D7" i="2"/>
  <c r="D8" i="2"/>
  <c r="D9" i="2"/>
  <c r="C29" i="2"/>
  <c r="C28" i="2"/>
  <c r="C27" i="2"/>
  <c r="C26" i="2"/>
  <c r="C19" i="2"/>
  <c r="C18" i="2"/>
  <c r="C17" i="2"/>
  <c r="C16" i="2"/>
  <c r="C9" i="2"/>
  <c r="C8" i="2"/>
  <c r="C7" i="2"/>
  <c r="C6" i="2"/>
  <c r="C5" i="2"/>
  <c r="C4" i="2"/>
  <c r="O30" i="1"/>
  <c r="M30" i="1"/>
  <c r="O29" i="1"/>
  <c r="M29" i="1"/>
  <c r="O28" i="1"/>
  <c r="M28" i="1"/>
  <c r="O19" i="1"/>
  <c r="M19" i="1"/>
  <c r="O18" i="1"/>
  <c r="M18" i="1"/>
  <c r="O17" i="1"/>
  <c r="M17" i="1"/>
  <c r="O5" i="1"/>
  <c r="O6" i="1"/>
  <c r="O4" i="1"/>
  <c r="M5" i="1"/>
  <c r="M6" i="1"/>
  <c r="M4" i="1"/>
  <c r="G31" i="1"/>
  <c r="F31" i="1"/>
  <c r="C31" i="1"/>
  <c r="G30" i="1"/>
  <c r="F30" i="1"/>
  <c r="C30" i="1"/>
  <c r="G29" i="1"/>
  <c r="F29" i="1"/>
  <c r="C29" i="1"/>
  <c r="G28" i="1"/>
  <c r="F28" i="1"/>
  <c r="C28" i="1"/>
  <c r="G20" i="1"/>
  <c r="F20" i="1"/>
  <c r="C20" i="1"/>
  <c r="G19" i="1"/>
  <c r="F19" i="1"/>
  <c r="C19" i="1"/>
  <c r="G18" i="1"/>
  <c r="F18" i="1"/>
  <c r="C18" i="1"/>
  <c r="G17" i="1"/>
  <c r="F17" i="1"/>
  <c r="C17" i="1"/>
  <c r="I5" i="1"/>
  <c r="I6" i="1"/>
  <c r="I7" i="1"/>
  <c r="I8" i="1"/>
  <c r="I9" i="1"/>
  <c r="H9" i="1"/>
  <c r="H8" i="1"/>
  <c r="H7" i="1"/>
  <c r="H6" i="1"/>
  <c r="H5" i="1"/>
  <c r="G5" i="1"/>
  <c r="G6" i="1"/>
  <c r="G7" i="1"/>
  <c r="G8" i="1"/>
  <c r="G9" i="1"/>
  <c r="G4" i="1"/>
  <c r="F5" i="1"/>
  <c r="F6" i="1"/>
  <c r="F7" i="1"/>
  <c r="F8" i="1"/>
  <c r="F9" i="1"/>
  <c r="F4" i="1"/>
  <c r="C5" i="1"/>
  <c r="C6" i="1"/>
  <c r="C7" i="1"/>
  <c r="C8" i="1"/>
  <c r="C9" i="1"/>
  <c r="C4" i="1"/>
  <c r="H4" i="1" l="1"/>
  <c r="I4" i="1" s="1"/>
  <c r="H29" i="1"/>
  <c r="I29" i="1" s="1"/>
  <c r="H30" i="1"/>
  <c r="I30" i="1" s="1"/>
  <c r="H28" i="1"/>
  <c r="I28" i="1" s="1"/>
  <c r="H31" i="1"/>
  <c r="I31" i="1" s="1"/>
  <c r="H19" i="1"/>
  <c r="I19" i="1" s="1"/>
  <c r="H20" i="1"/>
  <c r="I20" i="1" s="1"/>
  <c r="H18" i="1"/>
  <c r="I18" i="1" s="1"/>
  <c r="H17" i="1"/>
  <c r="I17" i="1" s="1"/>
</calcChain>
</file>

<file path=xl/sharedStrings.xml><?xml version="1.0" encoding="utf-8"?>
<sst xmlns="http://schemas.openxmlformats.org/spreadsheetml/2006/main" count="90" uniqueCount="33">
  <si>
    <t>Frekvenca [RPM]</t>
  </si>
  <si>
    <r>
      <t>ω</t>
    </r>
    <r>
      <rPr>
        <b/>
        <vertAlign val="subscript"/>
        <sz val="11"/>
        <color theme="1"/>
        <rFont val="Calibri"/>
        <family val="2"/>
      </rPr>
      <t xml:space="preserve">z </t>
    </r>
    <r>
      <rPr>
        <b/>
        <sz val="11"/>
        <color theme="1"/>
        <rFont val="Calibri"/>
        <family val="2"/>
      </rPr>
      <t>[1/s]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</si>
  <si>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[s]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</si>
  <si>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[s]</t>
    </r>
  </si>
  <si>
    <r>
      <t>ω</t>
    </r>
    <r>
      <rPr>
        <b/>
        <vertAlign val="subscript"/>
        <sz val="11"/>
        <color theme="1"/>
        <rFont val="Calibri"/>
        <family val="2"/>
      </rPr>
      <t xml:space="preserve">pr1 </t>
    </r>
    <r>
      <rPr>
        <b/>
        <sz val="11"/>
        <color theme="1"/>
        <rFont val="Calibri"/>
        <family val="2"/>
      </rPr>
      <t>[1/s]</t>
    </r>
  </si>
  <si>
    <r>
      <t>ω</t>
    </r>
    <r>
      <rPr>
        <b/>
        <vertAlign val="subscript"/>
        <sz val="11"/>
        <color theme="1"/>
        <rFont val="Calibri"/>
        <family val="2"/>
      </rPr>
      <t xml:space="preserve">pr2 </t>
    </r>
    <r>
      <rPr>
        <b/>
        <sz val="11"/>
        <color theme="1"/>
        <rFont val="Calibri"/>
        <family val="2"/>
      </rPr>
      <t>[1/s]</t>
    </r>
  </si>
  <si>
    <r>
      <t>ω</t>
    </r>
    <r>
      <rPr>
        <b/>
        <vertAlign val="subscript"/>
        <sz val="11"/>
        <color theme="1"/>
        <rFont val="Calibri"/>
        <family val="2"/>
      </rPr>
      <t xml:space="preserve">pr </t>
    </r>
    <r>
      <rPr>
        <b/>
        <sz val="11"/>
        <color theme="1"/>
        <rFont val="Calibri"/>
        <family val="2"/>
      </rPr>
      <t>[1/s]</t>
    </r>
  </si>
  <si>
    <r>
      <t>Δω</t>
    </r>
    <r>
      <rPr>
        <b/>
        <vertAlign val="subscript"/>
        <sz val="11"/>
        <color theme="1"/>
        <rFont val="Calibri"/>
        <family val="2"/>
      </rPr>
      <t xml:space="preserve">pr </t>
    </r>
    <r>
      <rPr>
        <b/>
        <sz val="11"/>
        <color theme="1"/>
        <rFont val="Calibri"/>
        <family val="2"/>
      </rPr>
      <t>[1/s]</t>
    </r>
  </si>
  <si>
    <t>Percesija: Utez ob krogli</t>
  </si>
  <si>
    <t>Percesija: Utez oddaljena 1.5 cm od krogle</t>
  </si>
  <si>
    <t>Percesija: Utez oddaljena 2.5 cm od krogle</t>
  </si>
  <si>
    <t>Nutacija: Utez ob krogli</t>
  </si>
  <si>
    <r>
      <rPr>
        <b/>
        <sz val="11"/>
        <color theme="1"/>
        <rFont val="Calibri"/>
        <family val="2"/>
      </rPr>
      <t>ν</t>
    </r>
    <r>
      <rPr>
        <b/>
        <sz val="11"/>
        <color theme="1"/>
        <rFont val="Calibri"/>
        <family val="2"/>
        <scheme val="minor"/>
      </rPr>
      <t xml:space="preserve"> [RPM]</t>
    </r>
  </si>
  <si>
    <r>
      <rPr>
        <b/>
        <sz val="11"/>
        <color theme="1"/>
        <rFont val="Calibri"/>
        <family val="2"/>
      </rPr>
      <t>ν</t>
    </r>
    <r>
      <rPr>
        <b/>
        <vertAlign val="subscript"/>
        <sz val="11"/>
        <color theme="1"/>
        <rFont val="Calibri"/>
        <family val="2"/>
      </rPr>
      <t xml:space="preserve">N </t>
    </r>
    <r>
      <rPr>
        <b/>
        <sz val="11"/>
        <color theme="1"/>
        <rFont val="Calibri"/>
        <family val="2"/>
        <scheme val="minor"/>
      </rPr>
      <t>[RPM]</t>
    </r>
  </si>
  <si>
    <r>
      <t>ω</t>
    </r>
    <r>
      <rPr>
        <b/>
        <vertAlign val="subscript"/>
        <sz val="11"/>
        <color theme="1"/>
        <rFont val="Calibri"/>
        <family val="2"/>
      </rPr>
      <t xml:space="preserve">N </t>
    </r>
    <r>
      <rPr>
        <b/>
        <sz val="11"/>
        <color theme="1"/>
        <rFont val="Calibri"/>
        <family val="2"/>
      </rPr>
      <t>[1/s]</t>
    </r>
  </si>
  <si>
    <t>Nutacija: Utez oddaljena 1.5 cm od krogle</t>
  </si>
  <si>
    <t>Nutacija: Utez oddaljena 2.5 cm od krogle</t>
  </si>
  <si>
    <t>l [cm]</t>
  </si>
  <si>
    <r>
      <t>J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charset val="1"/>
        <scheme val="minor"/>
      </rPr>
      <t xml:space="preserve"> [g cm^2] </t>
    </r>
  </si>
  <si>
    <r>
      <t>J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charset val="1"/>
        <scheme val="minor"/>
      </rPr>
      <t xml:space="preserve"> [g cm^2]</t>
    </r>
  </si>
  <si>
    <t>m [g]</t>
  </si>
  <si>
    <t>g [cm/s^2]</t>
  </si>
  <si>
    <t>Izracunana percesija: Utez ob krogli
L = 3.8 cm</t>
  </si>
  <si>
    <t>Additional Data
L = 3.8 cm</t>
  </si>
  <si>
    <t>Additional Data
L = 4.00 cm</t>
  </si>
  <si>
    <t>Additional Data
L = 5.00 cm</t>
  </si>
  <si>
    <t xml:space="preserve">  Izracunana Nutacija
Utez ob krogli</t>
  </si>
  <si>
    <t>Additional Data
L = 4.0 cm</t>
  </si>
  <si>
    <t>Izracunana Nutacija:  Utez oddaljena 1.5 cm od krogle</t>
  </si>
  <si>
    <t>Izracunana Nutacija:  Utez oddaljena 2.5 cm od krogle</t>
  </si>
  <si>
    <t>Additional Data
L = 5.0 cm</t>
  </si>
  <si>
    <t>Izracunana percesija: Utez oddaljena 1.5cm;   L = 4.00 cm</t>
  </si>
  <si>
    <t>Izracunana percesija: Utez oddaljena 2.5cm;   L = 5.00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</si>
</sst>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9">
    <font>
      <sz val="11"/>
      <color theme="1"/>
      <name val="Calibri"/>
      <family val="2"/>
      <charset val="1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Liberation Sans"/>
      <charset val="1"/>
    </font>
    <font>
      <b/>
      <i/>
      <sz val="16"/>
      <color theme="1"/>
      <name val="Liberation Sans"/>
      <charset val="1"/>
    </font>
    <font>
      <b/>
      <i/>
      <u/>
      <sz val="11"/>
      <color theme="1"/>
      <name val="Liberation Sans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46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6" fillId="2" borderId="2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11" xfId="0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workbookViewId="0">
      <selection activeCell="R12" sqref="R12"/>
    </sheetView>
  </sheetViews>
  <sheetFormatPr defaultRowHeight="15"/>
  <cols>
    <col min="2" max="2" width="18.28515625" customWidth="1"/>
    <col min="9" max="9" width="12" bestFit="1" customWidth="1"/>
    <col min="12" max="12" width="10.5703125" customWidth="1"/>
  </cols>
  <sheetData>
    <row r="1" spans="2:15" ht="15.75" thickBot="1">
      <c r="B1" s="35" t="s">
        <v>8</v>
      </c>
      <c r="C1" s="35"/>
      <c r="D1" s="35"/>
      <c r="E1" s="35"/>
      <c r="F1" s="35"/>
      <c r="G1" s="35"/>
      <c r="H1" s="35"/>
      <c r="I1" s="35"/>
      <c r="L1" s="36" t="s">
        <v>11</v>
      </c>
      <c r="M1" s="37"/>
      <c r="N1" s="37"/>
      <c r="O1" s="38"/>
    </row>
    <row r="2" spans="2:15" ht="15.75" thickBot="1">
      <c r="B2" s="35"/>
      <c r="C2" s="35"/>
      <c r="D2" s="35"/>
      <c r="E2" s="35"/>
      <c r="F2" s="35"/>
      <c r="G2" s="35"/>
      <c r="H2" s="35"/>
      <c r="I2" s="35"/>
      <c r="L2" s="39"/>
      <c r="M2" s="40"/>
      <c r="N2" s="40"/>
      <c r="O2" s="41"/>
    </row>
    <row r="3" spans="2:15" ht="18.75" thickBot="1">
      <c r="B3" s="11" t="s">
        <v>0</v>
      </c>
      <c r="C3" s="12" t="s">
        <v>1</v>
      </c>
      <c r="D3" s="11" t="s">
        <v>2</v>
      </c>
      <c r="E3" s="11" t="s">
        <v>3</v>
      </c>
      <c r="F3" s="12" t="s">
        <v>4</v>
      </c>
      <c r="G3" s="12" t="s">
        <v>5</v>
      </c>
      <c r="H3" s="13" t="s">
        <v>6</v>
      </c>
      <c r="I3" s="13" t="s">
        <v>7</v>
      </c>
      <c r="L3" s="1" t="s">
        <v>12</v>
      </c>
      <c r="M3" s="2" t="s">
        <v>1</v>
      </c>
      <c r="N3" s="3" t="s">
        <v>13</v>
      </c>
      <c r="O3" s="4" t="s">
        <v>14</v>
      </c>
    </row>
    <row r="4" spans="2:15">
      <c r="B4" s="26">
        <v>1386</v>
      </c>
      <c r="C4" s="9">
        <f>ROUND(2*PI()*B4/60, 2)</f>
        <v>145.13999999999999</v>
      </c>
      <c r="D4" s="29">
        <v>4.7</v>
      </c>
      <c r="E4" s="29">
        <v>5</v>
      </c>
      <c r="F4" s="9">
        <f>ROUND(2*PI()/D4,2)</f>
        <v>1.34</v>
      </c>
      <c r="G4" s="14">
        <f>ROUND(2*PI()/E4,2)</f>
        <v>1.26</v>
      </c>
      <c r="H4" s="17">
        <f t="shared" ref="H4:H9" si="0">ROUND(AVERAGE(F4:G4),2)</f>
        <v>1.3</v>
      </c>
      <c r="I4" s="18">
        <f>ROUND(AVERAGE(ABS(F4-H4),ABS(G4-H4)),2)</f>
        <v>0.04</v>
      </c>
      <c r="L4" s="32">
        <v>830</v>
      </c>
      <c r="M4" s="5">
        <f>ROUND(2*PI()*L4/60, 2)</f>
        <v>86.92</v>
      </c>
      <c r="N4" s="30">
        <v>363</v>
      </c>
      <c r="O4" s="6">
        <f>ROUND(2*PI()*N4/60, 2)</f>
        <v>38.01</v>
      </c>
    </row>
    <row r="5" spans="2:15">
      <c r="B5" s="27">
        <v>1415</v>
      </c>
      <c r="C5" s="5">
        <f t="shared" ref="C5:C9" si="1">ROUND(2*PI()*B5/60, 2)</f>
        <v>148.18</v>
      </c>
      <c r="D5" s="30">
        <v>5.2</v>
      </c>
      <c r="E5" s="30">
        <v>4.9000000000000004</v>
      </c>
      <c r="F5" s="5">
        <f t="shared" ref="F5:F9" si="2">ROUND(2*PI()/D5,2)</f>
        <v>1.21</v>
      </c>
      <c r="G5" s="15">
        <f t="shared" ref="G5:G9" si="3">ROUND(2*PI()/E5,2)</f>
        <v>1.28</v>
      </c>
      <c r="H5" s="19">
        <f t="shared" si="0"/>
        <v>1.25</v>
      </c>
      <c r="I5" s="6">
        <f t="shared" ref="I5:I9" si="4">ROUND(AVERAGE(ABS(F5-H5),ABS(G5-H5)),2)</f>
        <v>0.04</v>
      </c>
      <c r="L5" s="32">
        <v>996</v>
      </c>
      <c r="M5" s="5">
        <f>ROUND(2*PI()*L5/60, 2)</f>
        <v>104.3</v>
      </c>
      <c r="N5" s="30">
        <v>391</v>
      </c>
      <c r="O5" s="6">
        <f t="shared" ref="O5:O6" si="5">ROUND(2*PI()*N5/60, 2)</f>
        <v>40.950000000000003</v>
      </c>
    </row>
    <row r="6" spans="2:15" ht="15.75" thickBot="1">
      <c r="B6" s="27">
        <v>1475</v>
      </c>
      <c r="C6" s="5">
        <f t="shared" si="1"/>
        <v>154.46</v>
      </c>
      <c r="D6" s="30">
        <v>5.2</v>
      </c>
      <c r="E6" s="30">
        <v>5.4</v>
      </c>
      <c r="F6" s="5">
        <f t="shared" si="2"/>
        <v>1.21</v>
      </c>
      <c r="G6" s="15">
        <f t="shared" si="3"/>
        <v>1.1599999999999999</v>
      </c>
      <c r="H6" s="19">
        <f t="shared" si="0"/>
        <v>1.19</v>
      </c>
      <c r="I6" s="6">
        <f t="shared" si="4"/>
        <v>0.03</v>
      </c>
      <c r="L6" s="33">
        <v>1393</v>
      </c>
      <c r="M6" s="7">
        <f t="shared" ref="M6" si="6">ROUND(2*PI()*L6/60, 2)</f>
        <v>145.87</v>
      </c>
      <c r="N6" s="31">
        <v>644</v>
      </c>
      <c r="O6" s="8">
        <f t="shared" si="5"/>
        <v>67.44</v>
      </c>
    </row>
    <row r="7" spans="2:15">
      <c r="B7" s="27">
        <v>1518</v>
      </c>
      <c r="C7" s="5">
        <f t="shared" si="1"/>
        <v>158.96</v>
      </c>
      <c r="D7" s="30">
        <v>4.8</v>
      </c>
      <c r="E7" s="30">
        <v>5.0999999999999996</v>
      </c>
      <c r="F7" s="5">
        <f t="shared" si="2"/>
        <v>1.31</v>
      </c>
      <c r="G7" s="15">
        <f t="shared" si="3"/>
        <v>1.23</v>
      </c>
      <c r="H7" s="19">
        <f t="shared" si="0"/>
        <v>1.27</v>
      </c>
      <c r="I7" s="6">
        <f t="shared" si="4"/>
        <v>0.04</v>
      </c>
    </row>
    <row r="8" spans="2:15">
      <c r="B8" s="27">
        <v>1550</v>
      </c>
      <c r="C8" s="5">
        <f t="shared" si="1"/>
        <v>162.32</v>
      </c>
      <c r="D8" s="30">
        <v>5.3</v>
      </c>
      <c r="E8" s="30">
        <v>5</v>
      </c>
      <c r="F8" s="5">
        <f t="shared" si="2"/>
        <v>1.19</v>
      </c>
      <c r="G8" s="15">
        <f t="shared" si="3"/>
        <v>1.26</v>
      </c>
      <c r="H8" s="19">
        <f t="shared" si="0"/>
        <v>1.23</v>
      </c>
      <c r="I8" s="6">
        <f t="shared" si="4"/>
        <v>0.04</v>
      </c>
    </row>
    <row r="9" spans="2:15" ht="15.75" thickBot="1">
      <c r="B9" s="28">
        <v>1570</v>
      </c>
      <c r="C9" s="7">
        <f t="shared" si="1"/>
        <v>164.41</v>
      </c>
      <c r="D9" s="31">
        <v>5.2</v>
      </c>
      <c r="E9" s="31">
        <v>5.3</v>
      </c>
      <c r="F9" s="7">
        <f t="shared" si="2"/>
        <v>1.21</v>
      </c>
      <c r="G9" s="16">
        <f t="shared" si="3"/>
        <v>1.19</v>
      </c>
      <c r="H9" s="20">
        <f t="shared" si="0"/>
        <v>1.2</v>
      </c>
      <c r="I9" s="8">
        <f t="shared" si="4"/>
        <v>0.01</v>
      </c>
    </row>
    <row r="13" spans="2:15" ht="15.75" thickBot="1"/>
    <row r="14" spans="2:15" ht="15.75" thickBot="1">
      <c r="B14" s="35" t="s">
        <v>9</v>
      </c>
      <c r="C14" s="35"/>
      <c r="D14" s="35"/>
      <c r="E14" s="35"/>
      <c r="F14" s="35"/>
      <c r="G14" s="35"/>
      <c r="H14" s="35"/>
      <c r="I14" s="35"/>
      <c r="L14" s="36" t="s">
        <v>15</v>
      </c>
      <c r="M14" s="37"/>
      <c r="N14" s="37"/>
      <c r="O14" s="38"/>
    </row>
    <row r="15" spans="2:15" ht="15.75" thickBot="1">
      <c r="B15" s="35"/>
      <c r="C15" s="35"/>
      <c r="D15" s="35"/>
      <c r="E15" s="35"/>
      <c r="F15" s="35"/>
      <c r="G15" s="35"/>
      <c r="H15" s="35"/>
      <c r="I15" s="35"/>
      <c r="L15" s="39"/>
      <c r="M15" s="40"/>
      <c r="N15" s="40"/>
      <c r="O15" s="41"/>
    </row>
    <row r="16" spans="2:15" ht="18.75" thickBot="1">
      <c r="B16" s="11" t="s">
        <v>0</v>
      </c>
      <c r="C16" s="12" t="s">
        <v>1</v>
      </c>
      <c r="D16" s="11" t="s">
        <v>2</v>
      </c>
      <c r="E16" s="11" t="s">
        <v>3</v>
      </c>
      <c r="F16" s="12" t="s">
        <v>4</v>
      </c>
      <c r="G16" s="12" t="s">
        <v>5</v>
      </c>
      <c r="H16" s="13" t="s">
        <v>6</v>
      </c>
      <c r="I16" s="13" t="s">
        <v>7</v>
      </c>
      <c r="L16" s="1" t="s">
        <v>12</v>
      </c>
      <c r="M16" s="2" t="s">
        <v>1</v>
      </c>
      <c r="N16" s="3" t="s">
        <v>13</v>
      </c>
      <c r="O16" s="4" t="s">
        <v>14</v>
      </c>
    </row>
    <row r="17" spans="2:15">
      <c r="B17" s="26">
        <v>1073</v>
      </c>
      <c r="C17" s="9">
        <f>ROUND(2*PI()*B17/60, 2)</f>
        <v>112.36</v>
      </c>
      <c r="D17" s="29">
        <v>3.4</v>
      </c>
      <c r="E17" s="29">
        <v>3.6</v>
      </c>
      <c r="F17" s="9">
        <f>ROUND(2*PI()/D17,2)</f>
        <v>1.85</v>
      </c>
      <c r="G17" s="14">
        <f>ROUND(2*PI()/E17,2)</f>
        <v>1.75</v>
      </c>
      <c r="H17" s="17">
        <f>ROUND(AVERAGE(F17:G17),2)</f>
        <v>1.8</v>
      </c>
      <c r="I17" s="18">
        <f>ROUND(AVERAGE(ABS(F17-H17),ABS(G17-H17)),2)</f>
        <v>0.05</v>
      </c>
      <c r="L17" s="32">
        <v>1220</v>
      </c>
      <c r="M17" s="5">
        <f>ROUND(2*PI()*L17/60, 2)</f>
        <v>127.76</v>
      </c>
      <c r="N17" s="30">
        <v>631</v>
      </c>
      <c r="O17" s="6">
        <f>ROUND(2*PI()*N17/60, 2)</f>
        <v>66.08</v>
      </c>
    </row>
    <row r="18" spans="2:15">
      <c r="B18" s="27">
        <v>1140</v>
      </c>
      <c r="C18" s="5">
        <f t="shared" ref="C18:C20" si="7">ROUND(2*PI()*B18/60, 2)</f>
        <v>119.38</v>
      </c>
      <c r="D18" s="30">
        <v>3.7</v>
      </c>
      <c r="E18" s="30">
        <v>3.5</v>
      </c>
      <c r="F18" s="5">
        <f t="shared" ref="F18:F20" si="8">ROUND(2*PI()/D18,2)</f>
        <v>1.7</v>
      </c>
      <c r="G18" s="15">
        <f t="shared" ref="G18:G20" si="9">ROUND(2*PI()/E18,2)</f>
        <v>1.8</v>
      </c>
      <c r="H18" s="19">
        <f>ROUND(AVERAGE(F18:G18),2)</f>
        <v>1.75</v>
      </c>
      <c r="I18" s="6">
        <f t="shared" ref="I18:I20" si="10">ROUND(AVERAGE(ABS(F18-H18),ABS(G18-H18)),2)</f>
        <v>0.05</v>
      </c>
      <c r="L18" s="32">
        <v>1467</v>
      </c>
      <c r="M18" s="5">
        <f>ROUND(2*PI()*L18/60, 2)</f>
        <v>153.62</v>
      </c>
      <c r="N18" s="30">
        <v>709</v>
      </c>
      <c r="O18" s="6">
        <f t="shared" ref="O18:O19" si="11">ROUND(2*PI()*N18/60, 2)</f>
        <v>74.25</v>
      </c>
    </row>
    <row r="19" spans="2:15" ht="15.75" thickBot="1">
      <c r="B19" s="27">
        <v>1191</v>
      </c>
      <c r="C19" s="5">
        <f t="shared" si="7"/>
        <v>124.72</v>
      </c>
      <c r="D19" s="30">
        <v>3.7</v>
      </c>
      <c r="E19" s="30">
        <v>3.5</v>
      </c>
      <c r="F19" s="5">
        <f t="shared" si="8"/>
        <v>1.7</v>
      </c>
      <c r="G19" s="15">
        <f t="shared" si="9"/>
        <v>1.8</v>
      </c>
      <c r="H19" s="19">
        <f>ROUND(AVERAGE(F19:G19),2)</f>
        <v>1.75</v>
      </c>
      <c r="I19" s="6">
        <f t="shared" si="10"/>
        <v>0.05</v>
      </c>
      <c r="L19" s="33">
        <v>938</v>
      </c>
      <c r="M19" s="7">
        <f t="shared" ref="M19" si="12">ROUND(2*PI()*L19/60, 2)</f>
        <v>98.23</v>
      </c>
      <c r="N19" s="31">
        <v>480</v>
      </c>
      <c r="O19" s="8">
        <f t="shared" si="11"/>
        <v>50.27</v>
      </c>
    </row>
    <row r="20" spans="2:15" ht="15.75" thickBot="1">
      <c r="B20" s="28">
        <v>1211</v>
      </c>
      <c r="C20" s="7">
        <f t="shared" si="7"/>
        <v>126.82</v>
      </c>
      <c r="D20" s="31">
        <v>3.8</v>
      </c>
      <c r="E20" s="31">
        <v>3.6</v>
      </c>
      <c r="F20" s="7">
        <f t="shared" si="8"/>
        <v>1.65</v>
      </c>
      <c r="G20" s="16">
        <f t="shared" si="9"/>
        <v>1.75</v>
      </c>
      <c r="H20" s="20">
        <f>ROUND(AVERAGE(F20:G20),2)</f>
        <v>1.7</v>
      </c>
      <c r="I20" s="8">
        <f t="shared" si="10"/>
        <v>0.05</v>
      </c>
    </row>
    <row r="24" spans="2:15" ht="15.75" thickBot="1"/>
    <row r="25" spans="2:15" ht="15.75" thickBot="1">
      <c r="B25" s="35" t="s">
        <v>10</v>
      </c>
      <c r="C25" s="35"/>
      <c r="D25" s="35"/>
      <c r="E25" s="35"/>
      <c r="F25" s="35"/>
      <c r="G25" s="35"/>
      <c r="H25" s="35"/>
      <c r="I25" s="35"/>
      <c r="L25" s="36" t="s">
        <v>16</v>
      </c>
      <c r="M25" s="37"/>
      <c r="N25" s="37"/>
      <c r="O25" s="38"/>
    </row>
    <row r="26" spans="2:15" ht="15.75" thickBot="1">
      <c r="B26" s="35"/>
      <c r="C26" s="35"/>
      <c r="D26" s="35"/>
      <c r="E26" s="35"/>
      <c r="F26" s="35"/>
      <c r="G26" s="35"/>
      <c r="H26" s="35"/>
      <c r="I26" s="35"/>
      <c r="L26" s="39"/>
      <c r="M26" s="40"/>
      <c r="N26" s="40"/>
      <c r="O26" s="41"/>
    </row>
    <row r="27" spans="2:15" ht="18.75" thickBot="1">
      <c r="B27" s="11" t="s">
        <v>0</v>
      </c>
      <c r="C27" s="12" t="s">
        <v>1</v>
      </c>
      <c r="D27" s="11" t="s">
        <v>2</v>
      </c>
      <c r="E27" s="11" t="s">
        <v>3</v>
      </c>
      <c r="F27" s="12" t="s">
        <v>4</v>
      </c>
      <c r="G27" s="12" t="s">
        <v>5</v>
      </c>
      <c r="H27" s="13" t="s">
        <v>6</v>
      </c>
      <c r="I27" s="13" t="s">
        <v>7</v>
      </c>
      <c r="L27" s="1" t="s">
        <v>12</v>
      </c>
      <c r="M27" s="2" t="s">
        <v>1</v>
      </c>
      <c r="N27" s="3" t="s">
        <v>13</v>
      </c>
      <c r="O27" s="4" t="s">
        <v>14</v>
      </c>
    </row>
    <row r="28" spans="2:15">
      <c r="B28" s="26">
        <v>1100</v>
      </c>
      <c r="C28" s="9">
        <f>ROUND(2*PI()*B28/60, 2)</f>
        <v>115.19</v>
      </c>
      <c r="D28" s="29">
        <v>2.9</v>
      </c>
      <c r="E28" s="29">
        <v>3.1</v>
      </c>
      <c r="F28" s="9">
        <f>ROUND(2*PI()/D28,2)</f>
        <v>2.17</v>
      </c>
      <c r="G28" s="14">
        <f>ROUND(2*PI()/E28,2)</f>
        <v>2.0299999999999998</v>
      </c>
      <c r="H28" s="17">
        <f>ROUND(AVERAGE(F28:G28),2)</f>
        <v>2.1</v>
      </c>
      <c r="I28" s="18">
        <f>ROUND(AVERAGE(ABS(F28-H28),ABS(G28-H28)),2)</f>
        <v>7.0000000000000007E-2</v>
      </c>
      <c r="L28" s="32">
        <v>880</v>
      </c>
      <c r="M28" s="5">
        <f>ROUND(2*PI()*L28/60, 2)</f>
        <v>92.15</v>
      </c>
      <c r="N28" s="30">
        <v>439</v>
      </c>
      <c r="O28" s="6">
        <f>ROUND(2*PI()*N28/60, 2)</f>
        <v>45.97</v>
      </c>
    </row>
    <row r="29" spans="2:15">
      <c r="B29" s="27">
        <v>1224</v>
      </c>
      <c r="C29" s="5">
        <f t="shared" ref="C29:C31" si="13">ROUND(2*PI()*B29/60, 2)</f>
        <v>128.18</v>
      </c>
      <c r="D29" s="30">
        <v>3.5</v>
      </c>
      <c r="E29" s="30">
        <v>3.7</v>
      </c>
      <c r="F29" s="5">
        <f t="shared" ref="F29:F31" si="14">ROUND(2*PI()/D29,2)</f>
        <v>1.8</v>
      </c>
      <c r="G29" s="15">
        <f t="shared" ref="G29:G31" si="15">ROUND(2*PI()/E29,2)</f>
        <v>1.7</v>
      </c>
      <c r="H29" s="19">
        <f>ROUND(AVERAGE(F29:G29),2)</f>
        <v>1.75</v>
      </c>
      <c r="I29" s="6">
        <f t="shared" ref="I29:I31" si="16">ROUND(AVERAGE(ABS(F29-H29),ABS(G29-H29)),2)</f>
        <v>0.05</v>
      </c>
      <c r="L29" s="32">
        <v>985</v>
      </c>
      <c r="M29" s="5">
        <f>ROUND(2*PI()*L29/60, 2)</f>
        <v>103.15</v>
      </c>
      <c r="N29" s="30">
        <v>496</v>
      </c>
      <c r="O29" s="6">
        <f t="shared" ref="O29:O30" si="17">ROUND(2*PI()*N29/60, 2)</f>
        <v>51.94</v>
      </c>
    </row>
    <row r="30" spans="2:15" ht="15.75" thickBot="1">
      <c r="B30" s="27">
        <v>1270</v>
      </c>
      <c r="C30" s="5">
        <f t="shared" si="13"/>
        <v>132.99</v>
      </c>
      <c r="D30" s="30">
        <v>3.7</v>
      </c>
      <c r="E30" s="30">
        <v>3.6</v>
      </c>
      <c r="F30" s="5">
        <f t="shared" si="14"/>
        <v>1.7</v>
      </c>
      <c r="G30" s="15">
        <f t="shared" si="15"/>
        <v>1.75</v>
      </c>
      <c r="H30" s="19">
        <f>ROUND(AVERAGE(F30:G30),2)</f>
        <v>1.73</v>
      </c>
      <c r="I30" s="6">
        <f t="shared" si="16"/>
        <v>0.03</v>
      </c>
      <c r="L30" s="33">
        <v>1107</v>
      </c>
      <c r="M30" s="7">
        <f t="shared" ref="M30" si="18">ROUND(2*PI()*L30/60, 2)</f>
        <v>115.92</v>
      </c>
      <c r="N30" s="31">
        <v>567</v>
      </c>
      <c r="O30" s="8">
        <f t="shared" si="17"/>
        <v>59.38</v>
      </c>
    </row>
    <row r="31" spans="2:15" ht="15.75" thickBot="1">
      <c r="B31" s="28">
        <v>1465</v>
      </c>
      <c r="C31" s="7">
        <f t="shared" si="13"/>
        <v>153.41</v>
      </c>
      <c r="D31" s="31">
        <v>4</v>
      </c>
      <c r="E31" s="31">
        <v>4.2</v>
      </c>
      <c r="F31" s="7">
        <f t="shared" si="14"/>
        <v>1.57</v>
      </c>
      <c r="G31" s="16">
        <f t="shared" si="15"/>
        <v>1.5</v>
      </c>
      <c r="H31" s="20">
        <f>ROUND(AVERAGE(F31:G31),2)</f>
        <v>1.54</v>
      </c>
      <c r="I31" s="8">
        <f t="shared" si="16"/>
        <v>0.04</v>
      </c>
    </row>
  </sheetData>
  <mergeCells count="6">
    <mergeCell ref="B1:I2"/>
    <mergeCell ref="B14:I15"/>
    <mergeCell ref="B25:I26"/>
    <mergeCell ref="L1:O2"/>
    <mergeCell ref="L14:O15"/>
    <mergeCell ref="L25:O2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zoomScaleNormal="100" workbookViewId="0">
      <selection activeCell="F21" sqref="F21"/>
    </sheetView>
  </sheetViews>
  <sheetFormatPr defaultRowHeight="15"/>
  <cols>
    <col min="2" max="2" width="17.140625" customWidth="1"/>
    <col min="6" max="6" width="11" bestFit="1" customWidth="1"/>
    <col min="13" max="13" width="9.140625" customWidth="1"/>
    <col min="14" max="14" width="11" bestFit="1" customWidth="1"/>
  </cols>
  <sheetData>
    <row r="1" spans="2:15" ht="15.75" customHeight="1" thickBot="1">
      <c r="B1" s="45" t="s">
        <v>22</v>
      </c>
      <c r="C1" s="35"/>
      <c r="D1" s="35"/>
      <c r="F1" s="42" t="s">
        <v>23</v>
      </c>
      <c r="G1" s="38"/>
      <c r="J1" s="45" t="s">
        <v>26</v>
      </c>
      <c r="K1" s="45"/>
      <c r="L1" s="45"/>
      <c r="N1" s="42" t="s">
        <v>23</v>
      </c>
      <c r="O1" s="38"/>
    </row>
    <row r="2" spans="2:15" ht="15.75" thickBot="1">
      <c r="B2" s="35"/>
      <c r="C2" s="35"/>
      <c r="D2" s="35"/>
      <c r="F2" s="43"/>
      <c r="G2" s="44"/>
      <c r="J2" s="45"/>
      <c r="K2" s="45"/>
      <c r="L2" s="45"/>
      <c r="N2" s="43"/>
      <c r="O2" s="44"/>
    </row>
    <row r="3" spans="2:15" ht="18.75" thickBot="1">
      <c r="B3" s="11" t="s">
        <v>0</v>
      </c>
      <c r="C3" s="12" t="s">
        <v>1</v>
      </c>
      <c r="D3" s="13" t="s">
        <v>6</v>
      </c>
      <c r="F3" s="21" t="s">
        <v>18</v>
      </c>
      <c r="G3" s="10">
        <v>1400</v>
      </c>
      <c r="J3" s="11" t="s">
        <v>12</v>
      </c>
      <c r="K3" s="25" t="s">
        <v>1</v>
      </c>
      <c r="L3" s="13" t="s">
        <v>14</v>
      </c>
      <c r="N3" s="21" t="s">
        <v>18</v>
      </c>
      <c r="O3" s="10">
        <v>1400</v>
      </c>
    </row>
    <row r="4" spans="2:15" ht="18.75" thickBot="1">
      <c r="B4" s="26">
        <v>1386</v>
      </c>
      <c r="C4" s="14">
        <f>ROUND(2*PI()*B4/60, 2)</f>
        <v>145.13999999999999</v>
      </c>
      <c r="D4" s="24">
        <f>ROUND(($G$5*$G$6*$G$4)/($G$3*C4), 2)</f>
        <v>1.36</v>
      </c>
      <c r="F4" s="19" t="s">
        <v>17</v>
      </c>
      <c r="G4" s="6">
        <v>0.49</v>
      </c>
      <c r="J4" s="34">
        <v>830</v>
      </c>
      <c r="K4" s="14">
        <f>ROUND(2*PI()*J4/60, 2)</f>
        <v>86.92</v>
      </c>
      <c r="L4" s="24">
        <f>ROUND($O$3/$O$4*K4,2)</f>
        <v>42.67</v>
      </c>
      <c r="N4" s="20" t="s">
        <v>19</v>
      </c>
      <c r="O4" s="8">
        <v>2852</v>
      </c>
    </row>
    <row r="5" spans="2:15">
      <c r="B5" s="27">
        <v>1415</v>
      </c>
      <c r="C5" s="15">
        <f t="shared" ref="C5:C9" si="0">ROUND(2*PI()*B5/60, 2)</f>
        <v>148.18</v>
      </c>
      <c r="D5" s="22">
        <f t="shared" ref="D5:D9" si="1">ROUND(($G$5*$G$6*$G$4)/($G$3*C5), 2)</f>
        <v>1.33</v>
      </c>
      <c r="F5" s="19" t="s">
        <v>20</v>
      </c>
      <c r="G5" s="6">
        <v>573</v>
      </c>
      <c r="J5" s="32">
        <v>996</v>
      </c>
      <c r="K5" s="15">
        <f>ROUND(2*PI()*J5/60, 2)</f>
        <v>104.3</v>
      </c>
      <c r="L5" s="22">
        <f t="shared" ref="L5:L6" si="2">ROUND($O$3/$O$4*K5,2)</f>
        <v>51.2</v>
      </c>
    </row>
    <row r="6" spans="2:15" ht="15.75" thickBot="1">
      <c r="B6" s="27">
        <v>1475</v>
      </c>
      <c r="C6" s="15">
        <f t="shared" si="0"/>
        <v>154.46</v>
      </c>
      <c r="D6" s="22">
        <f t="shared" si="1"/>
        <v>1.27</v>
      </c>
      <c r="F6" s="20" t="s">
        <v>21</v>
      </c>
      <c r="G6" s="8">
        <v>981</v>
      </c>
      <c r="J6" s="33">
        <v>1393</v>
      </c>
      <c r="K6" s="16">
        <f t="shared" ref="K6" si="3">ROUND(2*PI()*J6/60, 2)</f>
        <v>145.87</v>
      </c>
      <c r="L6" s="23">
        <f t="shared" si="2"/>
        <v>71.61</v>
      </c>
    </row>
    <row r="7" spans="2:15">
      <c r="B7" s="27">
        <v>1518</v>
      </c>
      <c r="C7" s="15">
        <f t="shared" si="0"/>
        <v>158.96</v>
      </c>
      <c r="D7" s="22">
        <f t="shared" si="1"/>
        <v>1.24</v>
      </c>
    </row>
    <row r="8" spans="2:15">
      <c r="B8" s="27">
        <v>1550</v>
      </c>
      <c r="C8" s="15">
        <f t="shared" si="0"/>
        <v>162.32</v>
      </c>
      <c r="D8" s="22">
        <f t="shared" si="1"/>
        <v>1.21</v>
      </c>
    </row>
    <row r="9" spans="2:15" ht="15.75" thickBot="1">
      <c r="B9" s="28">
        <v>1570</v>
      </c>
      <c r="C9" s="16">
        <f t="shared" si="0"/>
        <v>164.41</v>
      </c>
      <c r="D9" s="23">
        <f t="shared" si="1"/>
        <v>1.2</v>
      </c>
    </row>
    <row r="12" spans="2:15" ht="15.75" thickBot="1"/>
    <row r="13" spans="2:15" ht="15.75" customHeight="1" thickBot="1">
      <c r="B13" s="45" t="s">
        <v>31</v>
      </c>
      <c r="C13" s="35"/>
      <c r="D13" s="35"/>
      <c r="F13" s="42" t="s">
        <v>24</v>
      </c>
      <c r="G13" s="38"/>
      <c r="J13" s="45" t="s">
        <v>28</v>
      </c>
      <c r="K13" s="45"/>
      <c r="L13" s="45"/>
      <c r="N13" s="42" t="s">
        <v>27</v>
      </c>
      <c r="O13" s="38"/>
    </row>
    <row r="14" spans="2:15" ht="15.75" thickBot="1">
      <c r="B14" s="35"/>
      <c r="C14" s="35"/>
      <c r="D14" s="35"/>
      <c r="F14" s="43"/>
      <c r="G14" s="44"/>
      <c r="J14" s="45"/>
      <c r="K14" s="45"/>
      <c r="L14" s="45"/>
      <c r="N14" s="43"/>
      <c r="O14" s="44"/>
    </row>
    <row r="15" spans="2:15" ht="18.75" thickBot="1">
      <c r="B15" s="11" t="s">
        <v>0</v>
      </c>
      <c r="C15" s="12" t="s">
        <v>1</v>
      </c>
      <c r="D15" s="13" t="s">
        <v>6</v>
      </c>
      <c r="F15" s="21" t="s">
        <v>18</v>
      </c>
      <c r="G15" s="10">
        <v>1400</v>
      </c>
      <c r="J15" s="11" t="s">
        <v>12</v>
      </c>
      <c r="K15" s="25" t="s">
        <v>1</v>
      </c>
      <c r="L15" s="13" t="s">
        <v>14</v>
      </c>
      <c r="N15" s="21" t="s">
        <v>18</v>
      </c>
      <c r="O15" s="10">
        <v>1400</v>
      </c>
    </row>
    <row r="16" spans="2:15" ht="18.75" thickBot="1">
      <c r="B16" s="26">
        <v>1073</v>
      </c>
      <c r="C16" s="14">
        <f>ROUND(2*PI()*B16/60, 2)</f>
        <v>112.36</v>
      </c>
      <c r="D16" s="24">
        <f>ROUND(($G$17*$G$18*$G$16)/($G$15*C16), 2)</f>
        <v>1.79</v>
      </c>
      <c r="F16" s="19" t="s">
        <v>17</v>
      </c>
      <c r="G16" s="6">
        <v>0.5</v>
      </c>
      <c r="J16" s="34">
        <v>1220</v>
      </c>
      <c r="K16" s="14">
        <f>ROUND(2*PI()*J16/60, 2)</f>
        <v>127.76</v>
      </c>
      <c r="L16" s="24">
        <f>ROUND($O$15/$O$16*K16,2)</f>
        <v>62.63</v>
      </c>
      <c r="N16" s="20" t="s">
        <v>19</v>
      </c>
      <c r="O16" s="8">
        <v>2856</v>
      </c>
    </row>
    <row r="17" spans="2:15">
      <c r="B17" s="27">
        <v>1140</v>
      </c>
      <c r="C17" s="15">
        <f t="shared" ref="C17:C19" si="4">ROUND(2*PI()*B17/60, 2)</f>
        <v>119.38</v>
      </c>
      <c r="D17" s="24">
        <f t="shared" ref="D17:D19" si="5">ROUND(($G$17*$G$18*$G$16)/($G$15*C17), 2)</f>
        <v>1.68</v>
      </c>
      <c r="F17" s="19" t="s">
        <v>20</v>
      </c>
      <c r="G17" s="6">
        <v>573</v>
      </c>
      <c r="J17" s="32">
        <v>1467</v>
      </c>
      <c r="K17" s="15">
        <f>ROUND(2*PI()*J17/60, 2)</f>
        <v>153.62</v>
      </c>
      <c r="L17" s="22">
        <f t="shared" ref="L17:L18" si="6">ROUND($O$15/$O$16*K17,2)</f>
        <v>75.3</v>
      </c>
    </row>
    <row r="18" spans="2:15" ht="15.75" thickBot="1">
      <c r="B18" s="27">
        <v>1191</v>
      </c>
      <c r="C18" s="15">
        <f t="shared" si="4"/>
        <v>124.72</v>
      </c>
      <c r="D18" s="24">
        <f t="shared" si="5"/>
        <v>1.61</v>
      </c>
      <c r="F18" s="20" t="s">
        <v>21</v>
      </c>
      <c r="G18" s="8">
        <v>981</v>
      </c>
      <c r="J18" s="33">
        <v>938</v>
      </c>
      <c r="K18" s="16">
        <f t="shared" ref="K18" si="7">ROUND(2*PI()*J18/60, 2)</f>
        <v>98.23</v>
      </c>
      <c r="L18" s="23">
        <f t="shared" si="6"/>
        <v>48.15</v>
      </c>
    </row>
    <row r="19" spans="2:15" ht="15.75" thickBot="1">
      <c r="B19" s="28">
        <v>1211</v>
      </c>
      <c r="C19" s="16">
        <f t="shared" si="4"/>
        <v>126.82</v>
      </c>
      <c r="D19" s="23">
        <f t="shared" si="5"/>
        <v>1.58</v>
      </c>
    </row>
    <row r="22" spans="2:15" ht="15.75" thickBot="1"/>
    <row r="23" spans="2:15" ht="15.75" customHeight="1" thickBot="1">
      <c r="B23" s="45" t="s">
        <v>32</v>
      </c>
      <c r="C23" s="35"/>
      <c r="D23" s="35"/>
      <c r="F23" s="42" t="s">
        <v>25</v>
      </c>
      <c r="G23" s="38"/>
      <c r="J23" s="45" t="s">
        <v>29</v>
      </c>
      <c r="K23" s="45"/>
      <c r="L23" s="45"/>
      <c r="N23" s="42" t="s">
        <v>30</v>
      </c>
      <c r="O23" s="38"/>
    </row>
    <row r="24" spans="2:15" ht="15.75" thickBot="1">
      <c r="B24" s="35"/>
      <c r="C24" s="35"/>
      <c r="D24" s="35"/>
      <c r="F24" s="43"/>
      <c r="G24" s="44"/>
      <c r="J24" s="45"/>
      <c r="K24" s="45"/>
      <c r="L24" s="45"/>
      <c r="N24" s="43"/>
      <c r="O24" s="44"/>
    </row>
    <row r="25" spans="2:15" ht="18.75" thickBot="1">
      <c r="B25" s="11" t="s">
        <v>0</v>
      </c>
      <c r="C25" s="12" t="s">
        <v>1</v>
      </c>
      <c r="D25" s="13" t="s">
        <v>6</v>
      </c>
      <c r="F25" s="21" t="s">
        <v>18</v>
      </c>
      <c r="G25" s="10">
        <v>1400</v>
      </c>
      <c r="J25" s="11" t="s">
        <v>12</v>
      </c>
      <c r="K25" s="25" t="s">
        <v>1</v>
      </c>
      <c r="L25" s="13" t="s">
        <v>14</v>
      </c>
      <c r="N25" s="21" t="s">
        <v>18</v>
      </c>
      <c r="O25" s="10">
        <v>1400</v>
      </c>
    </row>
    <row r="26" spans="2:15" ht="18.75" thickBot="1">
      <c r="B26" s="26">
        <v>1073</v>
      </c>
      <c r="C26" s="14">
        <f>ROUND(2*PI()*B26/60, 2)</f>
        <v>112.36</v>
      </c>
      <c r="D26" s="24">
        <f>ROUND(($G$27*$G$28*$G$26)/($G$25*C26), 2)</f>
        <v>1.93</v>
      </c>
      <c r="F26" s="19" t="s">
        <v>17</v>
      </c>
      <c r="G26" s="6">
        <v>0.54</v>
      </c>
      <c r="J26" s="32">
        <v>880</v>
      </c>
      <c r="K26" s="5">
        <f>ROUND(2*PI()*J26/60, 2)</f>
        <v>92.15</v>
      </c>
      <c r="L26" s="24">
        <f>ROUND($O$25/$O$26*K26, 2)</f>
        <v>44.87</v>
      </c>
      <c r="N26" s="20" t="s">
        <v>19</v>
      </c>
      <c r="O26" s="8">
        <v>2875</v>
      </c>
    </row>
    <row r="27" spans="2:15">
      <c r="B27" s="27">
        <v>1140</v>
      </c>
      <c r="C27" s="15">
        <f t="shared" ref="C27:C29" si="8">ROUND(2*PI()*B27/60, 2)</f>
        <v>119.38</v>
      </c>
      <c r="D27" s="24">
        <f t="shared" ref="D27:D29" si="9">ROUND(($G$27*$G$28*$G$26)/($G$25*C27), 2)</f>
        <v>1.82</v>
      </c>
      <c r="F27" s="19" t="s">
        <v>20</v>
      </c>
      <c r="G27" s="6">
        <v>573</v>
      </c>
      <c r="J27" s="32">
        <v>985</v>
      </c>
      <c r="K27" s="5">
        <f>ROUND(2*PI()*J27/60, 2)</f>
        <v>103.15</v>
      </c>
      <c r="L27" s="22">
        <f t="shared" ref="L27:L28" si="10">ROUND($O$25/$O$26*K27, 2)</f>
        <v>50.23</v>
      </c>
    </row>
    <row r="28" spans="2:15" ht="15.75" thickBot="1">
      <c r="B28" s="27">
        <v>1191</v>
      </c>
      <c r="C28" s="15">
        <f t="shared" si="8"/>
        <v>124.72</v>
      </c>
      <c r="D28" s="24">
        <f t="shared" si="9"/>
        <v>1.74</v>
      </c>
      <c r="F28" s="20" t="s">
        <v>21</v>
      </c>
      <c r="G28" s="8">
        <v>981</v>
      </c>
      <c r="J28" s="33">
        <v>1107</v>
      </c>
      <c r="K28" s="7">
        <f t="shared" ref="K28" si="11">ROUND(2*PI()*J28/60, 2)</f>
        <v>115.92</v>
      </c>
      <c r="L28" s="23">
        <f t="shared" si="10"/>
        <v>56.45</v>
      </c>
    </row>
    <row r="29" spans="2:15" ht="15.75" thickBot="1">
      <c r="B29" s="28">
        <v>1211</v>
      </c>
      <c r="C29" s="16">
        <f t="shared" si="8"/>
        <v>126.82</v>
      </c>
      <c r="D29" s="23">
        <f t="shared" si="9"/>
        <v>1.71</v>
      </c>
    </row>
  </sheetData>
  <mergeCells count="12">
    <mergeCell ref="J13:L14"/>
    <mergeCell ref="N1:O2"/>
    <mergeCell ref="N13:O14"/>
    <mergeCell ref="J23:L24"/>
    <mergeCell ref="N23:O24"/>
    <mergeCell ref="J1:L2"/>
    <mergeCell ref="F1:G2"/>
    <mergeCell ref="B1:D2"/>
    <mergeCell ref="B13:D14"/>
    <mergeCell ref="F13:G14"/>
    <mergeCell ref="B23:D24"/>
    <mergeCell ref="F23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Izmerjeno</vt:lpstr>
      <vt:lpstr>Izracunano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2021-05-23T10:35:37Z</dcterms:created>
  <dcterms:modified xsi:type="dcterms:W3CDTF">2021-05-27T16:20:06Z</dcterms:modified>
</cp:coreProperties>
</file>