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Borton Lab\Biomechanical Model\MuJoCo\Tutorial\sr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3" i="1" l="1"/>
  <c r="I17" i="1"/>
  <c r="I6" i="1"/>
  <c r="I28" i="1"/>
  <c r="I12" i="1"/>
  <c r="I78" i="1" l="1"/>
  <c r="H78" i="1"/>
  <c r="G78" i="1"/>
  <c r="H68" i="1"/>
  <c r="I68" i="1"/>
  <c r="G68" i="1"/>
  <c r="H61" i="1"/>
  <c r="H62" i="1" s="1"/>
  <c r="I61" i="1"/>
  <c r="I62" i="1" s="1"/>
  <c r="G61" i="1"/>
  <c r="G62" i="1" s="1"/>
  <c r="I56" i="1"/>
  <c r="H56" i="1"/>
  <c r="G56" i="1"/>
  <c r="H54" i="1"/>
  <c r="I54" i="1"/>
  <c r="G54" i="1"/>
  <c r="H50" i="1"/>
  <c r="I50" i="1"/>
  <c r="G50" i="1"/>
  <c r="I47" i="1"/>
  <c r="H47" i="1"/>
  <c r="G47" i="1"/>
  <c r="H34" i="1"/>
  <c r="I34" i="1"/>
  <c r="H39" i="1"/>
  <c r="I39" i="1"/>
  <c r="G39" i="1"/>
  <c r="H44" i="1"/>
  <c r="I44" i="1"/>
  <c r="G44" i="1"/>
  <c r="G34" i="1"/>
  <c r="H33" i="1"/>
  <c r="I33" i="1"/>
  <c r="G33" i="1"/>
  <c r="H21" i="1"/>
  <c r="H22" i="1" s="1"/>
  <c r="I21" i="1"/>
  <c r="I22" i="1" s="1"/>
  <c r="G21" i="1"/>
  <c r="G22" i="1" s="1"/>
  <c r="H11" i="1"/>
  <c r="H12" i="1" s="1"/>
  <c r="I11" i="1"/>
  <c r="G11" i="1"/>
  <c r="G5" i="1"/>
  <c r="G6" i="1" s="1"/>
  <c r="H5" i="1"/>
  <c r="H6" i="1" s="1"/>
  <c r="I5" i="1"/>
  <c r="G12" i="1"/>
  <c r="Q4" i="1"/>
  <c r="O4" i="1"/>
  <c r="Q3" i="1"/>
  <c r="O3" i="1"/>
  <c r="H72" i="1"/>
  <c r="H73" i="1" s="1"/>
  <c r="C71" i="1"/>
  <c r="I77" i="1"/>
  <c r="H77" i="1"/>
  <c r="G77" i="1"/>
  <c r="I72" i="1"/>
  <c r="G72" i="1"/>
  <c r="G73" i="1" s="1"/>
  <c r="I67" i="1"/>
  <c r="H67" i="1"/>
  <c r="G67" i="1"/>
  <c r="H38" i="1"/>
  <c r="I43" i="1"/>
  <c r="H43" i="1"/>
  <c r="G43" i="1"/>
  <c r="I38" i="1"/>
  <c r="G38" i="1"/>
  <c r="I27" i="1"/>
  <c r="H27" i="1"/>
  <c r="G27" i="1"/>
  <c r="H16" i="1"/>
  <c r="I16" i="1"/>
  <c r="G16" i="1"/>
  <c r="O2" i="1"/>
  <c r="Q2" i="1" s="1"/>
  <c r="G17" i="1" l="1"/>
  <c r="H17" i="1"/>
  <c r="G28" i="1"/>
  <c r="H28" i="1"/>
</calcChain>
</file>

<file path=xl/sharedStrings.xml><?xml version="1.0" encoding="utf-8"?>
<sst xmlns="http://schemas.openxmlformats.org/spreadsheetml/2006/main" count="106" uniqueCount="37">
  <si>
    <t>name</t>
  </si>
  <si>
    <t>x</t>
  </si>
  <si>
    <t>y</t>
  </si>
  <si>
    <t>z</t>
  </si>
  <si>
    <t>body</t>
  </si>
  <si>
    <t>glmed1</t>
  </si>
  <si>
    <t>femur</t>
  </si>
  <si>
    <t>glmed2</t>
  </si>
  <si>
    <t>glmed3</t>
  </si>
  <si>
    <t>average</t>
  </si>
  <si>
    <t>bone</t>
  </si>
  <si>
    <t>endpoint</t>
  </si>
  <si>
    <t>length</t>
  </si>
  <si>
    <t>macaque length</t>
  </si>
  <si>
    <t>adjusted average</t>
  </si>
  <si>
    <t>adjustment factor</t>
  </si>
  <si>
    <t>iliacus</t>
  </si>
  <si>
    <t>psoas</t>
  </si>
  <si>
    <t>pelvis</t>
  </si>
  <si>
    <t>vasint</t>
  </si>
  <si>
    <t>tibia</t>
  </si>
  <si>
    <t>vasmed</t>
  </si>
  <si>
    <t>vaslat</t>
  </si>
  <si>
    <t>patella</t>
  </si>
  <si>
    <t>ta</t>
  </si>
  <si>
    <t>edl</t>
  </si>
  <si>
    <t>talus</t>
  </si>
  <si>
    <t>sol</t>
  </si>
  <si>
    <t>rf</t>
  </si>
  <si>
    <t>semiten</t>
  </si>
  <si>
    <t>semimem</t>
  </si>
  <si>
    <t>gaslat</t>
  </si>
  <si>
    <t>gasmed</t>
  </si>
  <si>
    <t>bflh</t>
  </si>
  <si>
    <t>ankle</t>
  </si>
  <si>
    <t>offset to femur</t>
  </si>
  <si>
    <t>tibia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</si>
</sst>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49" zoomScaleNormal="100" workbookViewId="0">
      <selection activeCell="I73" sqref="I73"/>
    </sheetView>
  </sheetViews>
  <sheetFormatPr defaultRowHeight="15" x14ac:dyDescent="0.25"/>
  <cols>
    <col min="6" max="6" width="16.140625" customWidth="1"/>
    <col min="9" max="9" width="12.7109375" bestFit="1" customWidth="1"/>
    <col min="16" max="16" width="15.140625" customWidth="1"/>
    <col min="17" max="17" width="16.42578125" customWidth="1"/>
  </cols>
  <sheetData>
    <row r="1" spans="1:1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K1" t="s">
        <v>10</v>
      </c>
      <c r="L1" t="s">
        <v>11</v>
      </c>
      <c r="O1" t="s">
        <v>12</v>
      </c>
      <c r="P1" t="s">
        <v>13</v>
      </c>
      <c r="Q1" t="s">
        <v>15</v>
      </c>
    </row>
    <row r="2" spans="1:17" x14ac:dyDescent="0.25">
      <c r="A2" t="s">
        <v>5</v>
      </c>
      <c r="B2" t="s">
        <v>6</v>
      </c>
      <c r="C2">
        <v>1.6029999999999999E-2</v>
      </c>
      <c r="D2">
        <v>-1.31E-3</v>
      </c>
      <c r="E2">
        <v>5.1459999999999999E-2</v>
      </c>
      <c r="K2" t="s">
        <v>6</v>
      </c>
      <c r="L2">
        <v>-2.8352899999999999E-3</v>
      </c>
      <c r="M2">
        <v>-0.265741</v>
      </c>
      <c r="N2">
        <v>0.02</v>
      </c>
      <c r="O2">
        <f>SQRT(L2*L2+M2*M2+N2*N2)</f>
        <v>0.26650763206779671</v>
      </c>
      <c r="P2">
        <v>0.16300000000000001</v>
      </c>
      <c r="Q2">
        <f>P2/O2</f>
        <v>0.61161475465188386</v>
      </c>
    </row>
    <row r="3" spans="1:17" x14ac:dyDescent="0.25">
      <c r="A3" t="s">
        <v>7</v>
      </c>
      <c r="C3">
        <v>1.1820000000000001E-2</v>
      </c>
      <c r="D3">
        <v>3.8700000000000002E-3</v>
      </c>
      <c r="E3">
        <v>5.185E-2</v>
      </c>
      <c r="K3" t="s">
        <v>20</v>
      </c>
      <c r="L3">
        <v>-5.7000000000000002E-2</v>
      </c>
      <c r="M3">
        <v>-0.27300000000000002</v>
      </c>
      <c r="N3">
        <v>-0.01</v>
      </c>
      <c r="O3">
        <f>SQRT(L3*L3+M3*M3+N3*N3)</f>
        <v>0.27906630036606001</v>
      </c>
      <c r="P3">
        <v>0.182</v>
      </c>
      <c r="Q3">
        <f>P3/O3</f>
        <v>0.65217476908270511</v>
      </c>
    </row>
    <row r="4" spans="1:17" x14ac:dyDescent="0.25">
      <c r="A4" t="s">
        <v>8</v>
      </c>
      <c r="C4">
        <v>6.1900000000000002E-3</v>
      </c>
      <c r="D4">
        <v>8.6800000000000002E-3</v>
      </c>
      <c r="E4">
        <v>5.0380000000000001E-2</v>
      </c>
      <c r="G4" t="s">
        <v>1</v>
      </c>
      <c r="H4" t="s">
        <v>2</v>
      </c>
      <c r="I4" t="s">
        <v>3</v>
      </c>
      <c r="K4" t="s">
        <v>34</v>
      </c>
      <c r="L4">
        <v>0.108</v>
      </c>
      <c r="M4">
        <v>-3.6999999999999998E-2</v>
      </c>
      <c r="N4">
        <v>1.2500000000000001E-2</v>
      </c>
      <c r="O4">
        <f>SQRT(L4*L4+M4*M4+N4*N4)</f>
        <v>0.11484446003181868</v>
      </c>
      <c r="P4">
        <v>7.3999999999999996E-2</v>
      </c>
      <c r="Q4">
        <f>P4/O4</f>
        <v>0.64434975774623904</v>
      </c>
    </row>
    <row r="5" spans="1:17" x14ac:dyDescent="0.25">
      <c r="F5" t="s">
        <v>9</v>
      </c>
      <c r="G5">
        <f>AVERAGE(C2:C4)</f>
        <v>1.1346666666666666E-2</v>
      </c>
      <c r="H5">
        <f>AVERAGE(D2:D4)</f>
        <v>3.7466666666666668E-3</v>
      </c>
      <c r="I5">
        <f>AVERAGE(E2:E4)</f>
        <v>5.1229999999999998E-2</v>
      </c>
    </row>
    <row r="6" spans="1:17" x14ac:dyDescent="0.25">
      <c r="F6" t="s">
        <v>14</v>
      </c>
      <c r="G6">
        <f>G5*$Q$2</f>
        <v>6.9397887494500416E-3</v>
      </c>
      <c r="H6">
        <f>H5*$Q$2</f>
        <v>2.2915166140957247E-3</v>
      </c>
      <c r="I6">
        <f>I5*$Q$2</f>
        <v>3.1333023880816012E-2</v>
      </c>
    </row>
    <row r="8" spans="1:17" x14ac:dyDescent="0.25">
      <c r="A8" t="s">
        <v>5</v>
      </c>
      <c r="B8" t="s">
        <v>18</v>
      </c>
      <c r="C8">
        <v>4.3699999999999998E-3</v>
      </c>
      <c r="D8">
        <v>3.4099999999999998E-3</v>
      </c>
      <c r="E8">
        <v>0.11969</v>
      </c>
    </row>
    <row r="9" spans="1:17" x14ac:dyDescent="0.25">
      <c r="A9" t="s">
        <v>7</v>
      </c>
      <c r="C9">
        <v>-1.1610000000000001E-2</v>
      </c>
      <c r="D9">
        <v>3.5560000000000001E-2</v>
      </c>
      <c r="E9">
        <v>5.8439999999999999E-2</v>
      </c>
    </row>
    <row r="10" spans="1:17" x14ac:dyDescent="0.25">
      <c r="A10" t="s">
        <v>8</v>
      </c>
      <c r="C10">
        <v>-1.984E-2</v>
      </c>
      <c r="D10">
        <v>-2.9870000000000001E-2</v>
      </c>
      <c r="E10">
        <v>4.5229999999999999E-2</v>
      </c>
      <c r="F10" t="s">
        <v>35</v>
      </c>
      <c r="G10">
        <v>-7.0711799999999998E-3</v>
      </c>
      <c r="H10">
        <v>0.12878700000000001</v>
      </c>
      <c r="I10">
        <v>-4.74119E-2</v>
      </c>
    </row>
    <row r="11" spans="1:17" x14ac:dyDescent="0.25">
      <c r="F11" t="s">
        <v>9</v>
      </c>
      <c r="G11">
        <f>AVERAGE(C8:C10)+G10</f>
        <v>-1.6097846666666665E-2</v>
      </c>
      <c r="H11">
        <f t="shared" ref="H11:I11" si="0">AVERAGE(D8:D10)+H10</f>
        <v>0.13182033333333334</v>
      </c>
      <c r="I11">
        <f t="shared" si="0"/>
        <v>2.704143333333333E-2</v>
      </c>
    </row>
    <row r="12" spans="1:17" x14ac:dyDescent="0.25">
      <c r="F12" t="s">
        <v>14</v>
      </c>
      <c r="G12">
        <f>G11*$Q$2</f>
        <v>-9.8456805394569781E-3</v>
      </c>
      <c r="H12">
        <f t="shared" ref="H12:I12" si="1">H11*$Q$2</f>
        <v>8.062326082979622E-2</v>
      </c>
      <c r="I12">
        <f>I11*$Q$2</f>
        <v>1.6538939613601939E-2</v>
      </c>
    </row>
    <row r="14" spans="1:17" x14ac:dyDescent="0.25">
      <c r="A14" t="s">
        <v>16</v>
      </c>
      <c r="B14" t="s">
        <v>6</v>
      </c>
      <c r="C14">
        <v>-1.9859999999999999E-2</v>
      </c>
      <c r="D14">
        <v>-4.2459999999999998E-2</v>
      </c>
      <c r="E14">
        <v>2.547E-2</v>
      </c>
    </row>
    <row r="15" spans="1:17" x14ac:dyDescent="0.25">
      <c r="A15" t="s">
        <v>17</v>
      </c>
      <c r="B15" t="s">
        <v>6</v>
      </c>
      <c r="C15">
        <v>-2.053E-2</v>
      </c>
      <c r="D15">
        <v>-3.8539999999999998E-2</v>
      </c>
      <c r="E15">
        <v>2.4840000000000001E-2</v>
      </c>
    </row>
    <row r="16" spans="1:17" x14ac:dyDescent="0.25">
      <c r="F16" t="s">
        <v>9</v>
      </c>
      <c r="G16">
        <f>AVERAGE(C14:C15)</f>
        <v>-2.0194999999999998E-2</v>
      </c>
      <c r="H16">
        <f>AVERAGE(D14:D15)</f>
        <v>-4.0499999999999994E-2</v>
      </c>
      <c r="I16">
        <f>AVERAGE(E14:E15)</f>
        <v>2.5155E-2</v>
      </c>
    </row>
    <row r="17" spans="1:9" x14ac:dyDescent="0.25">
      <c r="F17" t="s">
        <v>14</v>
      </c>
      <c r="G17">
        <f>G16*$Q$2</f>
        <v>-1.2351559970194792E-2</v>
      </c>
      <c r="H17">
        <f t="shared" ref="H17:I17" si="2">H16*$Q$2</f>
        <v>-2.4770397563401294E-2</v>
      </c>
      <c r="I17">
        <f>I16*$Q$2-0.03143</f>
        <v>-1.6044830846731861E-2</v>
      </c>
    </row>
    <row r="19" spans="1:9" x14ac:dyDescent="0.25">
      <c r="A19" t="s">
        <v>16</v>
      </c>
      <c r="B19" t="s">
        <v>18</v>
      </c>
      <c r="C19">
        <v>4.2470000000000001E-2</v>
      </c>
      <c r="D19">
        <v>-0.10131</v>
      </c>
      <c r="E19">
        <v>6.4000000000000001E-2</v>
      </c>
    </row>
    <row r="20" spans="1:9" x14ac:dyDescent="0.25">
      <c r="A20" t="s">
        <v>17</v>
      </c>
      <c r="B20" t="s">
        <v>18</v>
      </c>
      <c r="C20">
        <v>4.206E-2</v>
      </c>
      <c r="D20">
        <v>-9.9739999999999995E-2</v>
      </c>
      <c r="E20">
        <v>5.3839999999999999E-2</v>
      </c>
      <c r="F20" t="s">
        <v>35</v>
      </c>
      <c r="G20">
        <v>-7.0711799999999998E-3</v>
      </c>
      <c r="H20">
        <v>0.12878700000000001</v>
      </c>
      <c r="I20">
        <v>-4.74119E-2</v>
      </c>
    </row>
    <row r="21" spans="1:9" x14ac:dyDescent="0.25">
      <c r="F21" t="s">
        <v>9</v>
      </c>
      <c r="G21">
        <f>AVERAGE(C19:C20)+G20</f>
        <v>3.5193820000000001E-2</v>
      </c>
      <c r="H21">
        <f t="shared" ref="H21:I21" si="3">AVERAGE(D19:D20)+H20</f>
        <v>2.8262000000000009E-2</v>
      </c>
      <c r="I21">
        <f t="shared" si="3"/>
        <v>1.15081E-2</v>
      </c>
    </row>
    <row r="22" spans="1:9" x14ac:dyDescent="0.25">
      <c r="F22" t="s">
        <v>14</v>
      </c>
      <c r="G22">
        <f>G21*$Q$2</f>
        <v>2.1525059584562564E-2</v>
      </c>
      <c r="H22">
        <f t="shared" ref="H22" si="4">H21*$Q$2</f>
        <v>1.7285456195971549E-2</v>
      </c>
      <c r="I22">
        <f t="shared" ref="I22" si="5">I21*$Q$2</f>
        <v>7.0385237580093451E-3</v>
      </c>
    </row>
    <row r="24" spans="1:9" x14ac:dyDescent="0.25">
      <c r="A24" t="s">
        <v>19</v>
      </c>
      <c r="B24" t="s">
        <v>6</v>
      </c>
      <c r="C24">
        <v>1.968E-2</v>
      </c>
      <c r="D24">
        <v>-0.13411000000000001</v>
      </c>
      <c r="E24">
        <v>3.2460000000000003E-2</v>
      </c>
    </row>
    <row r="25" spans="1:9" x14ac:dyDescent="0.25">
      <c r="A25" t="s">
        <v>21</v>
      </c>
      <c r="C25">
        <v>1.04E-2</v>
      </c>
      <c r="D25">
        <v>-0.13355</v>
      </c>
      <c r="E25">
        <v>1.8950000000000002E-2</v>
      </c>
    </row>
    <row r="26" spans="1:9" x14ac:dyDescent="0.25">
      <c r="A26" t="s">
        <v>22</v>
      </c>
      <c r="C26">
        <v>9.0299999999999998E-3</v>
      </c>
      <c r="D26">
        <v>-0.13569999999999999</v>
      </c>
      <c r="E26">
        <v>4.3729999999999998E-2</v>
      </c>
    </row>
    <row r="27" spans="1:9" x14ac:dyDescent="0.25">
      <c r="F27" t="s">
        <v>9</v>
      </c>
      <c r="G27">
        <f>AVERAGE(C24:C26)</f>
        <v>1.3036666666666667E-2</v>
      </c>
      <c r="H27">
        <f>AVERAGE(D24:D26)</f>
        <v>-0.13445333333333334</v>
      </c>
      <c r="I27">
        <f>AVERAGE(E24:E26)</f>
        <v>3.1713333333333336E-2</v>
      </c>
    </row>
    <row r="28" spans="1:9" x14ac:dyDescent="0.25">
      <c r="F28" t="s">
        <v>14</v>
      </c>
      <c r="G28" s="2">
        <f>G27*$Q$2</f>
        <v>7.9734176848117264E-3</v>
      </c>
      <c r="H28" s="2">
        <f t="shared" ref="H28" si="6">H27*$Q$2</f>
        <v>-8.2233642478794625E-2</v>
      </c>
      <c r="I28" s="2">
        <f>I27*$Q$2-0.03143</f>
        <v>-1.203365741413992E-2</v>
      </c>
    </row>
    <row r="30" spans="1:9" x14ac:dyDescent="0.25">
      <c r="A30" t="s">
        <v>19</v>
      </c>
      <c r="B30" t="s">
        <v>23</v>
      </c>
      <c r="C30">
        <v>-8.9999999999999998E-4</v>
      </c>
      <c r="D30">
        <v>2.8539999999999999E-2</v>
      </c>
      <c r="E30">
        <v>2.5999999999999999E-3</v>
      </c>
    </row>
    <row r="31" spans="1:9" x14ac:dyDescent="0.25">
      <c r="A31" t="s">
        <v>21</v>
      </c>
      <c r="C31" s="1">
        <v>-9.0000000000000006E-5</v>
      </c>
      <c r="D31">
        <v>2.5930000000000002E-2</v>
      </c>
      <c r="E31">
        <v>-5.7099999999999998E-3</v>
      </c>
    </row>
    <row r="32" spans="1:9" x14ac:dyDescent="0.25">
      <c r="A32" t="s">
        <v>22</v>
      </c>
      <c r="C32" s="1">
        <v>6.9999999999999994E-5</v>
      </c>
      <c r="D32">
        <v>2.623E-2</v>
      </c>
      <c r="E32">
        <v>9.6900000000000007E-3</v>
      </c>
      <c r="F32" t="s">
        <v>36</v>
      </c>
      <c r="G32">
        <v>2.6104100000000002E-2</v>
      </c>
      <c r="H32">
        <v>-0.01</v>
      </c>
      <c r="I32">
        <v>-7.0000000000000001E-3</v>
      </c>
    </row>
    <row r="33" spans="1:9" x14ac:dyDescent="0.25">
      <c r="F33" t="s">
        <v>9</v>
      </c>
      <c r="G33">
        <f>AVERAGE(C30:C32)+G32</f>
        <v>2.5797433333333335E-2</v>
      </c>
      <c r="H33">
        <f t="shared" ref="H33:I33" si="7">AVERAGE(D30:D32)+H32</f>
        <v>1.6900000000000005E-2</v>
      </c>
      <c r="I33">
        <f t="shared" si="7"/>
        <v>-4.8066666666666666E-3</v>
      </c>
    </row>
    <row r="34" spans="1:9" x14ac:dyDescent="0.25">
      <c r="F34" t="s">
        <v>14</v>
      </c>
      <c r="G34">
        <f>G33*$Q$3</f>
        <v>1.6824435127093147E-2</v>
      </c>
      <c r="H34">
        <f t="shared" ref="H34:I34" si="8">H33*$Q$3</f>
        <v>1.102175359749772E-2</v>
      </c>
      <c r="I34">
        <f t="shared" si="8"/>
        <v>-3.134786723390869E-3</v>
      </c>
    </row>
    <row r="36" spans="1:9" x14ac:dyDescent="0.25">
      <c r="A36" s="3" t="s">
        <v>24</v>
      </c>
      <c r="B36" s="3" t="s">
        <v>20</v>
      </c>
      <c r="C36" s="3">
        <v>3.6000000000000002E-4</v>
      </c>
      <c r="D36" s="3">
        <v>-0.12973000000000001</v>
      </c>
      <c r="E36" s="3">
        <v>-1.2630000000000001E-2</v>
      </c>
      <c r="F36" s="3"/>
      <c r="G36" s="3"/>
      <c r="H36" s="3"/>
      <c r="I36" s="3"/>
    </row>
    <row r="37" spans="1:9" x14ac:dyDescent="0.25">
      <c r="A37" s="3" t="s">
        <v>25</v>
      </c>
      <c r="B37" s="3" t="s">
        <v>20</v>
      </c>
      <c r="C37" s="3">
        <v>-7.1199999999999996E-3</v>
      </c>
      <c r="D37" s="3">
        <v>-9.5070000000000002E-2</v>
      </c>
      <c r="E37" s="3">
        <v>1.274E-2</v>
      </c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 t="s">
        <v>9</v>
      </c>
      <c r="G38" s="3">
        <f>AVERAGE(C36:C37)</f>
        <v>-3.3799999999999998E-3</v>
      </c>
      <c r="H38" s="3">
        <f>AVERAGE(D36:D37)</f>
        <v>-0.1124</v>
      </c>
      <c r="I38" s="3">
        <f>AVERAGE(E36:E37)</f>
        <v>5.4999999999999494E-5</v>
      </c>
    </row>
    <row r="39" spans="1:9" x14ac:dyDescent="0.25">
      <c r="A39" s="3"/>
      <c r="B39" s="3"/>
      <c r="C39" s="3"/>
      <c r="D39" s="3"/>
      <c r="E39" s="3"/>
      <c r="F39" s="3" t="s">
        <v>14</v>
      </c>
      <c r="G39" s="3">
        <f>G38*$Q$3</f>
        <v>-2.2043507194995432E-3</v>
      </c>
      <c r="H39" s="3">
        <f t="shared" ref="H39:I39" si="9">H38*$Q$3</f>
        <v>-7.3304444044896055E-2</v>
      </c>
      <c r="I39" s="3">
        <f t="shared" si="9"/>
        <v>3.5869612299548451E-5</v>
      </c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 t="s">
        <v>24</v>
      </c>
      <c r="B41" s="3" t="s">
        <v>26</v>
      </c>
      <c r="C41" s="3">
        <v>2.4819999999999998E-2</v>
      </c>
      <c r="D41" s="3">
        <v>-2.222E-2</v>
      </c>
      <c r="E41" s="3">
        <v>-2.5149999999999999E-2</v>
      </c>
      <c r="F41" s="3"/>
      <c r="G41" s="3"/>
      <c r="H41" s="3"/>
      <c r="I41" s="3"/>
    </row>
    <row r="42" spans="1:9" x14ac:dyDescent="0.25">
      <c r="A42" s="3" t="s">
        <v>25</v>
      </c>
      <c r="B42" s="3" t="s">
        <v>26</v>
      </c>
      <c r="C42" s="3">
        <v>4.4319999999999998E-2</v>
      </c>
      <c r="D42" s="3">
        <v>-1.0630000000000001E-2</v>
      </c>
      <c r="E42" s="3">
        <v>2.6199999999999999E-3</v>
      </c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 t="s">
        <v>9</v>
      </c>
      <c r="G43" s="3">
        <f>AVERAGE(C41:C42)</f>
        <v>3.4569999999999997E-2</v>
      </c>
      <c r="H43" s="3">
        <f>AVERAGE(D41:D42)</f>
        <v>-1.6425000000000002E-2</v>
      </c>
      <c r="I43" s="3">
        <f>AVERAGE(E41:E42)</f>
        <v>-1.1264999999999999E-2</v>
      </c>
    </row>
    <row r="44" spans="1:9" x14ac:dyDescent="0.25">
      <c r="A44" s="3"/>
      <c r="B44" s="3"/>
      <c r="C44" s="3"/>
      <c r="D44" s="3"/>
      <c r="E44" s="3"/>
      <c r="F44" s="3" t="s">
        <v>14</v>
      </c>
      <c r="G44" s="3">
        <f>G43*$Q$4</f>
        <v>2.2275171125287482E-2</v>
      </c>
      <c r="H44" s="3">
        <f t="shared" ref="H44:I44" si="10">H43*$Q$4</f>
        <v>-1.0583444770981977E-2</v>
      </c>
      <c r="I44" s="3">
        <f t="shared" si="10"/>
        <v>-7.2586000210113823E-3</v>
      </c>
    </row>
    <row r="46" spans="1:9" x14ac:dyDescent="0.25">
      <c r="A46" t="s">
        <v>27</v>
      </c>
      <c r="B46" t="s">
        <v>20</v>
      </c>
    </row>
    <row r="47" spans="1:9" x14ac:dyDescent="0.25">
      <c r="C47">
        <v>-2.291E-2</v>
      </c>
      <c r="D47">
        <v>-6.0539999999999997E-2</v>
      </c>
      <c r="E47">
        <v>2.043E-2</v>
      </c>
      <c r="F47" t="s">
        <v>14</v>
      </c>
      <c r="G47">
        <f>C47*$Q$3</f>
        <v>-1.4941323959684774E-2</v>
      </c>
      <c r="H47">
        <f>D47*$Q$3</f>
        <v>-3.9482660520266964E-2</v>
      </c>
      <c r="I47">
        <f>E47*$Q$3</f>
        <v>1.3323930532359666E-2</v>
      </c>
    </row>
    <row r="49" spans="1:9" x14ac:dyDescent="0.25">
      <c r="A49" t="s">
        <v>27</v>
      </c>
      <c r="B49" t="s">
        <v>26</v>
      </c>
      <c r="C49">
        <v>-3.0970000000000001E-2</v>
      </c>
      <c r="D49">
        <v>-5.11E-3</v>
      </c>
      <c r="E49">
        <v>2.1780000000000001E-2</v>
      </c>
    </row>
    <row r="50" spans="1:9" x14ac:dyDescent="0.25">
      <c r="F50" t="s">
        <v>14</v>
      </c>
      <c r="G50" s="3">
        <f>C49*$Q$4</f>
        <v>-1.9955511997401025E-2</v>
      </c>
      <c r="H50" s="3">
        <f t="shared" ref="H50:I50" si="11">D49*$Q$4</f>
        <v>-3.2926272620832815E-3</v>
      </c>
      <c r="I50" s="3">
        <f t="shared" si="11"/>
        <v>1.4033937723713088E-2</v>
      </c>
    </row>
    <row r="52" spans="1:9" x14ac:dyDescent="0.25">
      <c r="A52" t="s">
        <v>28</v>
      </c>
      <c r="B52" t="s">
        <v>18</v>
      </c>
    </row>
    <row r="53" spans="1:9" x14ac:dyDescent="0.25">
      <c r="C53">
        <v>1.763E-2</v>
      </c>
      <c r="D53">
        <v>-7.4800000000000005E-2</v>
      </c>
      <c r="E53">
        <v>7.2480000000000003E-2</v>
      </c>
      <c r="F53" t="s">
        <v>35</v>
      </c>
      <c r="G53">
        <v>-7.0711799999999998E-3</v>
      </c>
      <c r="H53">
        <v>0.12878700000000001</v>
      </c>
      <c r="I53">
        <v>-4.74119E-2</v>
      </c>
    </row>
    <row r="54" spans="1:9" x14ac:dyDescent="0.25">
      <c r="F54" t="s">
        <v>14</v>
      </c>
      <c r="G54">
        <f>(C53+G53)*$Q$2</f>
        <v>6.4579301037134048E-3</v>
      </c>
      <c r="H54">
        <f t="shared" ref="H54:I54" si="12">(D53+H53)*$Q$2</f>
        <v>3.3019245759391261E-2</v>
      </c>
      <c r="I54">
        <f t="shared" si="12"/>
        <v>1.5332019831088891E-2</v>
      </c>
    </row>
    <row r="55" spans="1:9" x14ac:dyDescent="0.25">
      <c r="A55" t="s">
        <v>28</v>
      </c>
      <c r="B55" t="s">
        <v>23</v>
      </c>
      <c r="C55">
        <v>2.33E-3</v>
      </c>
      <c r="D55">
        <v>2.734E-2</v>
      </c>
      <c r="E55">
        <v>2.14E-3</v>
      </c>
      <c r="F55" t="s">
        <v>36</v>
      </c>
      <c r="G55">
        <v>2.6104100000000002E-2</v>
      </c>
      <c r="H55">
        <v>-0.01</v>
      </c>
      <c r="I55">
        <v>-7.0000000000000001E-3</v>
      </c>
    </row>
    <row r="56" spans="1:9" x14ac:dyDescent="0.25">
      <c r="F56" t="s">
        <v>14</v>
      </c>
      <c r="G56">
        <f>(C55+G55)*$Q$2</f>
        <v>1.7390715095247131E-2</v>
      </c>
      <c r="H56">
        <f>(D55+H55)*$Q$2</f>
        <v>1.0605399845663667E-2</v>
      </c>
      <c r="I56">
        <f>(E55+I55)*$Q$2</f>
        <v>-2.9724477076081553E-3</v>
      </c>
    </row>
    <row r="58" spans="1:9" x14ac:dyDescent="0.25">
      <c r="A58" t="s">
        <v>33</v>
      </c>
      <c r="B58" t="s">
        <v>18</v>
      </c>
      <c r="C58">
        <v>-1.8429999999999998E-2</v>
      </c>
      <c r="D58">
        <v>-0.18373</v>
      </c>
      <c r="E58">
        <v>8.1710000000000005E-2</v>
      </c>
    </row>
    <row r="59" spans="1:9" x14ac:dyDescent="0.25">
      <c r="A59" t="s">
        <v>29</v>
      </c>
      <c r="C59">
        <v>-4.3099999999999996E-3</v>
      </c>
      <c r="D59">
        <v>-0.19861000000000001</v>
      </c>
      <c r="E59">
        <v>5.8459999999999998E-2</v>
      </c>
    </row>
    <row r="60" spans="1:9" x14ac:dyDescent="0.25">
      <c r="A60" t="s">
        <v>30</v>
      </c>
      <c r="C60">
        <v>-1.073E-2</v>
      </c>
      <c r="D60">
        <v>-0.1895</v>
      </c>
      <c r="E60">
        <v>7.0949999999999999E-2</v>
      </c>
      <c r="F60" t="s">
        <v>35</v>
      </c>
      <c r="G60">
        <v>-7.0711799999999998E-3</v>
      </c>
      <c r="H60">
        <v>0.12878700000000001</v>
      </c>
      <c r="I60">
        <v>-4.74119E-2</v>
      </c>
    </row>
    <row r="61" spans="1:9" x14ac:dyDescent="0.25">
      <c r="F61" t="s">
        <v>9</v>
      </c>
      <c r="G61">
        <f>AVERAGE(C58:C60)+G60</f>
        <v>-1.8227846666666665E-2</v>
      </c>
      <c r="H61">
        <f t="shared" ref="H61:I61" si="13">AVERAGE(D58:D60)+H60</f>
        <v>-6.1826333333333316E-2</v>
      </c>
      <c r="I61">
        <f t="shared" si="13"/>
        <v>2.2961433333333343E-2</v>
      </c>
    </row>
    <row r="62" spans="1:9" x14ac:dyDescent="0.25">
      <c r="F62" t="s">
        <v>14</v>
      </c>
      <c r="G62">
        <f>G61*$Q$2</f>
        <v>-1.1148419966865492E-2</v>
      </c>
      <c r="H62">
        <f t="shared" ref="H62" si="14">H61*$Q$2</f>
        <v>-3.7813897692692243E-2</v>
      </c>
      <c r="I62">
        <f t="shared" ref="I62" si="15">I61*$Q$2</f>
        <v>1.4043551414622261E-2</v>
      </c>
    </row>
    <row r="64" spans="1:9" x14ac:dyDescent="0.25">
      <c r="A64" t="s">
        <v>33</v>
      </c>
      <c r="B64" t="s">
        <v>20</v>
      </c>
      <c r="C64">
        <v>-8.5000000000000006E-3</v>
      </c>
      <c r="D64">
        <v>-3.916E-2</v>
      </c>
      <c r="E64">
        <v>2.2270000000000002E-2</v>
      </c>
    </row>
    <row r="65" spans="1:9" x14ac:dyDescent="0.25">
      <c r="A65" t="s">
        <v>29</v>
      </c>
      <c r="C65" s="1">
        <v>1.58E-3</v>
      </c>
      <c r="D65">
        <v>-7.7210000000000001E-2</v>
      </c>
      <c r="E65">
        <v>-2.8240000000000001E-2</v>
      </c>
    </row>
    <row r="66" spans="1:9" x14ac:dyDescent="0.25">
      <c r="A66" t="s">
        <v>30</v>
      </c>
      <c r="C66" s="1">
        <v>-4.9800000000000001E-3</v>
      </c>
      <c r="D66">
        <v>-3.4849999999999999E-2</v>
      </c>
      <c r="E66">
        <v>-3.3989999999999999E-2</v>
      </c>
    </row>
    <row r="67" spans="1:9" x14ac:dyDescent="0.25">
      <c r="F67" t="s">
        <v>9</v>
      </c>
      <c r="G67">
        <f>AVERAGE(C64:C66)</f>
        <v>-3.966666666666667E-3</v>
      </c>
      <c r="H67">
        <f>AVERAGE(D64:D66)</f>
        <v>-5.0406666666666662E-2</v>
      </c>
      <c r="I67">
        <f>AVERAGE(E64:E66)</f>
        <v>-1.3319999999999999E-2</v>
      </c>
    </row>
    <row r="68" spans="1:9" x14ac:dyDescent="0.25">
      <c r="F68" t="s">
        <v>14</v>
      </c>
      <c r="G68">
        <f>G67*$Q$3</f>
        <v>-2.5869599173613971E-3</v>
      </c>
      <c r="H68">
        <f t="shared" ref="H68:I68" si="16">H67*$Q$3</f>
        <v>-3.2873956193562218E-2</v>
      </c>
      <c r="I68">
        <f t="shared" si="16"/>
        <v>-8.6869679241816308E-3</v>
      </c>
    </row>
    <row r="70" spans="1:9" x14ac:dyDescent="0.25">
      <c r="A70" t="s">
        <v>31</v>
      </c>
      <c r="B70" t="s">
        <v>6</v>
      </c>
      <c r="C70">
        <v>-1.081E-2</v>
      </c>
      <c r="D70">
        <v>-0.25577</v>
      </c>
      <c r="E70">
        <v>3.5860000000000003E-2</v>
      </c>
    </row>
    <row r="71" spans="1:9" x14ac:dyDescent="0.25">
      <c r="A71" t="s">
        <v>32</v>
      </c>
      <c r="B71" t="s">
        <v>6</v>
      </c>
      <c r="C71">
        <f>-0.00532</f>
        <v>-5.3200000000000001E-3</v>
      </c>
      <c r="D71">
        <v>-0.25220999999999999</v>
      </c>
      <c r="E71">
        <v>-6.7799999999999996E-3</v>
      </c>
    </row>
    <row r="72" spans="1:9" x14ac:dyDescent="0.25">
      <c r="F72" t="s">
        <v>9</v>
      </c>
      <c r="G72">
        <f>AVERAGE(C70:C71)</f>
        <v>-8.0649999999999993E-3</v>
      </c>
      <c r="H72">
        <f>AVERAGE(D70:D71)</f>
        <v>-0.25398999999999999</v>
      </c>
      <c r="I72">
        <f>AVERAGE(E70:E71)</f>
        <v>1.4540000000000001E-2</v>
      </c>
    </row>
    <row r="73" spans="1:9" x14ac:dyDescent="0.25">
      <c r="F73" t="s">
        <v>14</v>
      </c>
      <c r="G73">
        <f>G72*$Q$2</f>
        <v>-4.9326729962674426E-3</v>
      </c>
      <c r="H73">
        <f t="shared" ref="H73" si="17">H72*$Q$2</f>
        <v>-0.15534403153403198</v>
      </c>
      <c r="I73">
        <f>I72*$Q$2</f>
        <v>8.8928785326383916E-3</v>
      </c>
    </row>
    <row r="75" spans="1:9" x14ac:dyDescent="0.25">
      <c r="A75" t="s">
        <v>31</v>
      </c>
      <c r="B75" t="s">
        <v>26</v>
      </c>
      <c r="C75">
        <v>-3.3730000000000003E-2</v>
      </c>
      <c r="D75">
        <v>-3.82E-3</v>
      </c>
      <c r="E75">
        <v>2.3259999999999999E-2</v>
      </c>
    </row>
    <row r="76" spans="1:9" x14ac:dyDescent="0.25">
      <c r="A76" t="s">
        <v>32</v>
      </c>
      <c r="B76" t="s">
        <v>26</v>
      </c>
      <c r="C76">
        <v>-3.449E-2</v>
      </c>
      <c r="D76">
        <v>-2.9499999999999999E-3</v>
      </c>
      <c r="E76">
        <v>1.8169999999999999E-2</v>
      </c>
    </row>
    <row r="77" spans="1:9" x14ac:dyDescent="0.25">
      <c r="F77" t="s">
        <v>9</v>
      </c>
      <c r="G77">
        <f>AVERAGE(C75:C76)</f>
        <v>-3.4110000000000001E-2</v>
      </c>
      <c r="H77">
        <f>AVERAGE(D75:D76)</f>
        <v>-3.385E-3</v>
      </c>
      <c r="I77">
        <f>AVERAGE(E75:E76)</f>
        <v>2.0714999999999997E-2</v>
      </c>
    </row>
    <row r="78" spans="1:9" x14ac:dyDescent="0.25">
      <c r="F78" t="s">
        <v>14</v>
      </c>
      <c r="G78">
        <f>G77*$Q$4</f>
        <v>-2.1978770236724215E-2</v>
      </c>
      <c r="H78">
        <f>H77*$Q$4</f>
        <v>-2.1811239299710191E-3</v>
      </c>
      <c r="I78">
        <f>I77*$Q$4</f>
        <v>1.3347705231713339E-2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Darie</dc:creator>
  <cp:lastModifiedBy>Radu Darie</cp:lastModifiedBy>
  <dcterms:created xsi:type="dcterms:W3CDTF">2016-04-04T21:02:31Z</dcterms:created>
  <dcterms:modified xsi:type="dcterms:W3CDTF">2016-04-04T03:20:12Z</dcterms:modified>
</cp:coreProperties>
</file>