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penpen926/workspace/finance/"/>
    </mc:Choice>
  </mc:AlternateContent>
  <bookViews>
    <workbookView xWindow="0" yWindow="460" windowWidth="38400" windowHeight="21060" activeTab="4"/>
  </bookViews>
  <sheets>
    <sheet name="raw data" sheetId="1" r:id="rId1"/>
    <sheet name="processed data 2" sheetId="5" r:id="rId2"/>
    <sheet name="processed data" sheetId="2" r:id="rId3"/>
    <sheet name="FCFF1" sheetId="4" r:id="rId4"/>
    <sheet name="剧本1 行业发适中" sheetId="6" r:id="rId5"/>
    <sheet name="剧本2 行业发展慢" sheetId="7" r:id="rId6"/>
    <sheet name="NCC" sheetId="8" r:id="rId7"/>
    <sheet name="Sheet2" sheetId="9" r:id="rId8"/>
  </sheets>
  <definedNames>
    <definedName name="方大炭素_600516__利润表" localSheetId="3">FCFF1!$A$4:$O$15</definedName>
    <definedName name="方大炭素_600516__利润表" localSheetId="1">'processed data 2'!$A$1:$BP$33</definedName>
    <definedName name="方大炭素_600516__利润表" localSheetId="0">'raw data'!$A$1:$BP$33</definedName>
    <definedName name="方大炭素_600516__利润表" localSheetId="4">'剧本1 行业发适中'!$A$3:$O$16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6" l="1"/>
  <c r="D22" i="6"/>
  <c r="E22" i="6"/>
  <c r="F22" i="6"/>
  <c r="B22" i="6"/>
  <c r="C5" i="6"/>
  <c r="D5" i="6"/>
  <c r="E5" i="6"/>
  <c r="F5" i="6"/>
  <c r="F12" i="6"/>
  <c r="F14" i="6"/>
  <c r="B5" i="6"/>
  <c r="C12" i="6"/>
  <c r="C14" i="6"/>
  <c r="C30" i="6"/>
  <c r="D30" i="6"/>
  <c r="E30" i="6"/>
  <c r="F30" i="6"/>
  <c r="B30" i="6"/>
  <c r="C23" i="6"/>
  <c r="D23" i="6"/>
  <c r="E23" i="6"/>
  <c r="F23" i="6"/>
  <c r="B23" i="6"/>
  <c r="C3" i="9"/>
  <c r="D3" i="9"/>
  <c r="E3" i="9"/>
  <c r="F3" i="9"/>
  <c r="B3" i="9"/>
  <c r="B24" i="6"/>
  <c r="C24" i="6"/>
  <c r="D24" i="6"/>
  <c r="E24" i="6"/>
  <c r="F24" i="6"/>
  <c r="N18" i="6"/>
  <c r="M18" i="6"/>
  <c r="L18" i="6"/>
  <c r="K18" i="6"/>
  <c r="J18" i="6"/>
  <c r="I18" i="6"/>
  <c r="H18" i="6"/>
  <c r="G18" i="6"/>
  <c r="O14" i="6"/>
  <c r="N14" i="6"/>
  <c r="N21" i="6"/>
  <c r="M14" i="6"/>
  <c r="M21" i="6"/>
  <c r="L14" i="6"/>
  <c r="L21" i="6"/>
  <c r="K14" i="6"/>
  <c r="J14" i="6"/>
  <c r="J21" i="6"/>
  <c r="I14" i="6"/>
  <c r="I21" i="6"/>
  <c r="H14" i="6"/>
  <c r="G14" i="6"/>
  <c r="O7" i="6"/>
  <c r="N7" i="6"/>
  <c r="M7" i="6"/>
  <c r="L7" i="6"/>
  <c r="K7" i="6"/>
  <c r="K20" i="6"/>
  <c r="J7" i="6"/>
  <c r="I7" i="6"/>
  <c r="H7" i="6"/>
  <c r="G7" i="6"/>
  <c r="G20" i="6"/>
  <c r="O5" i="6"/>
  <c r="N5" i="6"/>
  <c r="M5" i="6"/>
  <c r="L5" i="6"/>
  <c r="K5" i="6"/>
  <c r="J5" i="6"/>
  <c r="I5" i="6"/>
  <c r="H5" i="6"/>
  <c r="G5" i="6"/>
  <c r="E12" i="6"/>
  <c r="E14" i="6"/>
  <c r="D12" i="6"/>
  <c r="D14" i="6"/>
  <c r="B12" i="6"/>
  <c r="B14" i="6"/>
  <c r="O2" i="6"/>
  <c r="N2" i="6"/>
  <c r="M2" i="6"/>
  <c r="L2" i="6"/>
  <c r="K2" i="6"/>
  <c r="J2" i="6"/>
  <c r="I2" i="6"/>
  <c r="H2" i="6"/>
  <c r="G2" i="6"/>
  <c r="B6" i="4"/>
  <c r="C6" i="4"/>
  <c r="D6" i="4"/>
  <c r="E6" i="4"/>
  <c r="F6" i="4"/>
  <c r="C10" i="8"/>
  <c r="C11" i="8"/>
  <c r="D10" i="8"/>
  <c r="D11" i="8"/>
  <c r="E10" i="8"/>
  <c r="E11" i="8"/>
  <c r="F10" i="8"/>
  <c r="F11" i="8"/>
  <c r="G10" i="8"/>
  <c r="G11" i="8"/>
  <c r="H10" i="8"/>
  <c r="H11" i="8"/>
  <c r="I10" i="8"/>
  <c r="I11" i="8"/>
  <c r="J10" i="8"/>
  <c r="J11" i="8"/>
  <c r="K10" i="8"/>
  <c r="K11" i="8"/>
  <c r="B10" i="8"/>
  <c r="B11" i="8"/>
  <c r="H20" i="6"/>
  <c r="L20" i="6"/>
  <c r="G17" i="6"/>
  <c r="K17" i="6"/>
  <c r="O17" i="6"/>
  <c r="B15" i="6"/>
  <c r="B16" i="6"/>
  <c r="B25" i="6"/>
  <c r="B28" i="6"/>
  <c r="B31" i="6"/>
  <c r="E15" i="6"/>
  <c r="E16" i="6"/>
  <c r="E25" i="6"/>
  <c r="E28" i="6"/>
  <c r="E31" i="6"/>
  <c r="D15" i="6"/>
  <c r="D16" i="6"/>
  <c r="D25" i="6"/>
  <c r="D28" i="6"/>
  <c r="D31" i="6"/>
  <c r="C15" i="6"/>
  <c r="C16" i="6"/>
  <c r="C25" i="6"/>
  <c r="C28" i="6"/>
  <c r="C31" i="6"/>
  <c r="F15" i="6"/>
  <c r="F16" i="6"/>
  <c r="F25" i="6"/>
  <c r="F28" i="6"/>
  <c r="F31" i="6"/>
  <c r="H17" i="6"/>
  <c r="G19" i="6"/>
  <c r="G21" i="6"/>
  <c r="H21" i="6"/>
  <c r="K21" i="6"/>
  <c r="J20" i="6"/>
  <c r="N20" i="6"/>
  <c r="L17" i="6"/>
  <c r="K19" i="6"/>
  <c r="I17" i="6"/>
  <c r="H19" i="6"/>
  <c r="M17" i="6"/>
  <c r="J17" i="6"/>
  <c r="J19" i="6"/>
  <c r="N17" i="6"/>
  <c r="N19" i="6"/>
  <c r="I20" i="6"/>
  <c r="M20" i="6"/>
  <c r="G3" i="4"/>
  <c r="H3" i="4"/>
  <c r="I3" i="4"/>
  <c r="J3" i="4"/>
  <c r="K3" i="4"/>
  <c r="L3" i="4"/>
  <c r="M3" i="4"/>
  <c r="N3" i="4"/>
  <c r="O3" i="4"/>
  <c r="M19" i="6"/>
  <c r="I19" i="6"/>
  <c r="L19" i="6"/>
  <c r="H19" i="4"/>
  <c r="I19" i="4"/>
  <c r="J19" i="4"/>
  <c r="K19" i="4"/>
  <c r="L19" i="4"/>
  <c r="M19" i="4"/>
  <c r="N19" i="4"/>
  <c r="G19" i="4"/>
  <c r="H13" i="4"/>
  <c r="H22" i="4"/>
  <c r="I13" i="4"/>
  <c r="I22" i="4"/>
  <c r="J13" i="4"/>
  <c r="J22" i="4"/>
  <c r="K13" i="4"/>
  <c r="K22" i="4"/>
  <c r="L13" i="4"/>
  <c r="L22" i="4"/>
  <c r="M13" i="4"/>
  <c r="M22" i="4"/>
  <c r="N13" i="4"/>
  <c r="N22" i="4"/>
  <c r="O13" i="4"/>
  <c r="G13" i="4"/>
  <c r="G22" i="4"/>
  <c r="H8" i="4"/>
  <c r="I8" i="4"/>
  <c r="J8" i="4"/>
  <c r="K8" i="4"/>
  <c r="L8" i="4"/>
  <c r="M8" i="4"/>
  <c r="N8" i="4"/>
  <c r="O8" i="4"/>
  <c r="G8" i="4"/>
  <c r="G21" i="4"/>
  <c r="H6" i="4"/>
  <c r="I6" i="4"/>
  <c r="J6" i="4"/>
  <c r="K6" i="4"/>
  <c r="L6" i="4"/>
  <c r="M6" i="4"/>
  <c r="N6" i="4"/>
  <c r="O6" i="4"/>
  <c r="G6" i="4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K22" i="2"/>
  <c r="AK23" i="2"/>
  <c r="AJ22" i="2"/>
  <c r="AJ23" i="2"/>
  <c r="AI22" i="2"/>
  <c r="AI23" i="2"/>
  <c r="AH22" i="2"/>
  <c r="AH23" i="2"/>
  <c r="AG22" i="2"/>
  <c r="AG23" i="2"/>
  <c r="AF22" i="2"/>
  <c r="AF23" i="2"/>
  <c r="AE22" i="2"/>
  <c r="AE23" i="2"/>
  <c r="AD22" i="2"/>
  <c r="AD23" i="2"/>
  <c r="AC22" i="2"/>
  <c r="AC23" i="2"/>
  <c r="AB22" i="2"/>
  <c r="AB23" i="2"/>
  <c r="AA22" i="2"/>
  <c r="AA23" i="2"/>
  <c r="Z22" i="2"/>
  <c r="Z23" i="2"/>
  <c r="Y22" i="2"/>
  <c r="Y23" i="2"/>
  <c r="X22" i="2"/>
  <c r="X23" i="2"/>
  <c r="W22" i="2"/>
  <c r="W23" i="2"/>
  <c r="V22" i="2"/>
  <c r="V23" i="2"/>
  <c r="U22" i="2"/>
  <c r="U23" i="2"/>
  <c r="T22" i="2"/>
  <c r="T23" i="2"/>
  <c r="S22" i="2"/>
  <c r="S23" i="2"/>
  <c r="R22" i="2"/>
  <c r="R23" i="2"/>
  <c r="Q22" i="2"/>
  <c r="Q23" i="2"/>
  <c r="P22" i="2"/>
  <c r="P23" i="2"/>
  <c r="O22" i="2"/>
  <c r="O23" i="2"/>
  <c r="N22" i="2"/>
  <c r="N23" i="2"/>
  <c r="M22" i="2"/>
  <c r="M23" i="2"/>
  <c r="L22" i="2"/>
  <c r="L23" i="2"/>
  <c r="K22" i="2"/>
  <c r="K23" i="2"/>
  <c r="J22" i="2"/>
  <c r="J23" i="2"/>
  <c r="I22" i="2"/>
  <c r="I23" i="2"/>
  <c r="H22" i="2"/>
  <c r="H23" i="2"/>
  <c r="G22" i="2"/>
  <c r="G23" i="2"/>
  <c r="F22" i="2"/>
  <c r="F23" i="2"/>
  <c r="E22" i="2"/>
  <c r="E23" i="2"/>
  <c r="C22" i="2"/>
  <c r="D22" i="2"/>
  <c r="C23" i="2"/>
  <c r="D23" i="2"/>
  <c r="B22" i="2"/>
  <c r="B23" i="2"/>
  <c r="AK8" i="2"/>
  <c r="AK9" i="2"/>
  <c r="AJ8" i="2"/>
  <c r="AJ9" i="2"/>
  <c r="AI8" i="2"/>
  <c r="AI9" i="2"/>
  <c r="AH8" i="2"/>
  <c r="AH9" i="2"/>
  <c r="AG8" i="2"/>
  <c r="AG9" i="2"/>
  <c r="AF8" i="2"/>
  <c r="AF9" i="2"/>
  <c r="AE8" i="2"/>
  <c r="AE9" i="2"/>
  <c r="AD8" i="2"/>
  <c r="AD9" i="2"/>
  <c r="AC8" i="2"/>
  <c r="AC9" i="2"/>
  <c r="AB8" i="2"/>
  <c r="AB9" i="2"/>
  <c r="AA8" i="2"/>
  <c r="AA9" i="2"/>
  <c r="Z8" i="2"/>
  <c r="Z9" i="2"/>
  <c r="Y8" i="2"/>
  <c r="Y9" i="2"/>
  <c r="X8" i="2"/>
  <c r="X9" i="2"/>
  <c r="W8" i="2"/>
  <c r="W9" i="2"/>
  <c r="V8" i="2"/>
  <c r="V9" i="2"/>
  <c r="U8" i="2"/>
  <c r="U9" i="2"/>
  <c r="T8" i="2"/>
  <c r="T9" i="2"/>
  <c r="S8" i="2"/>
  <c r="S9" i="2"/>
  <c r="R8" i="2"/>
  <c r="R9" i="2"/>
  <c r="Q8" i="2"/>
  <c r="Q9" i="2"/>
  <c r="P8" i="2"/>
  <c r="P9" i="2"/>
  <c r="O8" i="2"/>
  <c r="O9" i="2"/>
  <c r="N8" i="2"/>
  <c r="N9" i="2"/>
  <c r="M8" i="2"/>
  <c r="M9" i="2"/>
  <c r="K8" i="2"/>
  <c r="L8" i="2"/>
  <c r="K9" i="2"/>
  <c r="L9" i="2"/>
  <c r="J8" i="2"/>
  <c r="J9" i="2"/>
  <c r="G8" i="2"/>
  <c r="H8" i="2"/>
  <c r="G9" i="2"/>
  <c r="I8" i="2"/>
  <c r="H9" i="2"/>
  <c r="F8" i="2"/>
  <c r="F9" i="2"/>
  <c r="K25" i="2"/>
  <c r="L25" i="2"/>
  <c r="K26" i="2"/>
  <c r="F25" i="2"/>
  <c r="G25" i="2"/>
  <c r="F2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B15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B28" i="2"/>
  <c r="C25" i="2"/>
  <c r="B25" i="2"/>
  <c r="B26" i="2"/>
  <c r="D25" i="2"/>
  <c r="E25" i="2"/>
  <c r="D26" i="2"/>
  <c r="H25" i="2"/>
  <c r="G26" i="2"/>
  <c r="I25" i="2"/>
  <c r="H26" i="2"/>
  <c r="J25" i="2"/>
  <c r="J26" i="2"/>
  <c r="M25" i="2"/>
  <c r="L26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B20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B14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B11" i="2"/>
  <c r="C8" i="2"/>
  <c r="D8" i="2"/>
  <c r="C9" i="2"/>
  <c r="E8" i="2"/>
  <c r="D9" i="2"/>
  <c r="B8" i="2"/>
  <c r="G26" i="4"/>
  <c r="M21" i="4"/>
  <c r="M16" i="4"/>
  <c r="N21" i="4"/>
  <c r="J21" i="4"/>
  <c r="I21" i="4"/>
  <c r="O16" i="4"/>
  <c r="K16" i="4"/>
  <c r="L21" i="4"/>
  <c r="H21" i="4"/>
  <c r="K21" i="4"/>
  <c r="I16" i="4"/>
  <c r="N16" i="4"/>
  <c r="J16" i="4"/>
  <c r="G16" i="4"/>
  <c r="L16" i="4"/>
  <c r="H16" i="4"/>
  <c r="B9" i="2"/>
  <c r="C2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D6" i="2"/>
  <c r="E6" i="2"/>
  <c r="F6" i="2"/>
  <c r="G6" i="2"/>
  <c r="H6" i="2"/>
  <c r="B6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L3" i="2"/>
  <c r="C3" i="2"/>
  <c r="D3" i="2"/>
  <c r="E3" i="2"/>
  <c r="F3" i="2"/>
  <c r="G3" i="2"/>
  <c r="H3" i="2"/>
  <c r="I3" i="2"/>
  <c r="J3" i="2"/>
  <c r="K3" i="2"/>
  <c r="B3" i="2"/>
  <c r="B4" i="2"/>
  <c r="G20" i="4"/>
  <c r="N20" i="4"/>
  <c r="L20" i="4"/>
  <c r="K20" i="4"/>
  <c r="J20" i="4"/>
  <c r="H20" i="4"/>
  <c r="M20" i="4"/>
  <c r="I20" i="4"/>
  <c r="D4" i="2"/>
  <c r="D16" i="2"/>
  <c r="AJ4" i="2"/>
  <c r="AJ16" i="2"/>
  <c r="X4" i="2"/>
  <c r="X16" i="2"/>
  <c r="T4" i="2"/>
  <c r="T16" i="2"/>
  <c r="K4" i="2"/>
  <c r="L4" i="2"/>
  <c r="K16" i="2"/>
  <c r="AF4" i="2"/>
  <c r="AF16" i="2"/>
  <c r="P4" i="2"/>
  <c r="P16" i="2"/>
  <c r="G4" i="2"/>
  <c r="C4" i="2"/>
  <c r="C16" i="2"/>
  <c r="AI4" i="2"/>
  <c r="AI16" i="2"/>
  <c r="AE4" i="2"/>
  <c r="AE16" i="2"/>
  <c r="AA4" i="2"/>
  <c r="W4" i="2"/>
  <c r="S4" i="2"/>
  <c r="S16" i="2"/>
  <c r="O4" i="2"/>
  <c r="O16" i="2"/>
  <c r="H4" i="2"/>
  <c r="H16" i="2"/>
  <c r="AB4" i="2"/>
  <c r="AB16" i="2"/>
  <c r="J4" i="2"/>
  <c r="F4" i="2"/>
  <c r="L16" i="2"/>
  <c r="AH4" i="2"/>
  <c r="Z4" i="2"/>
  <c r="V4" i="2"/>
  <c r="R4" i="2"/>
  <c r="N4" i="2"/>
  <c r="AD4" i="2"/>
  <c r="U16" i="2"/>
  <c r="V16" i="2"/>
  <c r="E16" i="2"/>
  <c r="F16" i="2"/>
  <c r="AC16" i="2"/>
  <c r="AD16" i="2"/>
  <c r="Y16" i="2"/>
  <c r="Z16" i="2"/>
  <c r="I16" i="2"/>
  <c r="J16" i="2"/>
  <c r="M16" i="2"/>
  <c r="N16" i="2"/>
  <c r="AG16" i="2"/>
  <c r="AH16" i="2"/>
  <c r="W16" i="2"/>
  <c r="Q16" i="2"/>
  <c r="R16" i="2"/>
  <c r="AA16" i="2"/>
  <c r="G16" i="2"/>
  <c r="B16" i="2"/>
</calcChain>
</file>

<file path=xl/connections.xml><?xml version="1.0" encoding="utf-8"?>
<connections xmlns="http://schemas.openxmlformats.org/spreadsheetml/2006/main">
  <connection id="1" name="方大炭素(600516)_利润表" type="6" refreshedVersion="4" background="1" saveData="1">
    <textPr codePage="65001" sourceFile="C:\workspace\finance\方大炭素(600516)_利润表.txt" space="1" consecutive="1">
      <textFields count="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方大炭素(600516)_利润表1" type="6" refreshedVersion="4" background="1" saveData="1">
    <textPr codePage="65001" sourceFile="C:\workspace\finance\方大炭素(600516)_利润表.txt" space="1" consecutive="1">
      <textFields count="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方大炭素(600516)_利润表11" type="6" refreshedVersion="4" background="1" saveData="1">
    <textPr codePage="65001" sourceFile="C:\workspace\finance\方大炭素(600516)_利润表.txt" space="1" consecutive="1">
      <textFields count="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方大炭素(600516)_利润表2" type="6" refreshedVersion="4" background="1" saveData="1">
    <textPr codePage="65001" sourceFile="C:\workspace\finance\方大炭素(600516)_利润表.txt" space="1" consecutive="1">
      <textFields count="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<sst xmlns="http://schemas.openxmlformats.org/spreadsheetml/2006/main" count="319" uniqueCount="101">
  <si>
    <t>报表日期</t>
  </si>
  <si>
    <t>单位</t>
  </si>
  <si>
    <t>元</t>
  </si>
  <si>
    <t>一、营业总收入</t>
  </si>
  <si>
    <t>营业收入</t>
  </si>
  <si>
    <t>二、营业总成本</t>
  </si>
  <si>
    <t>营业成本</t>
  </si>
  <si>
    <t>营业税金及附加</t>
  </si>
  <si>
    <t>销售费用</t>
  </si>
  <si>
    <t>管理费用</t>
  </si>
  <si>
    <t>财务费用</t>
  </si>
  <si>
    <t>资产减值损失</t>
  </si>
  <si>
    <t>公允价值变动收益</t>
  </si>
  <si>
    <t>投资收益</t>
  </si>
  <si>
    <t>其中:对联营企业和合营企业的投资收益</t>
  </si>
  <si>
    <t>汇兑收益</t>
  </si>
  <si>
    <t>三、营业利润</t>
  </si>
  <si>
    <t>加:营业外收入</t>
  </si>
  <si>
    <t>减：营业外支出</t>
  </si>
  <si>
    <t>其中：非流动资产处置损失</t>
  </si>
  <si>
    <t>四、利润总额</t>
  </si>
  <si>
    <t>减：所得税费用</t>
  </si>
  <si>
    <t>五、净利润</t>
  </si>
  <si>
    <t>归属于母公司所有者的净利润</t>
  </si>
  <si>
    <t>少数股东损益</t>
  </si>
  <si>
    <t>六、每股收益</t>
  </si>
  <si>
    <t>基本每股收益(元/股)</t>
  </si>
  <si>
    <t>稀释每股收益(元/股)</t>
  </si>
  <si>
    <t>七、其他综合收益</t>
  </si>
  <si>
    <t>八、综合收益总额</t>
  </si>
  <si>
    <t>归属于母公司所有者的综合收益总额</t>
  </si>
  <si>
    <t>归属于少数股东的综合收益总额</t>
  </si>
  <si>
    <t>营业总收入</t>
  </si>
  <si>
    <t>营业利润</t>
  </si>
  <si>
    <t>报表日期（改）</t>
  </si>
  <si>
    <t>毛利率</t>
  </si>
  <si>
    <t>销售增长率</t>
  </si>
  <si>
    <t>营业总收入（百万）以年累计</t>
  </si>
  <si>
    <t>营业总收入 每季</t>
  </si>
  <si>
    <t>营业收入（百万）</t>
  </si>
  <si>
    <t>营业利润（百万）</t>
  </si>
  <si>
    <t>营业总成本（百万）</t>
  </si>
  <si>
    <t>利润总额（百万）</t>
  </si>
  <si>
    <t>所得税费用（百万）</t>
  </si>
  <si>
    <t>净利润</t>
  </si>
  <si>
    <t>归母净利润（百万）</t>
  </si>
  <si>
    <t>少数股东损益（百万）</t>
  </si>
  <si>
    <t>每季营业收入</t>
  </si>
  <si>
    <t>营业利润（百万）每季</t>
  </si>
  <si>
    <t>归母净利润（百万）每季</t>
  </si>
  <si>
    <t>营业总收入 （百万） 每季</t>
  </si>
  <si>
    <t>税后净利润</t>
  </si>
  <si>
    <t>净利润（百万）每季</t>
  </si>
  <si>
    <t>营业收入(百万)</t>
  </si>
  <si>
    <t>净利润(百万)</t>
  </si>
  <si>
    <t>营业总成本(百万)</t>
  </si>
  <si>
    <t>利润总额(百万)</t>
  </si>
  <si>
    <t>毛利润率</t>
  </si>
  <si>
    <t>毛利增长率</t>
  </si>
  <si>
    <t>总成本增长率</t>
  </si>
  <si>
    <t>FCFF = NI + NCC + int(1- Tax rate) - FCInv - WCInv</t>
  </si>
  <si>
    <t>FCFF = 净利润+</t>
  </si>
  <si>
    <t>FCFF</t>
  </si>
  <si>
    <t>营运资本追加 (约等于WCInv)</t>
  </si>
  <si>
    <t>备注：2015，2016年供给侧改革，</t>
  </si>
  <si>
    <t>炭素行业协会统计 整个行业</t>
  </si>
  <si>
    <t>2015石墨电极（万吨）</t>
  </si>
  <si>
    <t>2015炭块（万吨）</t>
  </si>
  <si>
    <t>方大炭素</t>
  </si>
  <si>
    <t>2015石墨炭素（万吨）</t>
  </si>
  <si>
    <t>2016石墨炭素制品（万吨）</t>
  </si>
  <si>
    <t>2015精铁粉（万吨）</t>
  </si>
  <si>
    <t>2016精铁粉（万吨）</t>
  </si>
  <si>
    <t>-</t>
  </si>
  <si>
    <t>2016石墨电极（万吨）</t>
  </si>
  <si>
    <t>2016炭块</t>
  </si>
  <si>
    <t>2014炭块</t>
  </si>
  <si>
    <t>2014石墨电极</t>
  </si>
  <si>
    <t>2014炭素制品（万吨）</t>
  </si>
  <si>
    <t>2014精铁粉（万吨）</t>
  </si>
  <si>
    <t>2013石墨电极</t>
  </si>
  <si>
    <t>2013炭块</t>
  </si>
  <si>
    <t>2013炭素制品（万吨）</t>
  </si>
  <si>
    <t>2013精铁粉（万吨）</t>
  </si>
  <si>
    <t>备注：2015年公司控股子公司没有满负荷生产，满负荷生产每年大约生产炭素16-17万吨。</t>
  </si>
  <si>
    <t>baseline日期</t>
  </si>
  <si>
    <t>NCC</t>
  </si>
  <si>
    <t>NCC（百万）</t>
  </si>
  <si>
    <t>固定资产增值（百万）</t>
  </si>
  <si>
    <t>税率</t>
  </si>
  <si>
    <t>净利润 NI (百万)</t>
  </si>
  <si>
    <t>baseline</t>
  </si>
  <si>
    <t>加:营业外收入（百万）</t>
  </si>
  <si>
    <t>固定资产增加值（百万）FCInv</t>
  </si>
  <si>
    <t>运营资产增加值 （百万）WCInv</t>
  </si>
  <si>
    <t>永续增长率</t>
  </si>
  <si>
    <t>折扣率（discounting rate）</t>
  </si>
  <si>
    <t>每股价值</t>
  </si>
  <si>
    <t>流通股数量</t>
  </si>
  <si>
    <t>流通股数量（百万股）</t>
  </si>
  <si>
    <t>资产价值(百万）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</si>
</sst>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0.000000"/>
  </numFmts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76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0" fontId="0" fillId="0" borderId="0" xfId="0" applyNumberFormat="1"/>
    <xf numFmtId="0" fontId="0" fillId="0" borderId="0" xfId="0"/>
    <xf numFmtId="0" fontId="0" fillId="0" borderId="0" xfId="0"/>
    <xf numFmtId="177" fontId="0" fillId="0" borderId="0" xfId="0" applyNumberFormat="1"/>
    <xf numFmtId="0" fontId="2" fillId="0" borderId="0" xfId="0" applyFont="1"/>
    <xf numFmtId="2" fontId="2" fillId="0" borderId="0" xfId="0" applyNumberFormat="1" applyFont="1"/>
    <xf numFmtId="10" fontId="2" fillId="0" borderId="0" xfId="0" applyNumberFormat="1" applyFon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'processed data'!$A$32</c:f>
              <c:strCache>
                <c:ptCount val="1"/>
                <c:pt idx="0">
                  <c:v>营业总收入 （百万） 每季</c:v>
                </c:pt>
              </c:strCache>
            </c:strRef>
          </c:tx>
          <c:marker>
            <c:symbol val="none"/>
          </c:marker>
          <c:cat>
            <c:numRef>
              <c:f>'processed data'!$B$31:$AK$31</c:f>
              <c:numCache>
                <c:formatCode>yyyy"年"m"月"d"日";@</c:formatCode>
                <c:ptCount val="36"/>
                <c:pt idx="0">
                  <c:v>43100.0</c:v>
                </c:pt>
                <c:pt idx="1">
                  <c:v>43008.0</c:v>
                </c:pt>
                <c:pt idx="2">
                  <c:v>42916.0</c:v>
                </c:pt>
                <c:pt idx="3">
                  <c:v>42825.0</c:v>
                </c:pt>
                <c:pt idx="4">
                  <c:v>42735.0</c:v>
                </c:pt>
                <c:pt idx="5">
                  <c:v>42643.0</c:v>
                </c:pt>
                <c:pt idx="6">
                  <c:v>42551.0</c:v>
                </c:pt>
                <c:pt idx="7">
                  <c:v>42460.0</c:v>
                </c:pt>
                <c:pt idx="8">
                  <c:v>42369.0</c:v>
                </c:pt>
                <c:pt idx="9">
                  <c:v>42277.0</c:v>
                </c:pt>
                <c:pt idx="10">
                  <c:v>42185.0</c:v>
                </c:pt>
                <c:pt idx="11">
                  <c:v>42094.0</c:v>
                </c:pt>
                <c:pt idx="12">
                  <c:v>42004.0</c:v>
                </c:pt>
                <c:pt idx="13">
                  <c:v>41912.0</c:v>
                </c:pt>
                <c:pt idx="14">
                  <c:v>41820.0</c:v>
                </c:pt>
                <c:pt idx="15">
                  <c:v>41729.0</c:v>
                </c:pt>
                <c:pt idx="16">
                  <c:v>41639.0</c:v>
                </c:pt>
                <c:pt idx="17">
                  <c:v>41547.0</c:v>
                </c:pt>
                <c:pt idx="18">
                  <c:v>41455.0</c:v>
                </c:pt>
                <c:pt idx="19">
                  <c:v>41364.0</c:v>
                </c:pt>
                <c:pt idx="20">
                  <c:v>41274.0</c:v>
                </c:pt>
                <c:pt idx="21">
                  <c:v>41182.0</c:v>
                </c:pt>
                <c:pt idx="22">
                  <c:v>41090.0</c:v>
                </c:pt>
                <c:pt idx="23">
                  <c:v>40999.0</c:v>
                </c:pt>
                <c:pt idx="24">
                  <c:v>40908.0</c:v>
                </c:pt>
                <c:pt idx="25">
                  <c:v>40816.0</c:v>
                </c:pt>
                <c:pt idx="26">
                  <c:v>40724.0</c:v>
                </c:pt>
                <c:pt idx="27">
                  <c:v>40633.0</c:v>
                </c:pt>
                <c:pt idx="28">
                  <c:v>40543.0</c:v>
                </c:pt>
                <c:pt idx="29">
                  <c:v>40451.0</c:v>
                </c:pt>
                <c:pt idx="30">
                  <c:v>40359.0</c:v>
                </c:pt>
                <c:pt idx="31">
                  <c:v>40268.0</c:v>
                </c:pt>
                <c:pt idx="32">
                  <c:v>40178.0</c:v>
                </c:pt>
                <c:pt idx="33">
                  <c:v>40086.0</c:v>
                </c:pt>
                <c:pt idx="34">
                  <c:v>39994.0</c:v>
                </c:pt>
                <c:pt idx="35">
                  <c:v>39903.0</c:v>
                </c:pt>
              </c:numCache>
            </c:numRef>
          </c:cat>
          <c:val>
            <c:numRef>
              <c:f>'processed data'!$B$32:$AK$32</c:f>
              <c:numCache>
                <c:formatCode>General</c:formatCode>
                <c:ptCount val="36"/>
                <c:pt idx="0">
                  <c:v>3121.1993459</c:v>
                </c:pt>
                <c:pt idx="1">
                  <c:v>3415.84437267</c:v>
                </c:pt>
                <c:pt idx="2">
                  <c:v>1120.68901065</c:v>
                </c:pt>
                <c:pt idx="3">
                  <c:v>692.74337554</c:v>
                </c:pt>
                <c:pt idx="4">
                  <c:v>686.5764984500003</c:v>
                </c:pt>
                <c:pt idx="5">
                  <c:v>637.1482960999999</c:v>
                </c:pt>
                <c:pt idx="6">
                  <c:v>598.23864497</c:v>
                </c:pt>
                <c:pt idx="7">
                  <c:v>473.32814205</c:v>
                </c:pt>
                <c:pt idx="8">
                  <c:v>533.5155219199999</c:v>
                </c:pt>
                <c:pt idx="9">
                  <c:v>605.49781106</c:v>
                </c:pt>
                <c:pt idx="10">
                  <c:v>557.43508356</c:v>
                </c:pt>
                <c:pt idx="11">
                  <c:v>633.9578744500001</c:v>
                </c:pt>
                <c:pt idx="12">
                  <c:v>806.9340411100002</c:v>
                </c:pt>
                <c:pt idx="13">
                  <c:v>854.5695267699998</c:v>
                </c:pt>
                <c:pt idx="14">
                  <c:v>883.3173373000002</c:v>
                </c:pt>
                <c:pt idx="15">
                  <c:v>904.18796335</c:v>
                </c:pt>
                <c:pt idx="16">
                  <c:v>725.4765811300003</c:v>
                </c:pt>
                <c:pt idx="17">
                  <c:v>753.44749968</c:v>
                </c:pt>
                <c:pt idx="18">
                  <c:v>945.4663590999999</c:v>
                </c:pt>
                <c:pt idx="19">
                  <c:v>949.05876201</c:v>
                </c:pt>
                <c:pt idx="20">
                  <c:v>992.0968382699998</c:v>
                </c:pt>
                <c:pt idx="21">
                  <c:v>946.29359808</c:v>
                </c:pt>
                <c:pt idx="22">
                  <c:v>1168.88171162</c:v>
                </c:pt>
                <c:pt idx="23">
                  <c:v>843.43404217</c:v>
                </c:pt>
                <c:pt idx="24">
                  <c:v>1161.74291991</c:v>
                </c:pt>
                <c:pt idx="25">
                  <c:v>1278.1558289</c:v>
                </c:pt>
                <c:pt idx="26">
                  <c:v>1183.23571039</c:v>
                </c:pt>
                <c:pt idx="27">
                  <c:v>902.91114986</c:v>
                </c:pt>
                <c:pt idx="28">
                  <c:v>965.3219846100005</c:v>
                </c:pt>
                <c:pt idx="29">
                  <c:v>889.6945717099995</c:v>
                </c:pt>
                <c:pt idx="30">
                  <c:v>780.1015114</c:v>
                </c:pt>
                <c:pt idx="31">
                  <c:v>581.36758761</c:v>
                </c:pt>
                <c:pt idx="32">
                  <c:v>588.1151921799999</c:v>
                </c:pt>
                <c:pt idx="33">
                  <c:v>518.69781924</c:v>
                </c:pt>
                <c:pt idx="34">
                  <c:v>578.0277131500001</c:v>
                </c:pt>
                <c:pt idx="35">
                  <c:v>437.04861007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734736"/>
        <c:axId val="1594687696"/>
      </c:lineChart>
      <c:dateAx>
        <c:axId val="1560734736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crossAx val="1594687696"/>
        <c:crosses val="autoZero"/>
        <c:auto val="1"/>
        <c:lblOffset val="100"/>
        <c:baseTimeUnit val="months"/>
      </c:dateAx>
      <c:valAx>
        <c:axId val="1594687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6073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'processed data'!$A$33</c:f>
              <c:strCache>
                <c:ptCount val="1"/>
                <c:pt idx="0">
                  <c:v>营业利润（百万）每季</c:v>
                </c:pt>
              </c:strCache>
            </c:strRef>
          </c:tx>
          <c:marker>
            <c:symbol val="none"/>
          </c:marker>
          <c:cat>
            <c:numRef>
              <c:f>'processed data'!$B$31:$AK$31</c:f>
              <c:numCache>
                <c:formatCode>yyyy"年"m"月"d"日";@</c:formatCode>
                <c:ptCount val="36"/>
                <c:pt idx="0">
                  <c:v>43100.0</c:v>
                </c:pt>
                <c:pt idx="1">
                  <c:v>43008.0</c:v>
                </c:pt>
                <c:pt idx="2">
                  <c:v>42916.0</c:v>
                </c:pt>
                <c:pt idx="3">
                  <c:v>42825.0</c:v>
                </c:pt>
                <c:pt idx="4">
                  <c:v>42735.0</c:v>
                </c:pt>
                <c:pt idx="5">
                  <c:v>42643.0</c:v>
                </c:pt>
                <c:pt idx="6">
                  <c:v>42551.0</c:v>
                </c:pt>
                <c:pt idx="7">
                  <c:v>42460.0</c:v>
                </c:pt>
                <c:pt idx="8">
                  <c:v>42369.0</c:v>
                </c:pt>
                <c:pt idx="9">
                  <c:v>42277.0</c:v>
                </c:pt>
                <c:pt idx="10">
                  <c:v>42185.0</c:v>
                </c:pt>
                <c:pt idx="11">
                  <c:v>42094.0</c:v>
                </c:pt>
                <c:pt idx="12">
                  <c:v>42004.0</c:v>
                </c:pt>
                <c:pt idx="13">
                  <c:v>41912.0</c:v>
                </c:pt>
                <c:pt idx="14">
                  <c:v>41820.0</c:v>
                </c:pt>
                <c:pt idx="15">
                  <c:v>41729.0</c:v>
                </c:pt>
                <c:pt idx="16">
                  <c:v>41639.0</c:v>
                </c:pt>
                <c:pt idx="17">
                  <c:v>41547.0</c:v>
                </c:pt>
                <c:pt idx="18">
                  <c:v>41455.0</c:v>
                </c:pt>
                <c:pt idx="19">
                  <c:v>41364.0</c:v>
                </c:pt>
                <c:pt idx="20">
                  <c:v>41274.0</c:v>
                </c:pt>
                <c:pt idx="21">
                  <c:v>41182.0</c:v>
                </c:pt>
                <c:pt idx="22">
                  <c:v>41090.0</c:v>
                </c:pt>
                <c:pt idx="23">
                  <c:v>40999.0</c:v>
                </c:pt>
                <c:pt idx="24">
                  <c:v>40908.0</c:v>
                </c:pt>
                <c:pt idx="25">
                  <c:v>40816.0</c:v>
                </c:pt>
                <c:pt idx="26">
                  <c:v>40724.0</c:v>
                </c:pt>
                <c:pt idx="27">
                  <c:v>40633.0</c:v>
                </c:pt>
                <c:pt idx="28">
                  <c:v>40543.0</c:v>
                </c:pt>
                <c:pt idx="29">
                  <c:v>40451.0</c:v>
                </c:pt>
                <c:pt idx="30">
                  <c:v>40359.0</c:v>
                </c:pt>
                <c:pt idx="31">
                  <c:v>40268.0</c:v>
                </c:pt>
                <c:pt idx="32">
                  <c:v>40178.0</c:v>
                </c:pt>
                <c:pt idx="33">
                  <c:v>40086.0</c:v>
                </c:pt>
                <c:pt idx="34">
                  <c:v>39994.0</c:v>
                </c:pt>
                <c:pt idx="35">
                  <c:v>39903.0</c:v>
                </c:pt>
              </c:numCache>
            </c:numRef>
          </c:cat>
          <c:val>
            <c:numRef>
              <c:f>'processed data'!$B$33:$AK$33</c:f>
              <c:numCache>
                <c:formatCode>General</c:formatCode>
                <c:ptCount val="36"/>
                <c:pt idx="0">
                  <c:v>2189.909280920001</c:v>
                </c:pt>
                <c:pt idx="1">
                  <c:v>2113.15951195</c:v>
                </c:pt>
                <c:pt idx="2">
                  <c:v>433.4509996699999</c:v>
                </c:pt>
                <c:pt idx="3">
                  <c:v>90.94357335</c:v>
                </c:pt>
                <c:pt idx="4">
                  <c:v>-3.666340780000006</c:v>
                </c:pt>
                <c:pt idx="5">
                  <c:v>56.94970763</c:v>
                </c:pt>
                <c:pt idx="6">
                  <c:v>4.67712446</c:v>
                </c:pt>
                <c:pt idx="7">
                  <c:v>-3.16665002</c:v>
                </c:pt>
                <c:pt idx="8">
                  <c:v>-47.90057465</c:v>
                </c:pt>
                <c:pt idx="9">
                  <c:v>-46.30216030000001</c:v>
                </c:pt>
                <c:pt idx="10">
                  <c:v>55.39684536000001</c:v>
                </c:pt>
                <c:pt idx="11">
                  <c:v>64.59838857</c:v>
                </c:pt>
                <c:pt idx="12">
                  <c:v>-43.22399153000003</c:v>
                </c:pt>
                <c:pt idx="13">
                  <c:v>87.02092773999999</c:v>
                </c:pt>
                <c:pt idx="14">
                  <c:v>113.14767108</c:v>
                </c:pt>
                <c:pt idx="15">
                  <c:v>154.20831091</c:v>
                </c:pt>
                <c:pt idx="16">
                  <c:v>22.46103669000001</c:v>
                </c:pt>
                <c:pt idx="17">
                  <c:v>43.55910134999993</c:v>
                </c:pt>
                <c:pt idx="18">
                  <c:v>144.5143253100001</c:v>
                </c:pt>
                <c:pt idx="19">
                  <c:v>128.49961641</c:v>
                </c:pt>
                <c:pt idx="20">
                  <c:v>104.95082225</c:v>
                </c:pt>
                <c:pt idx="21">
                  <c:v>118.6496240999999</c:v>
                </c:pt>
                <c:pt idx="22">
                  <c:v>238.137197</c:v>
                </c:pt>
                <c:pt idx="23">
                  <c:v>87.62626868</c:v>
                </c:pt>
                <c:pt idx="24">
                  <c:v>197.44682219</c:v>
                </c:pt>
                <c:pt idx="25">
                  <c:v>262.90779573</c:v>
                </c:pt>
                <c:pt idx="26">
                  <c:v>291.34390478</c:v>
                </c:pt>
                <c:pt idx="27">
                  <c:v>216.00260297</c:v>
                </c:pt>
                <c:pt idx="28">
                  <c:v>167.53281565</c:v>
                </c:pt>
                <c:pt idx="29">
                  <c:v>182.4651565</c:v>
                </c:pt>
                <c:pt idx="30">
                  <c:v>120.31845892</c:v>
                </c:pt>
                <c:pt idx="31">
                  <c:v>44.65095291</c:v>
                </c:pt>
                <c:pt idx="32">
                  <c:v>-73.55847391</c:v>
                </c:pt>
                <c:pt idx="33">
                  <c:v>-7.682823560000003</c:v>
                </c:pt>
                <c:pt idx="34">
                  <c:v>52.35332267</c:v>
                </c:pt>
                <c:pt idx="35">
                  <c:v>37.54013066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103456"/>
        <c:axId val="1594678416"/>
      </c:lineChart>
      <c:dateAx>
        <c:axId val="1597103456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crossAx val="1594678416"/>
        <c:crosses val="autoZero"/>
        <c:auto val="1"/>
        <c:lblOffset val="100"/>
        <c:baseTimeUnit val="months"/>
      </c:dateAx>
      <c:valAx>
        <c:axId val="1594678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9710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'processed data'!$A$58</c:f>
              <c:strCache>
                <c:ptCount val="1"/>
                <c:pt idx="0">
                  <c:v>净利润（百万）每季</c:v>
                </c:pt>
              </c:strCache>
            </c:strRef>
          </c:tx>
          <c:marker>
            <c:symbol val="none"/>
          </c:marker>
          <c:cat>
            <c:numRef>
              <c:f>'processed data'!$B$57:$AK$57</c:f>
              <c:numCache>
                <c:formatCode>yyyy"年"m"月"d"日";@</c:formatCode>
                <c:ptCount val="36"/>
                <c:pt idx="0">
                  <c:v>43100.0</c:v>
                </c:pt>
                <c:pt idx="1">
                  <c:v>43008.0</c:v>
                </c:pt>
                <c:pt idx="2">
                  <c:v>42916.0</c:v>
                </c:pt>
                <c:pt idx="3">
                  <c:v>42825.0</c:v>
                </c:pt>
                <c:pt idx="4">
                  <c:v>42735.0</c:v>
                </c:pt>
                <c:pt idx="5">
                  <c:v>42643.0</c:v>
                </c:pt>
                <c:pt idx="6">
                  <c:v>42551.0</c:v>
                </c:pt>
                <c:pt idx="7">
                  <c:v>42460.0</c:v>
                </c:pt>
                <c:pt idx="8">
                  <c:v>42369.0</c:v>
                </c:pt>
                <c:pt idx="9">
                  <c:v>42277.0</c:v>
                </c:pt>
                <c:pt idx="10">
                  <c:v>42185.0</c:v>
                </c:pt>
                <c:pt idx="11">
                  <c:v>42094.0</c:v>
                </c:pt>
                <c:pt idx="12">
                  <c:v>42004.0</c:v>
                </c:pt>
                <c:pt idx="13">
                  <c:v>41912.0</c:v>
                </c:pt>
                <c:pt idx="14">
                  <c:v>41820.0</c:v>
                </c:pt>
                <c:pt idx="15">
                  <c:v>41729.0</c:v>
                </c:pt>
                <c:pt idx="16">
                  <c:v>41639.0</c:v>
                </c:pt>
                <c:pt idx="17">
                  <c:v>41547.0</c:v>
                </c:pt>
                <c:pt idx="18">
                  <c:v>41455.0</c:v>
                </c:pt>
                <c:pt idx="19">
                  <c:v>41364.0</c:v>
                </c:pt>
                <c:pt idx="20">
                  <c:v>41274.0</c:v>
                </c:pt>
                <c:pt idx="21">
                  <c:v>41182.0</c:v>
                </c:pt>
                <c:pt idx="22">
                  <c:v>41090.0</c:v>
                </c:pt>
                <c:pt idx="23">
                  <c:v>40999.0</c:v>
                </c:pt>
                <c:pt idx="24">
                  <c:v>40908.0</c:v>
                </c:pt>
                <c:pt idx="25">
                  <c:v>40816.0</c:v>
                </c:pt>
                <c:pt idx="26">
                  <c:v>40724.0</c:v>
                </c:pt>
                <c:pt idx="27">
                  <c:v>40633.0</c:v>
                </c:pt>
                <c:pt idx="28">
                  <c:v>40543.0</c:v>
                </c:pt>
                <c:pt idx="29">
                  <c:v>40451.0</c:v>
                </c:pt>
                <c:pt idx="30">
                  <c:v>40359.0</c:v>
                </c:pt>
                <c:pt idx="31">
                  <c:v>40268.0</c:v>
                </c:pt>
                <c:pt idx="32">
                  <c:v>40178.0</c:v>
                </c:pt>
                <c:pt idx="33">
                  <c:v>40086.0</c:v>
                </c:pt>
                <c:pt idx="34">
                  <c:v>39994.0</c:v>
                </c:pt>
                <c:pt idx="35">
                  <c:v>39903.0</c:v>
                </c:pt>
              </c:numCache>
            </c:numRef>
          </c:cat>
          <c:val>
            <c:numRef>
              <c:f>'processed data'!$B$58:$AK$58</c:f>
              <c:numCache>
                <c:formatCode>General</c:formatCode>
                <c:ptCount val="36"/>
                <c:pt idx="0">
                  <c:v>1755.71862063</c:v>
                </c:pt>
                <c:pt idx="1">
                  <c:v>1768.17529477</c:v>
                </c:pt>
                <c:pt idx="2">
                  <c:v>375.8153249</c:v>
                </c:pt>
                <c:pt idx="3">
                  <c:v>72.48789091</c:v>
                </c:pt>
                <c:pt idx="4">
                  <c:v>-31.2949681</c:v>
                </c:pt>
                <c:pt idx="5">
                  <c:v>58.45962822</c:v>
                </c:pt>
                <c:pt idx="6">
                  <c:v>-1.45368392</c:v>
                </c:pt>
                <c:pt idx="7">
                  <c:v>4.30782021</c:v>
                </c:pt>
                <c:pt idx="8">
                  <c:v>6.382120370000002</c:v>
                </c:pt>
                <c:pt idx="9">
                  <c:v>-17.86843796</c:v>
                </c:pt>
                <c:pt idx="10">
                  <c:v>38.42761528</c:v>
                </c:pt>
                <c:pt idx="11">
                  <c:v>-13.94063555</c:v>
                </c:pt>
                <c:pt idx="12">
                  <c:v>-71.31218788000001</c:v>
                </c:pt>
                <c:pt idx="13">
                  <c:v>75.38483983999998</c:v>
                </c:pt>
                <c:pt idx="14">
                  <c:v>131.86484223</c:v>
                </c:pt>
                <c:pt idx="15">
                  <c:v>127.58341149</c:v>
                </c:pt>
                <c:pt idx="16">
                  <c:v>-18.90155292000003</c:v>
                </c:pt>
                <c:pt idx="17">
                  <c:v>35.50288532</c:v>
                </c:pt>
                <c:pt idx="18">
                  <c:v>106.91735508</c:v>
                </c:pt>
                <c:pt idx="19">
                  <c:v>110.36932069</c:v>
                </c:pt>
                <c:pt idx="20">
                  <c:v>85.09419608000007</c:v>
                </c:pt>
                <c:pt idx="21">
                  <c:v>123.01133183</c:v>
                </c:pt>
                <c:pt idx="22">
                  <c:v>193.90463809</c:v>
                </c:pt>
                <c:pt idx="23">
                  <c:v>70.12290492</c:v>
                </c:pt>
                <c:pt idx="24">
                  <c:v>91.37830380999992</c:v>
                </c:pt>
                <c:pt idx="25">
                  <c:v>143.1170427800001</c:v>
                </c:pt>
                <c:pt idx="26">
                  <c:v>225.25540927</c:v>
                </c:pt>
                <c:pt idx="27">
                  <c:v>176.49496307</c:v>
                </c:pt>
                <c:pt idx="28">
                  <c:v>132.39585828</c:v>
                </c:pt>
                <c:pt idx="29">
                  <c:v>144.52169996</c:v>
                </c:pt>
                <c:pt idx="30">
                  <c:v>103.26055997</c:v>
                </c:pt>
                <c:pt idx="31">
                  <c:v>41.59049659</c:v>
                </c:pt>
                <c:pt idx="32">
                  <c:v>-148.41847136</c:v>
                </c:pt>
                <c:pt idx="33">
                  <c:v>1.502735220000005</c:v>
                </c:pt>
                <c:pt idx="34">
                  <c:v>93.53942561</c:v>
                </c:pt>
                <c:pt idx="35">
                  <c:v>33.89832168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082352"/>
        <c:axId val="1597084496"/>
      </c:lineChart>
      <c:dateAx>
        <c:axId val="1594082352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crossAx val="1597084496"/>
        <c:crosses val="autoZero"/>
        <c:auto val="1"/>
        <c:lblOffset val="100"/>
        <c:baseTimeUnit val="months"/>
      </c:dateAx>
      <c:valAx>
        <c:axId val="159708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08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FCFF1!$A$6</c:f>
              <c:strCache>
                <c:ptCount val="1"/>
                <c:pt idx="0">
                  <c:v>营业收入(百万)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FCFF1!$G$3:$P$3</c:f>
              <c:numCache>
                <c:formatCode>General</c:formatCode>
                <c:ptCount val="10"/>
                <c:pt idx="0">
                  <c:v>8.0</c:v>
                </c:pt>
                <c:pt idx="1">
                  <c:v>7.0</c:v>
                </c:pt>
                <c:pt idx="2">
                  <c:v>6.0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0.0</c:v>
                </c:pt>
              </c:numCache>
            </c:numRef>
          </c:xVal>
          <c:yVal>
            <c:numRef>
              <c:f>FCFF1!$G$6:$P$6</c:f>
              <c:numCache>
                <c:formatCode>0.00</c:formatCode>
                <c:ptCount val="10"/>
                <c:pt idx="0">
                  <c:v>8350.47610476</c:v>
                </c:pt>
                <c:pt idx="1">
                  <c:v>2395.29158157</c:v>
                </c:pt>
                <c:pt idx="2">
                  <c:v>2330.40629099</c:v>
                </c:pt>
                <c:pt idx="3">
                  <c:v>3449.00886853</c:v>
                </c:pt>
                <c:pt idx="4">
                  <c:v>3373.44920192</c:v>
                </c:pt>
                <c:pt idx="5">
                  <c:v>3950.70619014</c:v>
                </c:pt>
                <c:pt idx="6">
                  <c:v>4526.04560906</c:v>
                </c:pt>
                <c:pt idx="7">
                  <c:v>3216.48565533</c:v>
                </c:pt>
                <c:pt idx="8">
                  <c:v>2121.88933464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01664"/>
        <c:axId val="1594003440"/>
      </c:scatterChart>
      <c:valAx>
        <c:axId val="159400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4003440"/>
        <c:crosses val="autoZero"/>
        <c:crossBetween val="midCat"/>
      </c:valAx>
      <c:valAx>
        <c:axId val="1594003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9400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'剧本1 行业发适中'!$G$2:$O$2</c:f>
              <c:numCache>
                <c:formatCode>General</c:formatCode>
                <c:ptCount val="9"/>
                <c:pt idx="0">
                  <c:v>8.0</c:v>
                </c:pt>
                <c:pt idx="1">
                  <c:v>7.0</c:v>
                </c:pt>
                <c:pt idx="2">
                  <c:v>6.0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0.0</c:v>
                </c:pt>
              </c:numCache>
            </c:numRef>
          </c:xVal>
          <c:yVal>
            <c:numRef>
              <c:f>'剧本1 行业发适中'!$G$24:$O$24</c:f>
              <c:numCache>
                <c:formatCode>0.00</c:formatCode>
                <c:ptCount val="9"/>
                <c:pt idx="0">
                  <c:v>80.58440503999999</c:v>
                </c:pt>
                <c:pt idx="1">
                  <c:v>100.6482438</c:v>
                </c:pt>
                <c:pt idx="2">
                  <c:v>76.9517912</c:v>
                </c:pt>
                <c:pt idx="3">
                  <c:v>40.21371768</c:v>
                </c:pt>
                <c:pt idx="4">
                  <c:v>-5.424462849999999</c:v>
                </c:pt>
                <c:pt idx="5">
                  <c:v>12.83611951</c:v>
                </c:pt>
                <c:pt idx="6">
                  <c:v>53.24154575</c:v>
                </c:pt>
                <c:pt idx="7">
                  <c:v>11.81980667</c:v>
                </c:pt>
                <c:pt idx="8">
                  <c:v>37.76657029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487936"/>
        <c:axId val="1568235776"/>
      </c:scatterChart>
      <c:valAx>
        <c:axId val="15654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8235776"/>
        <c:crosses val="autoZero"/>
        <c:crossBetween val="midCat"/>
      </c:valAx>
      <c:valAx>
        <c:axId val="1568235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548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'剧本1 行业发适中'!$G$2:$N$2</c:f>
              <c:numCache>
                <c:formatCode>General</c:formatCode>
                <c:ptCount val="8"/>
                <c:pt idx="0">
                  <c:v>8.0</c:v>
                </c:pt>
                <c:pt idx="1">
                  <c:v>7.0</c:v>
                </c:pt>
                <c:pt idx="2">
                  <c:v>6.0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</c:numCache>
            </c:numRef>
          </c:xVal>
          <c:yVal>
            <c:numRef>
              <c:f>'剧本1 行业发适中'!$G$22:$N$22</c:f>
              <c:numCache>
                <c:formatCode>0.00</c:formatCode>
                <c:ptCount val="8"/>
                <c:pt idx="0">
                  <c:v>170.73622679</c:v>
                </c:pt>
                <c:pt idx="1">
                  <c:v>-44.9310741400002</c:v>
                </c:pt>
                <c:pt idx="2">
                  <c:v>-25.54048426000008</c:v>
                </c:pt>
                <c:pt idx="3">
                  <c:v>-32.96447215999979</c:v>
                </c:pt>
                <c:pt idx="4">
                  <c:v>48.96338281999987</c:v>
                </c:pt>
                <c:pt idx="5">
                  <c:v>-19.3106765</c:v>
                </c:pt>
                <c:pt idx="6">
                  <c:v>-47.53040755999996</c:v>
                </c:pt>
                <c:pt idx="7">
                  <c:v>-10.64698334000013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761680"/>
        <c:axId val="1568171072"/>
      </c:scatterChart>
      <c:valAx>
        <c:axId val="159676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8171072"/>
        <c:crosses val="autoZero"/>
        <c:crossBetween val="midCat"/>
      </c:valAx>
      <c:valAx>
        <c:axId val="1568171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9676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'剧本1 行业发适中'!$G$2:$N$2</c:f>
              <c:numCache>
                <c:formatCode>General</c:formatCode>
                <c:ptCount val="8"/>
                <c:pt idx="0">
                  <c:v>8.0</c:v>
                </c:pt>
                <c:pt idx="1">
                  <c:v>7.0</c:v>
                </c:pt>
                <c:pt idx="2">
                  <c:v>6.0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</c:numCache>
            </c:numRef>
          </c:xVal>
          <c:yVal>
            <c:numRef>
              <c:f>'剧本1 行业发适中'!$G$23:$N$23</c:f>
              <c:numCache>
                <c:formatCode>General</c:formatCode>
                <c:ptCount val="8"/>
                <c:pt idx="0">
                  <c:v>4059.956513420001</c:v>
                </c:pt>
                <c:pt idx="1">
                  <c:v>192.77222688</c:v>
                </c:pt>
                <c:pt idx="2">
                  <c:v>-1135.70498356</c:v>
                </c:pt>
                <c:pt idx="3">
                  <c:v>252.89366596</c:v>
                </c:pt>
                <c:pt idx="4">
                  <c:v>2571.07912258</c:v>
                </c:pt>
                <c:pt idx="5">
                  <c:v>-48.97651957999994</c:v>
                </c:pt>
                <c:pt idx="6">
                  <c:v>658.0280757000002</c:v>
                </c:pt>
                <c:pt idx="7">
                  <c:v>46.21552099999996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82528"/>
        <c:axId val="1597123840"/>
      </c:scatterChart>
      <c:valAx>
        <c:axId val="159728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7123840"/>
        <c:crosses val="autoZero"/>
        <c:crossBetween val="midCat"/>
      </c:valAx>
      <c:valAx>
        <c:axId val="159712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282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Sheet2!$G$2:$N$2</c:f>
              <c:numCache>
                <c:formatCode>General</c:formatCode>
                <c:ptCount val="8"/>
                <c:pt idx="0">
                  <c:v>8.0</c:v>
                </c:pt>
                <c:pt idx="1">
                  <c:v>7.0</c:v>
                </c:pt>
                <c:pt idx="2">
                  <c:v>6.0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</c:numCache>
            </c:numRef>
          </c:xVal>
          <c:yVal>
            <c:numRef>
              <c:f>Sheet2!$G$3:$N$3</c:f>
              <c:numCache>
                <c:formatCode>0.00</c:formatCode>
                <c:ptCount val="8"/>
                <c:pt idx="0">
                  <c:v>24.93854685</c:v>
                </c:pt>
                <c:pt idx="1">
                  <c:v>39.7768202</c:v>
                </c:pt>
                <c:pt idx="2">
                  <c:v>26.89938612</c:v>
                </c:pt>
                <c:pt idx="3">
                  <c:v>46.43319018</c:v>
                </c:pt>
                <c:pt idx="4">
                  <c:v>62.19682327</c:v>
                </c:pt>
                <c:pt idx="5">
                  <c:v>79.32045084000001</c:v>
                </c:pt>
                <c:pt idx="6">
                  <c:v>65.14121135</c:v>
                </c:pt>
                <c:pt idx="7">
                  <c:v>67.68131403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57776"/>
        <c:axId val="1597290896"/>
      </c:scatterChart>
      <c:valAx>
        <c:axId val="156075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7290896"/>
        <c:crosses val="autoZero"/>
        <c:crossBetween val="midCat"/>
      </c:valAx>
      <c:valAx>
        <c:axId val="15972908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75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123824</xdr:rowOff>
    </xdr:from>
    <xdr:to>
      <xdr:col>5</xdr:col>
      <xdr:colOff>923925</xdr:colOff>
      <xdr:row>53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190499</xdr:colOff>
      <xdr:row>34</xdr:row>
      <xdr:rowOff>128586</xdr:rowOff>
    </xdr:from>
    <xdr:to>
      <xdr:col>13</xdr:col>
      <xdr:colOff>95249</xdr:colOff>
      <xdr:row>53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59</xdr:row>
      <xdr:rowOff>42862</xdr:rowOff>
    </xdr:from>
    <xdr:to>
      <xdr:col>6</xdr:col>
      <xdr:colOff>971549</xdr:colOff>
      <xdr:row>77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978478</xdr:colOff>
      <xdr:row>27</xdr:row>
      <xdr:rowOff>109104</xdr:rowOff>
    </xdr:from>
    <xdr:to>
      <xdr:col>12</xdr:col>
      <xdr:colOff>744682</xdr:colOff>
      <xdr:row>49</xdr:row>
      <xdr:rowOff>147203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303067</xdr:colOff>
      <xdr:row>32</xdr:row>
      <xdr:rowOff>169717</xdr:rowOff>
    </xdr:from>
    <xdr:to>
      <xdr:col>12</xdr:col>
      <xdr:colOff>25977</xdr:colOff>
      <xdr:row>51</xdr:row>
      <xdr:rowOff>129884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143739</xdr:rowOff>
    </xdr:from>
    <xdr:to>
      <xdr:col>3</xdr:col>
      <xdr:colOff>441613</xdr:colOff>
      <xdr:row>61</xdr:row>
      <xdr:rowOff>121226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83126</xdr:rowOff>
    </xdr:from>
    <xdr:to>
      <xdr:col>4</xdr:col>
      <xdr:colOff>1013112</xdr:colOff>
      <xdr:row>50</xdr:row>
      <xdr:rowOff>25977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9</xdr:row>
      <xdr:rowOff>142874</xdr:rowOff>
    </xdr:from>
    <xdr:to>
      <xdr:col>13</xdr:col>
      <xdr:colOff>66675</xdr:colOff>
      <xdr:row>28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方大炭素(600516)_利润表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方大炭素(600516)_利润表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方大炭素(600516)_利润表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方大炭素(600516)_利润表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3"/>
  <sheetViews>
    <sheetView workbookViewId="0">
      <selection activeCell="A37" sqref="A37"/>
    </sheetView>
  </sheetViews>
  <sheetFormatPr baseColWidth="10" defaultColWidth="11" defaultRowHeight="14" x14ac:dyDescent="0.15"/>
  <cols>
    <col min="1" max="1" width="33.6640625" bestFit="1" customWidth="1"/>
    <col min="2" max="4" width="13.33203125" bestFit="1" customWidth="1"/>
    <col min="5" max="5" width="12.33203125" bestFit="1" customWidth="1"/>
    <col min="6" max="8" width="13.33203125" bestFit="1" customWidth="1"/>
    <col min="9" max="9" width="12.33203125" bestFit="1" customWidth="1"/>
    <col min="10" max="12" width="13.33203125" bestFit="1" customWidth="1"/>
    <col min="13" max="13" width="12.6640625" bestFit="1" customWidth="1"/>
    <col min="14" max="16" width="13.33203125" bestFit="1" customWidth="1"/>
    <col min="17" max="17" width="12.33203125" bestFit="1" customWidth="1"/>
    <col min="18" max="20" width="13.33203125" bestFit="1" customWidth="1"/>
    <col min="21" max="21" width="12.33203125" bestFit="1" customWidth="1"/>
    <col min="22" max="24" width="13.33203125" bestFit="1" customWidth="1"/>
    <col min="25" max="25" width="12.33203125" bestFit="1" customWidth="1"/>
    <col min="26" max="28" width="13.33203125" bestFit="1" customWidth="1"/>
    <col min="29" max="29" width="12.33203125" bestFit="1" customWidth="1"/>
    <col min="30" max="32" width="13.33203125" bestFit="1" customWidth="1"/>
    <col min="33" max="33" width="12.33203125" bestFit="1" customWidth="1"/>
    <col min="34" max="36" width="13.33203125" bestFit="1" customWidth="1"/>
    <col min="37" max="37" width="12.33203125" bestFit="1" customWidth="1"/>
    <col min="38" max="40" width="13.33203125" bestFit="1" customWidth="1"/>
    <col min="41" max="41" width="12.33203125" bestFit="1" customWidth="1"/>
    <col min="42" max="43" width="13.33203125" bestFit="1" customWidth="1"/>
    <col min="44" max="45" width="12.33203125" bestFit="1" customWidth="1"/>
    <col min="46" max="49" width="12.6640625" bestFit="1" customWidth="1"/>
    <col min="50" max="50" width="13" bestFit="1" customWidth="1"/>
    <col min="51" max="53" width="12.33203125" bestFit="1" customWidth="1"/>
    <col min="54" max="54" width="12.6640625" bestFit="1" customWidth="1"/>
    <col min="55" max="67" width="12.33203125" bestFit="1" customWidth="1"/>
    <col min="68" max="68" width="8.83203125" bestFit="1" customWidth="1"/>
  </cols>
  <sheetData>
    <row r="1" spans="1:68" x14ac:dyDescent="0.15">
      <c r="A1" t="s">
        <v>0</v>
      </c>
      <c r="B1">
        <v>20171231</v>
      </c>
      <c r="C1">
        <v>20170930</v>
      </c>
      <c r="D1">
        <v>20170630</v>
      </c>
      <c r="E1">
        <v>20170331</v>
      </c>
      <c r="F1">
        <v>20161231</v>
      </c>
      <c r="G1">
        <v>20160930</v>
      </c>
      <c r="H1">
        <v>20160630</v>
      </c>
      <c r="I1">
        <v>20160331</v>
      </c>
      <c r="J1">
        <v>20151231</v>
      </c>
      <c r="K1">
        <v>20150930</v>
      </c>
      <c r="L1">
        <v>20150630</v>
      </c>
      <c r="M1">
        <v>20150331</v>
      </c>
      <c r="N1">
        <v>20141231</v>
      </c>
      <c r="O1">
        <v>20140930</v>
      </c>
      <c r="P1">
        <v>20140630</v>
      </c>
      <c r="Q1">
        <v>20140331</v>
      </c>
      <c r="R1">
        <v>20131231</v>
      </c>
      <c r="S1">
        <v>20130930</v>
      </c>
      <c r="T1">
        <v>20130630</v>
      </c>
      <c r="U1">
        <v>20130331</v>
      </c>
      <c r="V1">
        <v>20121231</v>
      </c>
      <c r="W1">
        <v>20120930</v>
      </c>
      <c r="X1">
        <v>20120630</v>
      </c>
      <c r="Y1">
        <v>20120331</v>
      </c>
      <c r="Z1">
        <v>20111231</v>
      </c>
      <c r="AA1">
        <v>20110930</v>
      </c>
      <c r="AB1">
        <v>20110630</v>
      </c>
      <c r="AC1">
        <v>20110331</v>
      </c>
      <c r="AD1">
        <v>20101231</v>
      </c>
      <c r="AE1">
        <v>20100930</v>
      </c>
      <c r="AF1">
        <v>20100630</v>
      </c>
      <c r="AG1">
        <v>20100331</v>
      </c>
      <c r="AH1">
        <v>20091231</v>
      </c>
      <c r="AI1">
        <v>20090930</v>
      </c>
      <c r="AJ1">
        <v>20090630</v>
      </c>
      <c r="AK1">
        <v>20090331</v>
      </c>
      <c r="AL1">
        <v>20081231</v>
      </c>
      <c r="AM1">
        <v>20080930</v>
      </c>
      <c r="AN1">
        <v>20080630</v>
      </c>
      <c r="AO1">
        <v>20080331</v>
      </c>
      <c r="AP1">
        <v>20071231</v>
      </c>
      <c r="AQ1">
        <v>20070930</v>
      </c>
      <c r="AR1">
        <v>20070630</v>
      </c>
      <c r="AS1">
        <v>20070331</v>
      </c>
      <c r="AT1">
        <v>20061231</v>
      </c>
      <c r="AU1">
        <v>20060930</v>
      </c>
      <c r="AV1">
        <v>20060630</v>
      </c>
      <c r="AW1">
        <v>20060331</v>
      </c>
      <c r="AX1">
        <v>20051231</v>
      </c>
      <c r="AY1">
        <v>20050930</v>
      </c>
      <c r="AZ1">
        <v>20050630</v>
      </c>
      <c r="BA1">
        <v>20050331</v>
      </c>
      <c r="BB1">
        <v>20041231</v>
      </c>
      <c r="BC1">
        <v>20040930</v>
      </c>
      <c r="BD1">
        <v>20040630</v>
      </c>
      <c r="BE1">
        <v>20040331</v>
      </c>
      <c r="BF1">
        <v>20031231</v>
      </c>
      <c r="BG1">
        <v>20030930</v>
      </c>
      <c r="BH1">
        <v>20030630</v>
      </c>
      <c r="BI1">
        <v>20030331</v>
      </c>
      <c r="BJ1">
        <v>20021231</v>
      </c>
      <c r="BK1">
        <v>20020930</v>
      </c>
      <c r="BL1">
        <v>20020630</v>
      </c>
      <c r="BM1">
        <v>20011231</v>
      </c>
      <c r="BN1">
        <v>20001231</v>
      </c>
      <c r="BO1">
        <v>19991231</v>
      </c>
      <c r="BP1">
        <v>19700101</v>
      </c>
    </row>
    <row r="2" spans="1:68" x14ac:dyDescent="0.1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</row>
    <row r="3" spans="1:68" x14ac:dyDescent="0.15">
      <c r="A3" t="s">
        <v>3</v>
      </c>
      <c r="B3" s="1">
        <v>8350476104.7600002</v>
      </c>
      <c r="C3" s="1">
        <v>5229276758.8599997</v>
      </c>
      <c r="D3" s="1">
        <v>1813432386.1900001</v>
      </c>
      <c r="E3" s="1">
        <v>692743375.53999996</v>
      </c>
      <c r="F3" s="1">
        <v>2395291581.5700002</v>
      </c>
      <c r="G3" s="1">
        <v>1708715083.1199999</v>
      </c>
      <c r="H3" s="1">
        <v>1071566787.02</v>
      </c>
      <c r="I3" s="1">
        <v>473328142.05000001</v>
      </c>
      <c r="J3" s="1">
        <v>2330406290.9899998</v>
      </c>
      <c r="K3" s="1">
        <v>1796890769.0699999</v>
      </c>
      <c r="L3" s="1">
        <v>1191392958.01</v>
      </c>
      <c r="M3" s="1">
        <v>633957874.45000005</v>
      </c>
      <c r="N3" s="1">
        <v>3449008868.5300002</v>
      </c>
      <c r="O3" s="1">
        <v>2642074827.4200001</v>
      </c>
      <c r="P3" s="1">
        <v>1787505300.6500001</v>
      </c>
      <c r="Q3" s="1">
        <v>904187963.35000002</v>
      </c>
      <c r="R3" s="1">
        <v>3373449201.9200001</v>
      </c>
      <c r="S3" s="1">
        <v>2647972620.79</v>
      </c>
      <c r="T3" s="1">
        <v>1894525121.1099999</v>
      </c>
      <c r="U3" s="1">
        <v>949058762.00999999</v>
      </c>
      <c r="V3" s="1">
        <v>3950706190.1399999</v>
      </c>
      <c r="W3" s="1">
        <v>2958609351.8699999</v>
      </c>
      <c r="X3" s="1">
        <v>2012315753.79</v>
      </c>
      <c r="Y3" s="1">
        <v>843434042.16999996</v>
      </c>
      <c r="Z3" s="1">
        <v>4526045609.0600004</v>
      </c>
      <c r="AA3" s="1">
        <v>3364302689.1500001</v>
      </c>
      <c r="AB3" s="1">
        <v>2086146860.25</v>
      </c>
      <c r="AC3" s="1">
        <v>902911149.86000001</v>
      </c>
      <c r="AD3" s="1">
        <v>3216485655.3299999</v>
      </c>
      <c r="AE3" s="1">
        <v>2251163670.7199998</v>
      </c>
      <c r="AF3" s="1">
        <v>1361469099.01</v>
      </c>
      <c r="AG3" s="1">
        <v>581367587.61000001</v>
      </c>
      <c r="AH3" s="1">
        <v>2121889334.6400001</v>
      </c>
      <c r="AI3" s="1">
        <v>1533774142.46</v>
      </c>
      <c r="AJ3" s="1">
        <v>1015076323.22</v>
      </c>
      <c r="AK3" s="1">
        <v>437048610.06999999</v>
      </c>
      <c r="AL3" s="1">
        <v>3342698114.1100001</v>
      </c>
      <c r="AM3" s="1">
        <v>2172851295.9899998</v>
      </c>
      <c r="AN3" s="1">
        <v>1533160422.3900001</v>
      </c>
      <c r="AO3" s="1">
        <v>431264237.32999998</v>
      </c>
      <c r="AP3" s="1">
        <v>1665740327.04</v>
      </c>
      <c r="AQ3" s="1">
        <v>1088308306.1400001</v>
      </c>
      <c r="AR3" s="1">
        <v>679842787.46000004</v>
      </c>
      <c r="AS3" s="1">
        <v>297267070.42000002</v>
      </c>
      <c r="AT3" s="1">
        <v>474774408.13</v>
      </c>
      <c r="AU3" s="1">
        <v>390123760.31</v>
      </c>
      <c r="AV3" s="1">
        <v>253467174.30000001</v>
      </c>
      <c r="AW3" s="1">
        <v>116672061.16</v>
      </c>
      <c r="AX3" s="1">
        <v>522608879.63</v>
      </c>
      <c r="AY3" s="1">
        <v>442372733.31</v>
      </c>
      <c r="AZ3" s="1">
        <v>258483457.28999999</v>
      </c>
      <c r="BA3" s="1">
        <v>134039542.39</v>
      </c>
      <c r="BB3" s="1">
        <v>601713303.63</v>
      </c>
      <c r="BC3" s="1">
        <v>416550167.88</v>
      </c>
      <c r="BD3" s="1">
        <v>269600738.68000001</v>
      </c>
      <c r="BE3" s="1">
        <v>115348664.62</v>
      </c>
      <c r="BF3" s="1">
        <v>513596575.92000002</v>
      </c>
      <c r="BG3" s="1">
        <v>358518911.86000001</v>
      </c>
      <c r="BH3" s="1">
        <v>231945252.83000001</v>
      </c>
      <c r="BI3" s="1">
        <v>108875224.16</v>
      </c>
      <c r="BJ3" s="1">
        <v>430664952.93000001</v>
      </c>
      <c r="BK3" s="1">
        <v>325340329.82999998</v>
      </c>
      <c r="BL3" s="1">
        <v>227774456.56999999</v>
      </c>
      <c r="BM3" s="1">
        <v>412479033.13</v>
      </c>
      <c r="BN3" s="1">
        <v>364355615.47000003</v>
      </c>
      <c r="BO3" s="1">
        <v>342807453.05000001</v>
      </c>
      <c r="BP3">
        <v>0</v>
      </c>
    </row>
    <row r="4" spans="1:68" x14ac:dyDescent="0.15">
      <c r="A4" t="s">
        <v>4</v>
      </c>
      <c r="B4" s="1">
        <v>8350476104.7600002</v>
      </c>
      <c r="C4" s="1">
        <v>5229276758.8599997</v>
      </c>
      <c r="D4" s="1">
        <v>1813432386.1900001</v>
      </c>
      <c r="E4" s="1">
        <v>692743375.53999996</v>
      </c>
      <c r="F4" s="1">
        <v>2395291581.5700002</v>
      </c>
      <c r="G4" s="1">
        <v>1708715083.1199999</v>
      </c>
      <c r="H4" s="1">
        <v>1071566787.02</v>
      </c>
      <c r="I4" s="1">
        <v>473328142.05000001</v>
      </c>
      <c r="J4" s="1">
        <v>2330406290.9899998</v>
      </c>
      <c r="K4" s="1">
        <v>1796890769.0699999</v>
      </c>
      <c r="L4" s="1">
        <v>1191392958.01</v>
      </c>
      <c r="M4" s="1">
        <v>633957874.45000005</v>
      </c>
      <c r="N4" s="1">
        <v>3449008868.5300002</v>
      </c>
      <c r="O4" s="1">
        <v>2642074827.4200001</v>
      </c>
      <c r="P4" s="1">
        <v>1787505300.6500001</v>
      </c>
      <c r="Q4" s="1">
        <v>904187963.35000002</v>
      </c>
      <c r="R4" s="1">
        <v>3373449201.9200001</v>
      </c>
      <c r="S4" s="1">
        <v>2647972620.79</v>
      </c>
      <c r="T4" s="1">
        <v>1894525121.1099999</v>
      </c>
      <c r="U4" s="1">
        <v>949058762.00999999</v>
      </c>
      <c r="V4" s="1">
        <v>3950706190.1399999</v>
      </c>
      <c r="W4" s="1">
        <v>2958609351.8699999</v>
      </c>
      <c r="X4" s="1">
        <v>2012315753.79</v>
      </c>
      <c r="Y4" s="1">
        <v>843434042.16999996</v>
      </c>
      <c r="Z4" s="1">
        <v>4526045609.0600004</v>
      </c>
      <c r="AA4" s="1">
        <v>3364302689.1500001</v>
      </c>
      <c r="AB4" s="1">
        <v>2086146860.25</v>
      </c>
      <c r="AC4" s="1">
        <v>902911149.86000001</v>
      </c>
      <c r="AD4" s="1">
        <v>3216485655.3299999</v>
      </c>
      <c r="AE4" s="1">
        <v>2251163670.7199998</v>
      </c>
      <c r="AF4" s="1">
        <v>1361469099.01</v>
      </c>
      <c r="AG4" s="1">
        <v>581367587.61000001</v>
      </c>
      <c r="AH4" s="1">
        <v>2121889334.6400001</v>
      </c>
      <c r="AI4" s="1">
        <v>1533774142.46</v>
      </c>
      <c r="AJ4" s="1">
        <v>1015076323.22</v>
      </c>
      <c r="AK4" s="1">
        <v>437048610.06999999</v>
      </c>
      <c r="AL4" s="1">
        <v>3342698114.1100001</v>
      </c>
      <c r="AM4" s="1">
        <v>2172851295.9899998</v>
      </c>
      <c r="AN4" s="1">
        <v>1533160422.3900001</v>
      </c>
      <c r="AO4" s="1">
        <v>431264237.32999998</v>
      </c>
      <c r="AP4" s="1">
        <v>1665740327.04</v>
      </c>
      <c r="AQ4" s="1">
        <v>1088308306.1400001</v>
      </c>
      <c r="AR4" s="1">
        <v>679842787.46000004</v>
      </c>
      <c r="AS4" s="1">
        <v>297267070.42000002</v>
      </c>
      <c r="AT4" s="1">
        <v>474088297.94999999</v>
      </c>
      <c r="AU4" s="1">
        <v>389536548.38999999</v>
      </c>
      <c r="AV4" s="1">
        <v>252879962.38</v>
      </c>
      <c r="AW4" s="1">
        <v>116681101.83</v>
      </c>
      <c r="AX4" s="1">
        <v>522639118.06999999</v>
      </c>
      <c r="AY4" s="1">
        <v>442392128.69999999</v>
      </c>
      <c r="AZ4" s="1">
        <v>258500031.25999999</v>
      </c>
      <c r="BA4" s="1">
        <v>134032637.02</v>
      </c>
      <c r="BB4" s="1">
        <v>599996021.63</v>
      </c>
      <c r="BC4" s="1">
        <v>413898556.31</v>
      </c>
      <c r="BD4" s="1">
        <v>269957589.10000002</v>
      </c>
      <c r="BE4" s="1">
        <v>115441718.54000001</v>
      </c>
      <c r="BF4" s="1">
        <v>513215682.35000002</v>
      </c>
      <c r="BG4" s="1">
        <v>358187653.74000001</v>
      </c>
      <c r="BH4" s="1">
        <v>232013910.34</v>
      </c>
      <c r="BI4" s="1">
        <v>108942911.73999999</v>
      </c>
      <c r="BJ4" s="1">
        <v>431456357.81999999</v>
      </c>
      <c r="BK4" s="1">
        <v>326062806.60000002</v>
      </c>
      <c r="BL4" s="1">
        <v>228217847.94999999</v>
      </c>
      <c r="BM4" s="1">
        <v>412903254.22000003</v>
      </c>
      <c r="BN4" s="1">
        <v>363826185.19</v>
      </c>
      <c r="BO4" s="1">
        <v>342848388.88999999</v>
      </c>
      <c r="BP4">
        <v>0</v>
      </c>
    </row>
    <row r="5" spans="1:68" x14ac:dyDescent="0.15">
      <c r="A5" t="s">
        <v>5</v>
      </c>
      <c r="B5" s="1">
        <v>3513136880.3800001</v>
      </c>
      <c r="C5" s="1">
        <v>2613171110.2399998</v>
      </c>
      <c r="D5" s="1">
        <v>1311900859.45</v>
      </c>
      <c r="E5" s="1">
        <v>613565777.73000002</v>
      </c>
      <c r="F5" s="1">
        <v>2448646647.0999999</v>
      </c>
      <c r="G5" s="1">
        <v>1713351185.6600001</v>
      </c>
      <c r="H5" s="1">
        <v>1118860107.9200001</v>
      </c>
      <c r="I5" s="1">
        <v>509117862.60000002</v>
      </c>
      <c r="J5" s="1">
        <v>2421423770.5300002</v>
      </c>
      <c r="K5" s="1">
        <v>1794674644.78</v>
      </c>
      <c r="L5" s="1">
        <v>1192734945.8299999</v>
      </c>
      <c r="M5" s="1">
        <v>638330270.05999994</v>
      </c>
      <c r="N5" s="1">
        <v>3235562573.8400002</v>
      </c>
      <c r="O5" s="1">
        <v>2324180850.9000001</v>
      </c>
      <c r="P5" s="1">
        <v>1521781306.3499999</v>
      </c>
      <c r="Q5" s="1">
        <v>749613579.42999995</v>
      </c>
      <c r="R5" s="1">
        <v>3046823034.3699999</v>
      </c>
      <c r="S5" s="1">
        <v>2340511744.8499999</v>
      </c>
      <c r="T5" s="1">
        <v>1627243254.53</v>
      </c>
      <c r="U5" s="1">
        <v>821713085.73000002</v>
      </c>
      <c r="V5" s="1">
        <v>3401740005.1700001</v>
      </c>
      <c r="W5" s="1">
        <v>2512826665.79</v>
      </c>
      <c r="X5" s="1">
        <v>1684151489.29</v>
      </c>
      <c r="Y5" s="1">
        <v>756714928.55999994</v>
      </c>
      <c r="Z5" s="1">
        <v>3547916976.3200002</v>
      </c>
      <c r="AA5" s="1">
        <v>2585320283.9200001</v>
      </c>
      <c r="AB5" s="1">
        <v>1574281924.74</v>
      </c>
      <c r="AC5" s="1">
        <v>686956339.21000004</v>
      </c>
      <c r="AD5" s="1">
        <v>2703167999.1199999</v>
      </c>
      <c r="AE5" s="1">
        <v>1904985842.5999999</v>
      </c>
      <c r="AF5" s="1">
        <v>1197580423.0899999</v>
      </c>
      <c r="AG5" s="1">
        <v>537844552.29999995</v>
      </c>
      <c r="AH5" s="1">
        <v>2113036944.54</v>
      </c>
      <c r="AI5" s="1">
        <v>1451899417.6500001</v>
      </c>
      <c r="AJ5" s="1">
        <v>925418084.14999998</v>
      </c>
      <c r="AK5" s="1">
        <v>399723652.25999999</v>
      </c>
      <c r="AL5" s="1">
        <v>2582334803.6500001</v>
      </c>
      <c r="AM5" s="1">
        <v>1550130683.1199999</v>
      </c>
      <c r="AN5" s="1">
        <v>1159559653.6500001</v>
      </c>
      <c r="AO5" s="1">
        <v>368856782.69</v>
      </c>
      <c r="AP5" s="1">
        <v>1519325553.54</v>
      </c>
      <c r="AQ5" s="1">
        <v>981150301.83000004</v>
      </c>
      <c r="AR5" s="1">
        <v>623677381.22000003</v>
      </c>
      <c r="AS5" s="1">
        <v>278322784.33999997</v>
      </c>
      <c r="AT5" s="1">
        <v>471745643.20999998</v>
      </c>
      <c r="AU5" s="1">
        <v>440328171.26999998</v>
      </c>
      <c r="AV5" s="1">
        <v>304784932.75999999</v>
      </c>
      <c r="AW5" s="1">
        <v>132683338.29000001</v>
      </c>
      <c r="AX5" s="1">
        <v>658636389.5</v>
      </c>
      <c r="AY5" s="1">
        <v>425145981.75999999</v>
      </c>
      <c r="AZ5" s="1">
        <v>243651307.31999999</v>
      </c>
      <c r="BA5" s="1">
        <v>130169495.39</v>
      </c>
      <c r="BB5" s="1">
        <v>682931973.01999998</v>
      </c>
      <c r="BC5" s="1">
        <v>389946294.75</v>
      </c>
      <c r="BD5" s="1">
        <v>259467845.80000001</v>
      </c>
      <c r="BE5" s="1">
        <v>114915047.91</v>
      </c>
      <c r="BF5" s="1">
        <v>484704602.41000003</v>
      </c>
      <c r="BG5" s="1">
        <v>337257500.56</v>
      </c>
      <c r="BH5" s="1">
        <v>218891148.16999999</v>
      </c>
      <c r="BI5" s="1">
        <v>105267132.79000001</v>
      </c>
      <c r="BJ5" s="1">
        <v>390948405.01999998</v>
      </c>
      <c r="BK5" s="1">
        <v>294477111.92000002</v>
      </c>
      <c r="BL5" s="1">
        <v>205788313.06</v>
      </c>
      <c r="BM5" s="1">
        <v>370479337.73000002</v>
      </c>
      <c r="BN5" s="1">
        <v>324629811.45999998</v>
      </c>
      <c r="BO5" s="1">
        <v>296945635.17000002</v>
      </c>
      <c r="BP5">
        <v>0</v>
      </c>
    </row>
    <row r="6" spans="1:68" x14ac:dyDescent="0.15">
      <c r="A6" t="s">
        <v>6</v>
      </c>
      <c r="B6" s="1">
        <v>1955183809.2</v>
      </c>
      <c r="C6" s="1">
        <v>1325116002.3399999</v>
      </c>
      <c r="D6" s="1">
        <v>968223516.88999999</v>
      </c>
      <c r="E6" s="1">
        <v>462222773.07999998</v>
      </c>
      <c r="F6" s="1">
        <v>1786773867.79</v>
      </c>
      <c r="G6" s="1">
        <v>1316239944.3299999</v>
      </c>
      <c r="H6" s="1">
        <v>853092617.12</v>
      </c>
      <c r="I6" s="1">
        <v>379981675.32999998</v>
      </c>
      <c r="J6" s="1">
        <v>1771977496.6800001</v>
      </c>
      <c r="K6" s="1">
        <v>1365602952.6300001</v>
      </c>
      <c r="L6" s="1">
        <v>894832019.54999995</v>
      </c>
      <c r="M6" s="1">
        <v>488280873</v>
      </c>
      <c r="N6" s="1">
        <v>2438380157.7399998</v>
      </c>
      <c r="O6" s="1">
        <v>1804593102.45</v>
      </c>
      <c r="P6" s="1">
        <v>1176036434.6700001</v>
      </c>
      <c r="Q6" s="1">
        <v>591813852.88999999</v>
      </c>
      <c r="R6" s="1">
        <v>2309926068.1700001</v>
      </c>
      <c r="S6" s="1">
        <v>1808282512</v>
      </c>
      <c r="T6" s="1">
        <v>1266342863.55</v>
      </c>
      <c r="U6" s="1">
        <v>660204852.92999995</v>
      </c>
      <c r="V6" s="1">
        <v>2657142408.8699999</v>
      </c>
      <c r="W6" s="1">
        <v>1977138241.0999999</v>
      </c>
      <c r="X6" s="1">
        <v>1335650984.3800001</v>
      </c>
      <c r="Y6" s="1">
        <v>553736861.35000002</v>
      </c>
      <c r="Z6" s="1">
        <v>2792394121.6199999</v>
      </c>
      <c r="AA6" s="1">
        <v>2044110601.0699999</v>
      </c>
      <c r="AB6" s="1">
        <v>1242901485.9400001</v>
      </c>
      <c r="AC6" s="1">
        <v>524934470.62</v>
      </c>
      <c r="AD6" s="1">
        <v>2157843390.8699999</v>
      </c>
      <c r="AE6" s="1">
        <v>1530573936.24</v>
      </c>
      <c r="AF6" s="1">
        <v>968971905.48000002</v>
      </c>
      <c r="AG6" s="1">
        <v>428345951.75999999</v>
      </c>
      <c r="AH6" s="1">
        <v>1662076901.26</v>
      </c>
      <c r="AI6" s="1">
        <v>1164953343.8699999</v>
      </c>
      <c r="AJ6" s="1">
        <v>730316442.45000005</v>
      </c>
      <c r="AK6" s="1">
        <v>288244365.38</v>
      </c>
      <c r="AL6" s="1">
        <v>2032948359.95</v>
      </c>
      <c r="AM6" s="1">
        <v>1170005250.27</v>
      </c>
      <c r="AN6" s="1">
        <v>939112767.59000003</v>
      </c>
      <c r="AO6" s="1">
        <v>285983172.77999997</v>
      </c>
      <c r="AP6" s="1">
        <v>1213513693.97</v>
      </c>
      <c r="AQ6" s="1">
        <v>785629570.99000001</v>
      </c>
      <c r="AR6" s="1">
        <v>501124281.89999998</v>
      </c>
      <c r="AS6" s="1">
        <v>224602726.15000001</v>
      </c>
      <c r="AT6" s="1">
        <v>440636412.94</v>
      </c>
      <c r="AU6" s="1">
        <v>364121565.82999998</v>
      </c>
      <c r="AV6" s="1">
        <v>241023805.22999999</v>
      </c>
      <c r="AW6" s="1">
        <v>111804083.95999999</v>
      </c>
      <c r="AX6" s="1">
        <v>482015048.60000002</v>
      </c>
      <c r="AY6" s="1">
        <v>360596453.27999997</v>
      </c>
      <c r="AZ6" s="1">
        <v>201615191.75</v>
      </c>
      <c r="BA6" s="1">
        <v>108291504.84</v>
      </c>
      <c r="BB6" s="1">
        <v>510052631.13999999</v>
      </c>
      <c r="BC6" s="1">
        <v>325626116.14999998</v>
      </c>
      <c r="BD6" s="1">
        <v>215945814.16</v>
      </c>
      <c r="BE6" s="1">
        <v>95438922.060000002</v>
      </c>
      <c r="BF6" s="1">
        <v>417228708.25999999</v>
      </c>
      <c r="BG6" s="1">
        <v>291632712.13</v>
      </c>
      <c r="BH6" s="1">
        <v>188045434.38999999</v>
      </c>
      <c r="BI6" s="1">
        <v>89924114.040000007</v>
      </c>
      <c r="BJ6" s="1">
        <v>341165223.93000001</v>
      </c>
      <c r="BK6" s="1">
        <v>256595786.50999999</v>
      </c>
      <c r="BL6" s="1">
        <v>181882531.81</v>
      </c>
      <c r="BM6" s="1">
        <v>332626045.51999998</v>
      </c>
      <c r="BN6" s="1">
        <v>290061287.58999997</v>
      </c>
      <c r="BO6" s="1">
        <v>267088469.36000001</v>
      </c>
      <c r="BP6">
        <v>0</v>
      </c>
    </row>
    <row r="7" spans="1:68" x14ac:dyDescent="0.15">
      <c r="A7" t="s">
        <v>7</v>
      </c>
      <c r="B7" s="1">
        <v>166026554.66</v>
      </c>
      <c r="C7" s="1">
        <v>114996918.88</v>
      </c>
      <c r="D7" s="1">
        <v>44166178.939999998</v>
      </c>
      <c r="E7" s="1">
        <v>22183217.440000001</v>
      </c>
      <c r="F7" s="1">
        <v>56076148.170000002</v>
      </c>
      <c r="G7" s="1">
        <v>18902462.940000001</v>
      </c>
      <c r="H7" s="1">
        <v>12321897.279999999</v>
      </c>
      <c r="I7" s="1">
        <v>5429344.0700000003</v>
      </c>
      <c r="J7" s="1">
        <v>28918686.34</v>
      </c>
      <c r="K7" s="1">
        <v>21822464.52</v>
      </c>
      <c r="L7" s="1">
        <v>12971229.82</v>
      </c>
      <c r="M7" s="1">
        <v>7130928.5899999999</v>
      </c>
      <c r="N7" s="1">
        <v>31627534.600000001</v>
      </c>
      <c r="O7" s="1">
        <v>25620183.440000001</v>
      </c>
      <c r="P7" s="1">
        <v>17182911.670000002</v>
      </c>
      <c r="Q7" s="1">
        <v>9128094.2200000007</v>
      </c>
      <c r="R7" s="1">
        <v>26065415.100000001</v>
      </c>
      <c r="S7" s="1">
        <v>20640226.920000002</v>
      </c>
      <c r="T7" s="1">
        <v>13767674.18</v>
      </c>
      <c r="U7" s="1">
        <v>6392253.1500000004</v>
      </c>
      <c r="V7" s="1">
        <v>25833580.109999999</v>
      </c>
      <c r="W7" s="1">
        <v>16998332.390000001</v>
      </c>
      <c r="X7" s="1">
        <v>10814240.289999999</v>
      </c>
      <c r="Y7" s="1">
        <v>3612260.88</v>
      </c>
      <c r="Z7" s="1">
        <v>30698564.370000001</v>
      </c>
      <c r="AA7" s="1">
        <v>23217041.960000001</v>
      </c>
      <c r="AB7" s="1">
        <v>14363753.220000001</v>
      </c>
      <c r="AC7" s="1">
        <v>5060244.3600000003</v>
      </c>
      <c r="AD7" s="1">
        <v>16086513.039999999</v>
      </c>
      <c r="AE7" s="1">
        <v>9543457.9499999993</v>
      </c>
      <c r="AF7" s="1">
        <v>5326239.5</v>
      </c>
      <c r="AG7" s="1">
        <v>2391825.7599999998</v>
      </c>
      <c r="AH7" s="1">
        <v>12596469.07</v>
      </c>
      <c r="AI7" s="1">
        <v>9527167.25</v>
      </c>
      <c r="AJ7" s="1">
        <v>5738810.2000000002</v>
      </c>
      <c r="AK7" s="1">
        <v>3050086.52</v>
      </c>
      <c r="AL7" s="1">
        <v>11089017.32</v>
      </c>
      <c r="AM7" s="1">
        <v>9507279.6300000008</v>
      </c>
      <c r="AN7" s="1">
        <v>5336194.72</v>
      </c>
      <c r="AO7" s="1">
        <v>2022692.14</v>
      </c>
      <c r="AP7" s="1">
        <v>9958748.7699999996</v>
      </c>
      <c r="AQ7" s="1">
        <v>4436561.49</v>
      </c>
      <c r="AR7" s="1">
        <v>2652169.59</v>
      </c>
      <c r="AS7" s="1">
        <v>995232.91</v>
      </c>
      <c r="AT7" s="1">
        <v>2183375.54</v>
      </c>
      <c r="AU7" s="1">
        <v>1744475.39</v>
      </c>
      <c r="AV7" s="1">
        <v>1285646.99</v>
      </c>
      <c r="AW7" s="1">
        <v>444953.96</v>
      </c>
      <c r="AX7" s="1">
        <v>3100336.9</v>
      </c>
      <c r="AY7" s="1">
        <v>2243220.31</v>
      </c>
      <c r="AZ7" s="1">
        <v>1030980.87</v>
      </c>
      <c r="BA7" s="1">
        <v>467558.86</v>
      </c>
      <c r="BB7" s="1">
        <v>3696579.87</v>
      </c>
      <c r="BC7" s="1">
        <v>2582361.16</v>
      </c>
      <c r="BD7" s="1">
        <v>1731166.7</v>
      </c>
      <c r="BE7" s="1">
        <v>860793.13</v>
      </c>
      <c r="BF7" s="1">
        <v>3885918.21</v>
      </c>
      <c r="BG7" s="1">
        <v>2333427.54</v>
      </c>
      <c r="BH7" s="1">
        <v>1085149.3600000001</v>
      </c>
      <c r="BI7" s="1">
        <v>349279.77</v>
      </c>
      <c r="BJ7" s="1">
        <v>1991036.54</v>
      </c>
      <c r="BK7" s="1">
        <v>1810691.54</v>
      </c>
      <c r="BL7" s="1">
        <v>1482594.88</v>
      </c>
      <c r="BM7" s="1">
        <v>1194573.72</v>
      </c>
      <c r="BN7" s="1">
        <v>1048219.55</v>
      </c>
      <c r="BO7" s="1">
        <v>1540961.18</v>
      </c>
      <c r="BP7">
        <v>0</v>
      </c>
    </row>
    <row r="8" spans="1:68" x14ac:dyDescent="0.15">
      <c r="A8" t="s">
        <v>8</v>
      </c>
      <c r="B8" s="1">
        <v>193270362.74000001</v>
      </c>
      <c r="C8" s="1">
        <v>146266372.66</v>
      </c>
      <c r="D8" s="1">
        <v>89004669.310000002</v>
      </c>
      <c r="E8" s="1">
        <v>41943043.869999997</v>
      </c>
      <c r="F8" s="1">
        <v>152139597.13</v>
      </c>
      <c r="G8" s="1">
        <v>102167385.90000001</v>
      </c>
      <c r="H8" s="1">
        <v>62016868.359999999</v>
      </c>
      <c r="I8" s="1">
        <v>30013807.489999998</v>
      </c>
      <c r="J8" s="1">
        <v>134121790.08</v>
      </c>
      <c r="K8" s="1">
        <v>104301386.39</v>
      </c>
      <c r="L8" s="1">
        <v>71288097.5</v>
      </c>
      <c r="M8" s="1">
        <v>38294688.289999999</v>
      </c>
      <c r="N8" s="1">
        <v>200511452.75</v>
      </c>
      <c r="O8" s="1">
        <v>151730232.47</v>
      </c>
      <c r="P8" s="1">
        <v>99122560.219999999</v>
      </c>
      <c r="Q8" s="1">
        <v>42946578.920000002</v>
      </c>
      <c r="R8" s="1">
        <v>177359424.24000001</v>
      </c>
      <c r="S8" s="1">
        <v>127452646.45</v>
      </c>
      <c r="T8" s="1">
        <v>83993042.310000002</v>
      </c>
      <c r="U8" s="1">
        <v>41296246.979999997</v>
      </c>
      <c r="V8" s="1">
        <v>165669851.65000001</v>
      </c>
      <c r="W8" s="1">
        <v>121562053.02</v>
      </c>
      <c r="X8" s="1">
        <v>79352885.069999993</v>
      </c>
      <c r="Y8" s="1">
        <v>37177367.899999999</v>
      </c>
      <c r="Z8" s="1">
        <v>194713902.31</v>
      </c>
      <c r="AA8" s="1">
        <v>136514275.91999999</v>
      </c>
      <c r="AB8" s="1">
        <v>86637881.019999996</v>
      </c>
      <c r="AC8" s="1">
        <v>40756872.119999997</v>
      </c>
      <c r="AD8" s="1">
        <v>145188807.15000001</v>
      </c>
      <c r="AE8" s="1">
        <v>106612610.23</v>
      </c>
      <c r="AF8" s="1">
        <v>61791448.630000003</v>
      </c>
      <c r="AG8" s="1">
        <v>25959393.440000001</v>
      </c>
      <c r="AH8" s="1">
        <v>104863423.51000001</v>
      </c>
      <c r="AI8" s="1">
        <v>68838103.069999993</v>
      </c>
      <c r="AJ8" s="1">
        <v>45087533.789999999</v>
      </c>
      <c r="AK8" s="1">
        <v>26100301.120000001</v>
      </c>
      <c r="AL8" s="1">
        <v>124668047.67</v>
      </c>
      <c r="AM8" s="1">
        <v>92309118.930000007</v>
      </c>
      <c r="AN8" s="1">
        <v>50020264.960000001</v>
      </c>
      <c r="AO8" s="1">
        <v>17843092.32</v>
      </c>
      <c r="AP8" s="1">
        <v>88051431.040000007</v>
      </c>
      <c r="AQ8" s="1">
        <v>64939768.509999998</v>
      </c>
      <c r="AR8" s="1">
        <v>39407437.140000001</v>
      </c>
      <c r="AS8" s="1">
        <v>20767187.489999998</v>
      </c>
      <c r="AT8" s="1">
        <v>11717490.960000001</v>
      </c>
      <c r="AU8" s="1">
        <v>11679000.699999999</v>
      </c>
      <c r="AV8" s="1">
        <v>7327878.0199999996</v>
      </c>
      <c r="AW8" s="1">
        <v>3824743.18</v>
      </c>
      <c r="AX8" s="1">
        <v>20796714.670000002</v>
      </c>
      <c r="AY8" s="1">
        <v>16020096.23</v>
      </c>
      <c r="AZ8" s="1">
        <v>10843284.859999999</v>
      </c>
      <c r="BA8" s="1">
        <v>5256075.04</v>
      </c>
      <c r="BB8" s="1">
        <v>19443875.23</v>
      </c>
      <c r="BC8" s="1">
        <v>13292752.609999999</v>
      </c>
      <c r="BD8" s="1">
        <v>8797589.5700000003</v>
      </c>
      <c r="BE8" s="1">
        <v>3397213.54</v>
      </c>
      <c r="BF8" s="1">
        <v>18046813.300000001</v>
      </c>
      <c r="BG8" s="1">
        <v>11914481.85</v>
      </c>
      <c r="BH8" s="1">
        <v>6714977.1699999999</v>
      </c>
      <c r="BI8" s="1">
        <v>3818650.75</v>
      </c>
      <c r="BJ8" s="1">
        <v>12444597.310000001</v>
      </c>
      <c r="BK8" s="1">
        <v>9457176.6600000001</v>
      </c>
      <c r="BL8" s="1">
        <v>4810697.5</v>
      </c>
      <c r="BM8" s="1">
        <v>6035273.6799999997</v>
      </c>
      <c r="BN8" s="1">
        <v>5815154.3799999999</v>
      </c>
      <c r="BO8" s="1">
        <v>4195559.82</v>
      </c>
      <c r="BP8">
        <v>0</v>
      </c>
    </row>
    <row r="9" spans="1:68" x14ac:dyDescent="0.15">
      <c r="A9" t="s">
        <v>9</v>
      </c>
      <c r="B9" s="1">
        <v>1119699013.3399999</v>
      </c>
      <c r="C9" s="1">
        <v>949766133.96000004</v>
      </c>
      <c r="D9" s="1">
        <v>199770014.56</v>
      </c>
      <c r="E9" s="1">
        <v>82664531.689999998</v>
      </c>
      <c r="F9" s="1">
        <v>320966657.50999999</v>
      </c>
      <c r="G9" s="1">
        <v>250162976.22999999</v>
      </c>
      <c r="H9" s="1">
        <v>172213343.84999999</v>
      </c>
      <c r="I9" s="1">
        <v>85134024.5</v>
      </c>
      <c r="J9" s="1">
        <v>368830129.45999998</v>
      </c>
      <c r="K9" s="1">
        <v>294017384.25</v>
      </c>
      <c r="L9" s="1">
        <v>198075093.80000001</v>
      </c>
      <c r="M9" s="1">
        <v>104294682.11</v>
      </c>
      <c r="N9" s="1">
        <v>401317334.63999999</v>
      </c>
      <c r="O9" s="1">
        <v>299741864.12</v>
      </c>
      <c r="P9" s="1">
        <v>191328768.63</v>
      </c>
      <c r="Q9" s="1">
        <v>86485474.75</v>
      </c>
      <c r="R9" s="1">
        <v>396314157.44</v>
      </c>
      <c r="S9" s="1">
        <v>271476571.89999998</v>
      </c>
      <c r="T9" s="1">
        <v>182185600.13</v>
      </c>
      <c r="U9" s="1">
        <v>81562181.930000007</v>
      </c>
      <c r="V9" s="1">
        <v>394216215.02999997</v>
      </c>
      <c r="W9" s="1">
        <v>282583452.88999999</v>
      </c>
      <c r="X9" s="1">
        <v>183194042.93000001</v>
      </c>
      <c r="Y9" s="1">
        <v>123004487.28</v>
      </c>
      <c r="Z9" s="1">
        <v>372159625.79000002</v>
      </c>
      <c r="AA9" s="1">
        <v>277661862.32999998</v>
      </c>
      <c r="AB9" s="1">
        <v>177501000.13999999</v>
      </c>
      <c r="AC9" s="1">
        <v>92220328.390000001</v>
      </c>
      <c r="AD9" s="1">
        <v>267286808.50999999</v>
      </c>
      <c r="AE9" s="1">
        <v>188791924.74000001</v>
      </c>
      <c r="AF9" s="1">
        <v>117278038.79000001</v>
      </c>
      <c r="AG9" s="1">
        <v>60460438.329999998</v>
      </c>
      <c r="AH9" s="1">
        <v>235364332.08000001</v>
      </c>
      <c r="AI9" s="1">
        <v>158418955.47999999</v>
      </c>
      <c r="AJ9" s="1">
        <v>108179945.52</v>
      </c>
      <c r="AK9" s="1">
        <v>62681097.659999996</v>
      </c>
      <c r="AL9" s="1">
        <v>241661705.12</v>
      </c>
      <c r="AM9" s="1">
        <v>177920434.41</v>
      </c>
      <c r="AN9" s="1">
        <v>103700034.63</v>
      </c>
      <c r="AO9" s="1">
        <v>39589163.909999996</v>
      </c>
      <c r="AP9" s="1">
        <v>112772370.98999999</v>
      </c>
      <c r="AQ9" s="1">
        <v>71272597.109999999</v>
      </c>
      <c r="AR9" s="1">
        <v>45288466.420000002</v>
      </c>
      <c r="AS9" s="1">
        <v>18814840.41</v>
      </c>
      <c r="AT9" s="1">
        <v>-35759914.82</v>
      </c>
      <c r="AU9" s="1">
        <v>26267293.550000001</v>
      </c>
      <c r="AV9" s="1">
        <v>31485453.93</v>
      </c>
      <c r="AW9" s="1">
        <v>7615144.3600000003</v>
      </c>
      <c r="AX9" s="1">
        <v>111287963.52</v>
      </c>
      <c r="AY9" s="1">
        <v>17535695.629999999</v>
      </c>
      <c r="AZ9" s="1">
        <v>11059401.189999999</v>
      </c>
      <c r="BA9" s="1">
        <v>6403692.1200000001</v>
      </c>
      <c r="BB9" s="1">
        <v>108847299.52</v>
      </c>
      <c r="BC9" s="1">
        <v>17931736.059999999</v>
      </c>
      <c r="BD9" s="1">
        <v>12399995.49</v>
      </c>
      <c r="BE9" s="1">
        <v>5225074.43</v>
      </c>
      <c r="BF9" s="1">
        <v>20466452.850000001</v>
      </c>
      <c r="BG9" s="1">
        <v>13717157.01</v>
      </c>
      <c r="BH9" s="1">
        <v>9791976.2699999996</v>
      </c>
      <c r="BI9" s="1">
        <v>4104996.12</v>
      </c>
      <c r="BJ9" s="1">
        <v>17111214.579999998</v>
      </c>
      <c r="BK9" s="1">
        <v>11210181.630000001</v>
      </c>
      <c r="BL9" s="1">
        <v>7822365.7400000002</v>
      </c>
      <c r="BM9" s="1">
        <v>14372007.539999999</v>
      </c>
      <c r="BN9" s="1">
        <v>14991163.300000001</v>
      </c>
      <c r="BO9" s="1">
        <v>16523063</v>
      </c>
      <c r="BP9">
        <v>0</v>
      </c>
    </row>
    <row r="10" spans="1:68" x14ac:dyDescent="0.15">
      <c r="A10" t="s">
        <v>10</v>
      </c>
      <c r="B10" s="1">
        <v>41405342.909999996</v>
      </c>
      <c r="C10" s="1">
        <v>8655100.5999999996</v>
      </c>
      <c r="D10" s="1">
        <v>6191157.5199999996</v>
      </c>
      <c r="E10" s="1">
        <v>4600213.25</v>
      </c>
      <c r="F10" s="1">
        <v>37757198.270000003</v>
      </c>
      <c r="G10" s="1">
        <v>26080067.809999999</v>
      </c>
      <c r="H10" s="1">
        <v>19426506.59</v>
      </c>
      <c r="I10" s="1">
        <v>8771169.8200000003</v>
      </c>
      <c r="J10" s="1">
        <v>62693938.090000004</v>
      </c>
      <c r="K10" s="1">
        <v>12631345.4</v>
      </c>
      <c r="L10" s="1">
        <v>19162030.129999999</v>
      </c>
      <c r="M10" s="1">
        <v>3004013.07</v>
      </c>
      <c r="N10" s="1">
        <v>101442315.11</v>
      </c>
      <c r="O10" s="1">
        <v>42620336.420000002</v>
      </c>
      <c r="P10" s="1">
        <v>38185631.159999996</v>
      </c>
      <c r="Q10" s="1">
        <v>19239578.649999999</v>
      </c>
      <c r="R10" s="1">
        <v>148329485.41999999</v>
      </c>
      <c r="S10" s="1">
        <v>112661299.73</v>
      </c>
      <c r="T10" s="1">
        <v>84954074.359999999</v>
      </c>
      <c r="U10" s="1">
        <v>32257550.739999998</v>
      </c>
      <c r="V10" s="1">
        <v>145350067.36000001</v>
      </c>
      <c r="W10" s="1">
        <v>114544586.39</v>
      </c>
      <c r="X10" s="1">
        <v>75139336.620000005</v>
      </c>
      <c r="Y10" s="1">
        <v>39183951.149999999</v>
      </c>
      <c r="Z10" s="1">
        <v>124891634.86</v>
      </c>
      <c r="AA10" s="1">
        <v>86231418.170000002</v>
      </c>
      <c r="AB10" s="1">
        <v>52877804.420000002</v>
      </c>
      <c r="AC10" s="1">
        <v>23984423.719999999</v>
      </c>
      <c r="AD10" s="1">
        <v>104943050.87</v>
      </c>
      <c r="AE10" s="1">
        <v>69463913.439999998</v>
      </c>
      <c r="AF10" s="1">
        <v>44212790.689999998</v>
      </c>
      <c r="AG10" s="1">
        <v>20691943.010000002</v>
      </c>
      <c r="AH10" s="1">
        <v>60370470.329999998</v>
      </c>
      <c r="AI10" s="1">
        <v>50161847.979999997</v>
      </c>
      <c r="AJ10" s="1">
        <v>36095352.189999998</v>
      </c>
      <c r="AK10" s="1">
        <v>19647801.579999998</v>
      </c>
      <c r="AL10" s="1">
        <v>135550036.52000001</v>
      </c>
      <c r="AM10" s="1">
        <v>100388599.88</v>
      </c>
      <c r="AN10" s="1">
        <v>61390391.75</v>
      </c>
      <c r="AO10" s="1">
        <v>23418661.539999999</v>
      </c>
      <c r="AP10" s="1">
        <v>87359285.590000004</v>
      </c>
      <c r="AQ10" s="1">
        <v>54871803.729999997</v>
      </c>
      <c r="AR10" s="1">
        <v>35205026.170000002</v>
      </c>
      <c r="AS10" s="1">
        <v>13142797.380000001</v>
      </c>
      <c r="AT10" s="1">
        <v>52968278.590000004</v>
      </c>
      <c r="AU10" s="1">
        <v>36515835.799999997</v>
      </c>
      <c r="AV10" s="1">
        <v>23662148.59</v>
      </c>
      <c r="AW10" s="1">
        <v>8994412.8300000001</v>
      </c>
      <c r="AX10" s="1">
        <v>41436325.810000002</v>
      </c>
      <c r="AY10" s="1">
        <v>28750516.309999999</v>
      </c>
      <c r="AZ10" s="1">
        <v>19102448.649999999</v>
      </c>
      <c r="BA10" s="1">
        <v>9750664.5299999993</v>
      </c>
      <c r="BB10" s="1">
        <v>40891587.259999998</v>
      </c>
      <c r="BC10" s="1">
        <v>30513328.77</v>
      </c>
      <c r="BD10" s="1">
        <v>20593279.879999999</v>
      </c>
      <c r="BE10" s="1">
        <v>9993044.75</v>
      </c>
      <c r="BF10" s="1">
        <v>25076709.789999999</v>
      </c>
      <c r="BG10" s="1">
        <v>17659722.030000001</v>
      </c>
      <c r="BH10" s="1">
        <v>13253610.98</v>
      </c>
      <c r="BI10" s="1">
        <v>7070092.1100000003</v>
      </c>
      <c r="BJ10" s="1">
        <v>18236332.66</v>
      </c>
      <c r="BK10" s="1">
        <v>15403275.58</v>
      </c>
      <c r="BL10" s="1">
        <v>9790123.1300000008</v>
      </c>
      <c r="BM10" s="1">
        <v>16251437.27</v>
      </c>
      <c r="BN10" s="1">
        <v>12713986.640000001</v>
      </c>
      <c r="BO10" s="1">
        <v>7597581.8099999996</v>
      </c>
      <c r="BP10">
        <v>0</v>
      </c>
    </row>
    <row r="11" spans="1:68" x14ac:dyDescent="0.15">
      <c r="A11" t="s">
        <v>11</v>
      </c>
      <c r="B11" s="1">
        <v>37551797.530000001</v>
      </c>
      <c r="C11" s="1">
        <v>68370581.799999997</v>
      </c>
      <c r="D11" s="1">
        <v>4545322.2300000004</v>
      </c>
      <c r="E11" s="1">
        <v>-48001.599999999999</v>
      </c>
      <c r="F11" s="1">
        <v>94933178.230000004</v>
      </c>
      <c r="G11" s="1">
        <v>-201651.55</v>
      </c>
      <c r="H11" s="1">
        <v>-211125.28</v>
      </c>
      <c r="I11" s="1">
        <v>-212158.61</v>
      </c>
      <c r="J11" s="1">
        <v>54881729.880000003</v>
      </c>
      <c r="K11" s="1">
        <v>-3700888.41</v>
      </c>
      <c r="L11" s="1">
        <v>-3593524.97</v>
      </c>
      <c r="M11" s="1">
        <v>-2674915</v>
      </c>
      <c r="N11" s="1">
        <v>62283779</v>
      </c>
      <c r="O11" s="1">
        <v>-124868</v>
      </c>
      <c r="P11" s="1">
        <v>-75000</v>
      </c>
      <c r="Q11" s="1">
        <v>0</v>
      </c>
      <c r="R11" s="1">
        <v>-11171516</v>
      </c>
      <c r="S11" s="1">
        <v>-1512.15</v>
      </c>
      <c r="T11" s="1">
        <v>-4000000</v>
      </c>
      <c r="U11" s="1">
        <v>0</v>
      </c>
      <c r="V11" s="1">
        <v>13527882.15</v>
      </c>
      <c r="W11" s="1">
        <v>0</v>
      </c>
      <c r="X11" s="1">
        <v>0</v>
      </c>
      <c r="Y11" s="1">
        <v>0</v>
      </c>
      <c r="Z11" s="1">
        <v>33059127.370000001</v>
      </c>
      <c r="AA11" s="1">
        <v>17585084.469999999</v>
      </c>
      <c r="AB11" s="1">
        <v>0</v>
      </c>
      <c r="AC11" s="1">
        <v>0</v>
      </c>
      <c r="AD11" s="1">
        <v>11819428.68</v>
      </c>
      <c r="AE11" s="1">
        <v>0</v>
      </c>
      <c r="AF11" s="1">
        <v>0</v>
      </c>
      <c r="AG11" s="1">
        <v>-5000</v>
      </c>
      <c r="AH11" s="1">
        <v>37765348.289999999</v>
      </c>
      <c r="AI11" s="1">
        <v>0</v>
      </c>
      <c r="AJ11" s="1">
        <v>0</v>
      </c>
      <c r="AK11" s="1">
        <v>0</v>
      </c>
      <c r="AL11" s="1">
        <v>36417637.07</v>
      </c>
      <c r="AM11" s="1">
        <v>0</v>
      </c>
      <c r="AN11" s="1">
        <v>0</v>
      </c>
      <c r="AO11" s="1">
        <v>0</v>
      </c>
      <c r="AP11" s="1">
        <v>7670023.1799999997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>
        <v>0</v>
      </c>
    </row>
    <row r="12" spans="1:68" x14ac:dyDescent="0.15">
      <c r="A12" t="s">
        <v>12</v>
      </c>
      <c r="B12" s="1">
        <v>-43032607.509999998</v>
      </c>
      <c r="C12" s="1">
        <v>-26022117.5</v>
      </c>
      <c r="D12" s="1">
        <v>7551431</v>
      </c>
      <c r="E12" s="1">
        <v>1748347.86</v>
      </c>
      <c r="F12" s="1">
        <v>-5715065.5700000003</v>
      </c>
      <c r="G12" s="1">
        <v>-6455072.4400000004</v>
      </c>
      <c r="H12" s="1">
        <v>10292936.779999999</v>
      </c>
      <c r="I12" s="1">
        <v>12692764.43</v>
      </c>
      <c r="J12" s="1">
        <v>-22070061.32</v>
      </c>
      <c r="K12" s="1">
        <v>3326636.69</v>
      </c>
      <c r="L12" s="1">
        <v>83597801.109999999</v>
      </c>
      <c r="M12" s="1">
        <v>56132286.049999997</v>
      </c>
      <c r="N12" s="1">
        <v>22070061.32</v>
      </c>
      <c r="O12" s="1">
        <v>17439889.949999999</v>
      </c>
      <c r="P12" s="1">
        <v>-850096.38</v>
      </c>
      <c r="Q12" s="1">
        <v>-459740.23</v>
      </c>
      <c r="R12" s="1">
        <v>-5747053.1500000004</v>
      </c>
      <c r="S12" s="1">
        <v>-2191359.27</v>
      </c>
      <c r="T12" s="1">
        <v>-1306172.79</v>
      </c>
      <c r="U12" s="1">
        <v>-1788785.95</v>
      </c>
      <c r="V12" s="1">
        <v>691762.64</v>
      </c>
      <c r="W12" s="1">
        <v>-7838672.5099999998</v>
      </c>
      <c r="X12" s="1">
        <v>-3944638.87</v>
      </c>
      <c r="Y12" s="1">
        <v>2910161.18</v>
      </c>
      <c r="Z12" s="1">
        <v>-20182418.379999999</v>
      </c>
      <c r="AA12" s="1">
        <v>-13819074.439999999</v>
      </c>
      <c r="AB12" s="1">
        <v>-4566077.58</v>
      </c>
      <c r="AC12" s="1">
        <v>34340.160000000003</v>
      </c>
      <c r="AD12" s="1">
        <v>-377.99</v>
      </c>
      <c r="AE12" s="1">
        <v>-29466.400000000001</v>
      </c>
      <c r="AF12" s="1">
        <v>-67943.399999999994</v>
      </c>
      <c r="AG12" s="1">
        <v>0</v>
      </c>
      <c r="AH12" s="1">
        <v>-1222</v>
      </c>
      <c r="AI12" s="1">
        <v>0</v>
      </c>
      <c r="AJ12" s="1">
        <v>734263.47</v>
      </c>
      <c r="AK12" s="1">
        <v>221000</v>
      </c>
      <c r="AL12" s="1">
        <v>-725158.67</v>
      </c>
      <c r="AM12" s="1">
        <v>0</v>
      </c>
      <c r="AN12" s="1">
        <v>-305809.13</v>
      </c>
      <c r="AO12" s="1">
        <v>-23360</v>
      </c>
      <c r="AP12" s="1">
        <v>24161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>
        <v>0</v>
      </c>
    </row>
    <row r="13" spans="1:68" x14ac:dyDescent="0.15">
      <c r="A13" t="s">
        <v>13</v>
      </c>
      <c r="B13" s="1">
        <v>8808057.8900000006</v>
      </c>
      <c r="C13" s="1">
        <v>45988887.850000001</v>
      </c>
      <c r="D13" s="1">
        <v>13829949.279999999</v>
      </c>
      <c r="E13" s="1">
        <v>10017627.68</v>
      </c>
      <c r="F13" s="1">
        <v>113863972.39</v>
      </c>
      <c r="G13" s="1">
        <v>69551357.049999997</v>
      </c>
      <c r="H13" s="1">
        <v>38510858.560000002</v>
      </c>
      <c r="I13" s="1">
        <v>19930306.100000001</v>
      </c>
      <c r="J13" s="1">
        <v>138880039.84</v>
      </c>
      <c r="K13" s="1">
        <v>68150312.650000006</v>
      </c>
      <c r="L13" s="1">
        <v>37739420.640000001</v>
      </c>
      <c r="M13" s="1">
        <v>12838498.130000001</v>
      </c>
      <c r="N13" s="1">
        <v>75636562.189999998</v>
      </c>
      <c r="O13" s="1">
        <v>19043043.260000002</v>
      </c>
      <c r="P13" s="1">
        <v>2482084.0699999998</v>
      </c>
      <c r="Q13" s="1">
        <v>93667.22</v>
      </c>
      <c r="R13" s="1">
        <v>18154965.359999999</v>
      </c>
      <c r="S13" s="1">
        <v>11303526.4</v>
      </c>
      <c r="T13" s="1">
        <v>7038247.9299999997</v>
      </c>
      <c r="U13" s="1">
        <v>2942726.08</v>
      </c>
      <c r="V13" s="1">
        <v>-294035.58</v>
      </c>
      <c r="W13" s="1">
        <v>6469076.21</v>
      </c>
      <c r="X13" s="1">
        <v>1543840.05</v>
      </c>
      <c r="Y13" s="1">
        <v>-2003006.11</v>
      </c>
      <c r="Z13" s="1">
        <v>9754911.3100000005</v>
      </c>
      <c r="AA13" s="1">
        <v>5090972.6900000004</v>
      </c>
      <c r="AB13" s="1">
        <v>47649.82</v>
      </c>
      <c r="AC13" s="1">
        <v>13452.16</v>
      </c>
      <c r="AD13" s="1">
        <v>1650105.76</v>
      </c>
      <c r="AE13" s="1">
        <v>1286206.6100000001</v>
      </c>
      <c r="AF13" s="1">
        <v>1148679.31</v>
      </c>
      <c r="AG13" s="1">
        <v>1127917.6000000001</v>
      </c>
      <c r="AH13" s="1">
        <v>-199012.24</v>
      </c>
      <c r="AI13" s="1">
        <v>335904.96</v>
      </c>
      <c r="AJ13" s="1">
        <v>-499049.21</v>
      </c>
      <c r="AK13" s="1">
        <v>-5827.15</v>
      </c>
      <c r="AL13" s="1">
        <v>-2969224.95</v>
      </c>
      <c r="AM13" s="1">
        <v>-630042.93999999994</v>
      </c>
      <c r="AN13" s="1">
        <v>71545.070000000007</v>
      </c>
      <c r="AO13" s="1">
        <v>19321.990000000002</v>
      </c>
      <c r="AP13" s="1">
        <v>2767354.14</v>
      </c>
      <c r="AQ13" s="1">
        <v>41410.959999999999</v>
      </c>
      <c r="AR13" s="1">
        <v>323606.07</v>
      </c>
      <c r="AS13" s="1">
        <v>46394.9</v>
      </c>
      <c r="AT13" s="1">
        <v>617524.43000000005</v>
      </c>
      <c r="AU13" s="1">
        <v>-2547115.34</v>
      </c>
      <c r="AV13" s="1">
        <v>407746.72</v>
      </c>
      <c r="AW13" s="1">
        <v>-191773.83</v>
      </c>
      <c r="AX13" s="1">
        <v>-4422190.43</v>
      </c>
      <c r="AY13" s="1">
        <v>434135.37</v>
      </c>
      <c r="AZ13" s="1">
        <v>335600.68</v>
      </c>
      <c r="BA13" s="1">
        <v>-146211.01</v>
      </c>
      <c r="BB13" s="1">
        <v>-6070534.3399999999</v>
      </c>
      <c r="BC13" s="1">
        <v>952543.06</v>
      </c>
      <c r="BD13" s="1">
        <v>3504991.91</v>
      </c>
      <c r="BE13" s="1">
        <v>2596162.12</v>
      </c>
      <c r="BF13" s="1">
        <v>1277299.83</v>
      </c>
      <c r="BG13" s="1">
        <v>214488.16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>
        <v>0</v>
      </c>
    </row>
    <row r="14" spans="1:68" x14ac:dyDescent="0.15">
      <c r="A14" t="s">
        <v>14</v>
      </c>
      <c r="B14" s="1">
        <v>-134093147.39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-489359.82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>
        <v>0</v>
      </c>
    </row>
    <row r="15" spans="1:68" x14ac:dyDescent="0.15">
      <c r="A15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>
        <v>0</v>
      </c>
    </row>
    <row r="16" spans="1:68" x14ac:dyDescent="0.15">
      <c r="A16" t="s">
        <v>16</v>
      </c>
      <c r="B16" s="1">
        <v>4827463365.8900003</v>
      </c>
      <c r="C16" s="1">
        <v>2637554084.9699998</v>
      </c>
      <c r="D16" s="1">
        <v>524394573.01999998</v>
      </c>
      <c r="E16" s="1">
        <v>90943573.349999994</v>
      </c>
      <c r="F16" s="1">
        <v>54793841.289999999</v>
      </c>
      <c r="G16" s="1">
        <v>58460182.07</v>
      </c>
      <c r="H16" s="1">
        <v>1510474.44</v>
      </c>
      <c r="I16" s="1">
        <v>-3166650.02</v>
      </c>
      <c r="J16" s="1">
        <v>25792498.98</v>
      </c>
      <c r="K16" s="1">
        <v>73693073.629999995</v>
      </c>
      <c r="L16" s="1">
        <v>119995233.93000001</v>
      </c>
      <c r="M16" s="1">
        <v>64598388.57</v>
      </c>
      <c r="N16" s="1">
        <v>311152918.19999999</v>
      </c>
      <c r="O16" s="1">
        <v>354376909.73000002</v>
      </c>
      <c r="P16" s="1">
        <v>267355981.99000001</v>
      </c>
      <c r="Q16" s="1">
        <v>154208310.91</v>
      </c>
      <c r="R16" s="1">
        <v>339034079.75999999</v>
      </c>
      <c r="S16" s="1">
        <v>316573043.06999999</v>
      </c>
      <c r="T16" s="1">
        <v>273013941.72000003</v>
      </c>
      <c r="U16" s="1">
        <v>128499616.41</v>
      </c>
      <c r="V16" s="1">
        <v>549363912.02999997</v>
      </c>
      <c r="W16" s="1">
        <v>444413089.77999997</v>
      </c>
      <c r="X16" s="1">
        <v>325763465.68000001</v>
      </c>
      <c r="Y16" s="1">
        <v>87626268.680000007</v>
      </c>
      <c r="Z16" s="1">
        <v>967701125.66999996</v>
      </c>
      <c r="AA16" s="1">
        <v>770254303.48000002</v>
      </c>
      <c r="AB16" s="1">
        <v>507346507.75</v>
      </c>
      <c r="AC16" s="1">
        <v>216002602.97</v>
      </c>
      <c r="AD16" s="1">
        <v>514967383.98000002</v>
      </c>
      <c r="AE16" s="1">
        <v>347434568.32999998</v>
      </c>
      <c r="AF16" s="1">
        <v>164969411.83000001</v>
      </c>
      <c r="AG16" s="1">
        <v>44650952.909999996</v>
      </c>
      <c r="AH16" s="1">
        <v>8652155.8599999994</v>
      </c>
      <c r="AI16" s="1">
        <v>82210629.769999996</v>
      </c>
      <c r="AJ16" s="1">
        <v>89893453.329999998</v>
      </c>
      <c r="AK16" s="1">
        <v>37540130.659999996</v>
      </c>
      <c r="AL16" s="1">
        <v>756668926.84000003</v>
      </c>
      <c r="AM16" s="1">
        <v>622090569.92999995</v>
      </c>
      <c r="AN16" s="1">
        <v>373366504.68000001</v>
      </c>
      <c r="AO16" s="1">
        <v>62403416.630000003</v>
      </c>
      <c r="AP16" s="1">
        <v>149206288.63999999</v>
      </c>
      <c r="AQ16" s="1">
        <v>107199415.27</v>
      </c>
      <c r="AR16" s="1">
        <v>56489012.310000002</v>
      </c>
      <c r="AS16" s="1">
        <v>18990680.98</v>
      </c>
      <c r="AT16" s="1">
        <v>3646289.35</v>
      </c>
      <c r="AU16" s="1">
        <v>-52751526.299999997</v>
      </c>
      <c r="AV16" s="1">
        <v>-50910011.740000002</v>
      </c>
      <c r="AW16" s="1">
        <v>-16203050.960000001</v>
      </c>
      <c r="AX16" s="1">
        <v>-140449700.30000001</v>
      </c>
      <c r="AY16" s="1">
        <v>17673149.920000002</v>
      </c>
      <c r="AZ16" s="1">
        <v>15167750.65</v>
      </c>
      <c r="BA16" s="1">
        <v>3723835.99</v>
      </c>
      <c r="BB16" s="1">
        <v>-87207444.730000004</v>
      </c>
      <c r="BC16" s="1">
        <v>27638175.190000001</v>
      </c>
      <c r="BD16" s="1">
        <v>13719643.789999999</v>
      </c>
      <c r="BE16" s="1">
        <v>3029778.83</v>
      </c>
      <c r="BF16" s="1">
        <v>30679489.34</v>
      </c>
      <c r="BG16" s="1">
        <v>21903261.510000002</v>
      </c>
      <c r="BH16" s="1">
        <v>13447730.66</v>
      </c>
      <c r="BI16" s="1">
        <v>3818138.37</v>
      </c>
      <c r="BJ16" s="1">
        <v>40031618.909999996</v>
      </c>
      <c r="BK16" s="1">
        <v>31178288.91</v>
      </c>
      <c r="BL16" s="1">
        <v>22201998.510000002</v>
      </c>
      <c r="BM16" s="1">
        <v>41999695.399999999</v>
      </c>
      <c r="BN16" s="1">
        <v>39725804.009999998</v>
      </c>
      <c r="BO16" s="1">
        <v>45861817.880000003</v>
      </c>
      <c r="BP16">
        <v>0</v>
      </c>
    </row>
    <row r="17" spans="1:68" x14ac:dyDescent="0.15">
      <c r="A17" t="s">
        <v>17</v>
      </c>
      <c r="B17" s="1">
        <v>24938546.850000001</v>
      </c>
      <c r="C17" s="1">
        <v>10341167.060000001</v>
      </c>
      <c r="D17" s="1">
        <v>4272278.0999999996</v>
      </c>
      <c r="E17" s="1">
        <v>4763448.1399999997</v>
      </c>
      <c r="F17" s="1">
        <v>39776820.200000003</v>
      </c>
      <c r="G17" s="1">
        <v>32145851.66</v>
      </c>
      <c r="H17" s="1">
        <v>13769978.08</v>
      </c>
      <c r="I17" s="1">
        <v>7958192.3799999999</v>
      </c>
      <c r="J17" s="1">
        <v>26899386.120000001</v>
      </c>
      <c r="K17" s="1">
        <v>7665087.2800000003</v>
      </c>
      <c r="L17" s="1">
        <v>3289307.82</v>
      </c>
      <c r="M17" s="1">
        <v>2759186.83</v>
      </c>
      <c r="N17" s="1">
        <v>46433190.18</v>
      </c>
      <c r="O17" s="1">
        <v>39485262.880000003</v>
      </c>
      <c r="P17" s="1">
        <v>27285167.649999999</v>
      </c>
      <c r="Q17" s="1">
        <v>18040722.949999999</v>
      </c>
      <c r="R17" s="1">
        <v>62196823.270000003</v>
      </c>
      <c r="S17" s="1">
        <v>44177285.420000002</v>
      </c>
      <c r="T17" s="1">
        <v>29010416.68</v>
      </c>
      <c r="U17" s="1">
        <v>19900124.550000001</v>
      </c>
      <c r="V17" s="1">
        <v>79320450.840000004</v>
      </c>
      <c r="W17" s="1">
        <v>68303655.469999999</v>
      </c>
      <c r="X17" s="1">
        <v>29053911.59</v>
      </c>
      <c r="Y17" s="1">
        <v>13300403.93</v>
      </c>
      <c r="Z17" s="1">
        <v>65141211.350000001</v>
      </c>
      <c r="AA17" s="1">
        <v>52930313.109999999</v>
      </c>
      <c r="AB17" s="1">
        <v>14804540.439999999</v>
      </c>
      <c r="AC17" s="1">
        <v>10192232.25</v>
      </c>
      <c r="AD17" s="1">
        <v>67681314.030000001</v>
      </c>
      <c r="AE17" s="1">
        <v>40794566.770000003</v>
      </c>
      <c r="AF17" s="1">
        <v>30720603.350000001</v>
      </c>
      <c r="AG17" s="1">
        <v>16622562.24</v>
      </c>
      <c r="AH17" s="1">
        <v>83808110.530000001</v>
      </c>
      <c r="AI17" s="1">
        <v>98938504.420000002</v>
      </c>
      <c r="AJ17" s="1">
        <v>87786252.359999999</v>
      </c>
      <c r="AK17" s="1">
        <v>13396268.34</v>
      </c>
      <c r="AL17" s="1">
        <v>72036295.519999996</v>
      </c>
      <c r="AM17" s="1">
        <v>44411985.630000003</v>
      </c>
      <c r="AN17" s="1">
        <v>32686147.460000001</v>
      </c>
      <c r="AO17" s="1">
        <v>5406937.8499999996</v>
      </c>
      <c r="AP17" s="1">
        <v>20553994.260000002</v>
      </c>
      <c r="AQ17" s="1">
        <v>5970431.6799999997</v>
      </c>
      <c r="AR17" s="1">
        <v>894841.03</v>
      </c>
      <c r="AS17" s="1">
        <v>130451.96</v>
      </c>
      <c r="AT17" s="1">
        <v>2507080.89</v>
      </c>
      <c r="AU17" s="1">
        <v>2337910.12</v>
      </c>
      <c r="AV17" s="1">
        <v>2263206.67</v>
      </c>
      <c r="AW17" s="1">
        <v>0</v>
      </c>
      <c r="AX17" s="1">
        <v>38800</v>
      </c>
      <c r="AY17" s="1">
        <v>45000</v>
      </c>
      <c r="AZ17" s="1">
        <v>0</v>
      </c>
      <c r="BA17" s="1">
        <v>0</v>
      </c>
      <c r="BB17" s="1">
        <v>159576</v>
      </c>
      <c r="BC17" s="1">
        <v>34576</v>
      </c>
      <c r="BD17" s="1">
        <v>34576</v>
      </c>
      <c r="BE17" s="1">
        <v>0</v>
      </c>
      <c r="BF17" s="1">
        <v>272714.02</v>
      </c>
      <c r="BG17" s="1">
        <v>272549.02</v>
      </c>
      <c r="BH17" s="1">
        <v>0</v>
      </c>
      <c r="BI17" s="1">
        <v>0</v>
      </c>
      <c r="BJ17" s="1">
        <v>8618.34</v>
      </c>
      <c r="BK17" s="1">
        <v>8618.34</v>
      </c>
      <c r="BL17" s="1">
        <v>8618.34</v>
      </c>
      <c r="BM17" s="1">
        <v>0</v>
      </c>
      <c r="BN17" s="1">
        <v>10000</v>
      </c>
      <c r="BO17" s="1">
        <v>22647.43</v>
      </c>
      <c r="BP17">
        <v>0</v>
      </c>
    </row>
    <row r="18" spans="1:68" x14ac:dyDescent="0.15">
      <c r="A18" t="s">
        <v>18</v>
      </c>
      <c r="B18" s="1">
        <v>21974139.809999999</v>
      </c>
      <c r="C18" s="1">
        <v>4937742.0999999996</v>
      </c>
      <c r="D18" s="1">
        <v>1974119.53</v>
      </c>
      <c r="E18" s="1">
        <v>557526.62</v>
      </c>
      <c r="F18" s="1">
        <v>9619443.3900000006</v>
      </c>
      <c r="G18" s="1">
        <v>1939169.71</v>
      </c>
      <c r="H18" s="1">
        <v>658696.43999999994</v>
      </c>
      <c r="I18" s="1">
        <v>312863.81</v>
      </c>
      <c r="J18" s="1">
        <v>7207395.9100000001</v>
      </c>
      <c r="K18" s="1">
        <v>79700757.870000005</v>
      </c>
      <c r="L18" s="1">
        <v>78935535.069999993</v>
      </c>
      <c r="M18" s="1">
        <v>76239750.25</v>
      </c>
      <c r="N18" s="1">
        <v>6664902.3399999999</v>
      </c>
      <c r="O18" s="1">
        <v>3545371.48</v>
      </c>
      <c r="P18" s="1">
        <v>2554370.0499999998</v>
      </c>
      <c r="Q18" s="1">
        <v>397566.67</v>
      </c>
      <c r="R18" s="1">
        <v>61714077.979999997</v>
      </c>
      <c r="S18" s="1">
        <v>10155654.26</v>
      </c>
      <c r="T18" s="1">
        <v>3656547.04</v>
      </c>
      <c r="U18" s="1">
        <v>686587.3</v>
      </c>
      <c r="V18" s="1">
        <v>13194191.01</v>
      </c>
      <c r="W18" s="1">
        <v>9832501.6199999992</v>
      </c>
      <c r="X18" s="1">
        <v>6421096.7199999997</v>
      </c>
      <c r="Y18" s="1">
        <v>4036148.11</v>
      </c>
      <c r="Z18" s="1">
        <v>159913413.03999999</v>
      </c>
      <c r="AA18" s="1">
        <v>86480508.659999996</v>
      </c>
      <c r="AB18" s="1">
        <v>2130000.1</v>
      </c>
      <c r="AC18" s="1">
        <v>617497.91</v>
      </c>
      <c r="AD18" s="1">
        <v>15647605.550000001</v>
      </c>
      <c r="AE18" s="1">
        <v>10886204.24</v>
      </c>
      <c r="AF18" s="1">
        <v>5518995.2400000002</v>
      </c>
      <c r="AG18" s="1">
        <v>669759.04</v>
      </c>
      <c r="AH18" s="1">
        <v>77778496.959999993</v>
      </c>
      <c r="AI18" s="1">
        <v>6353156.4800000004</v>
      </c>
      <c r="AJ18" s="1">
        <v>3120494.2</v>
      </c>
      <c r="AK18" s="1">
        <v>1414235.38</v>
      </c>
      <c r="AL18" s="1">
        <v>18659533.82</v>
      </c>
      <c r="AM18" s="1">
        <v>16917976.48</v>
      </c>
      <c r="AN18" s="1">
        <v>14808450.630000001</v>
      </c>
      <c r="AO18" s="1">
        <v>1716381.8</v>
      </c>
      <c r="AP18" s="1">
        <v>14343630.630000001</v>
      </c>
      <c r="AQ18" s="1">
        <v>888280.73</v>
      </c>
      <c r="AR18" s="1">
        <v>458355.53</v>
      </c>
      <c r="AS18" s="1">
        <v>378424.13</v>
      </c>
      <c r="AT18" s="1">
        <v>469587.86</v>
      </c>
      <c r="AU18" s="1">
        <v>428727.41</v>
      </c>
      <c r="AV18" s="1">
        <v>98218.64</v>
      </c>
      <c r="AW18" s="1">
        <v>7016.44</v>
      </c>
      <c r="AX18" s="1">
        <v>3793915.58</v>
      </c>
      <c r="AY18" s="1">
        <v>506729.46</v>
      </c>
      <c r="AZ18" s="1">
        <v>225281.08</v>
      </c>
      <c r="BA18" s="1">
        <v>104831.03999999999</v>
      </c>
      <c r="BB18" s="1">
        <v>948962.48</v>
      </c>
      <c r="BC18" s="1">
        <v>804494.2</v>
      </c>
      <c r="BD18" s="1">
        <v>412577.24</v>
      </c>
      <c r="BE18" s="1">
        <v>131371.56</v>
      </c>
      <c r="BF18" s="1">
        <v>454947.07</v>
      </c>
      <c r="BG18" s="1">
        <v>34654.660000000003</v>
      </c>
      <c r="BH18" s="1">
        <v>1129.97</v>
      </c>
      <c r="BI18" s="1">
        <v>914.95</v>
      </c>
      <c r="BJ18" s="1">
        <v>503575.33</v>
      </c>
      <c r="BK18" s="1">
        <v>497297.11</v>
      </c>
      <c r="BL18" s="1">
        <v>136609.47</v>
      </c>
      <c r="BM18" s="1">
        <v>2890310.04</v>
      </c>
      <c r="BN18" s="1">
        <v>2661856.4900000002</v>
      </c>
      <c r="BO18" s="1">
        <v>1643355</v>
      </c>
      <c r="BP18">
        <v>0</v>
      </c>
    </row>
    <row r="19" spans="1:68" x14ac:dyDescent="0.15">
      <c r="A19" t="s">
        <v>19</v>
      </c>
      <c r="B19" s="1">
        <v>0</v>
      </c>
      <c r="C19" s="1">
        <v>0</v>
      </c>
      <c r="D19" s="1">
        <v>0</v>
      </c>
      <c r="E19" s="1">
        <v>0</v>
      </c>
      <c r="F19" s="1">
        <v>4405246.5999999996</v>
      </c>
      <c r="G19" s="1">
        <v>0</v>
      </c>
      <c r="H19" s="1">
        <v>0</v>
      </c>
      <c r="I19" s="1">
        <v>0</v>
      </c>
      <c r="J19" s="1">
        <v>0</v>
      </c>
      <c r="K19" s="1">
        <v>13535.12</v>
      </c>
      <c r="L19" s="1">
        <v>0</v>
      </c>
      <c r="M19" s="1">
        <v>524308.06999999995</v>
      </c>
      <c r="N19" s="1">
        <v>0</v>
      </c>
      <c r="O19" s="1">
        <v>1072092.6000000001</v>
      </c>
      <c r="P19" s="1">
        <v>459657.67</v>
      </c>
      <c r="Q19" s="1">
        <v>29297.32</v>
      </c>
      <c r="R19" s="1">
        <v>0</v>
      </c>
      <c r="S19" s="1">
        <v>-5797.13</v>
      </c>
      <c r="T19" s="1">
        <v>0</v>
      </c>
      <c r="U19" s="1">
        <v>0</v>
      </c>
      <c r="V19" s="1">
        <v>2308263.0299999998</v>
      </c>
      <c r="W19" s="1">
        <v>0</v>
      </c>
      <c r="X19" s="1">
        <v>1379871.18</v>
      </c>
      <c r="Y19" s="1">
        <v>0</v>
      </c>
      <c r="Z19" s="1">
        <v>6044964.04</v>
      </c>
      <c r="AA19" s="1">
        <v>0</v>
      </c>
      <c r="AB19" s="1">
        <v>380206.88</v>
      </c>
      <c r="AC19" s="1">
        <v>0</v>
      </c>
      <c r="AD19" s="1">
        <v>2663640.61</v>
      </c>
      <c r="AE19" s="1">
        <v>0</v>
      </c>
      <c r="AF19" s="1">
        <v>69307.78</v>
      </c>
      <c r="AG19" s="1">
        <v>0</v>
      </c>
      <c r="AH19" s="1">
        <v>8474715.9399999995</v>
      </c>
      <c r="AI19" s="1">
        <v>1522.9</v>
      </c>
      <c r="AJ19" s="1">
        <v>0</v>
      </c>
      <c r="AK19" s="1">
        <v>1522.9</v>
      </c>
      <c r="AL19" s="1">
        <v>1570403.96</v>
      </c>
      <c r="AM19" s="1">
        <v>0</v>
      </c>
      <c r="AN19" s="1">
        <v>1032930.08</v>
      </c>
      <c r="AO19" s="1">
        <v>0</v>
      </c>
      <c r="AP19" s="1">
        <v>4229743.88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>
        <v>0</v>
      </c>
    </row>
    <row r="20" spans="1:68" x14ac:dyDescent="0.15">
      <c r="A20" t="s">
        <v>20</v>
      </c>
      <c r="B20" s="1">
        <v>4830427772.9300003</v>
      </c>
      <c r="C20" s="1">
        <v>2642957509.9299998</v>
      </c>
      <c r="D20" s="1">
        <v>526692731.58999997</v>
      </c>
      <c r="E20" s="1">
        <v>95149494.870000005</v>
      </c>
      <c r="F20" s="1">
        <v>84951218.099999994</v>
      </c>
      <c r="G20" s="1">
        <v>88666864.019999996</v>
      </c>
      <c r="H20" s="1">
        <v>14621756.08</v>
      </c>
      <c r="I20" s="1">
        <v>4478678.55</v>
      </c>
      <c r="J20" s="1">
        <v>45484489.189999998</v>
      </c>
      <c r="K20" s="1">
        <v>1657403.04</v>
      </c>
      <c r="L20" s="1">
        <v>44349006.68</v>
      </c>
      <c r="M20" s="1">
        <v>-8882174.8499999996</v>
      </c>
      <c r="N20" s="1">
        <v>350921206.04000002</v>
      </c>
      <c r="O20" s="1">
        <v>390316801.13</v>
      </c>
      <c r="P20" s="1">
        <v>292086779.58999997</v>
      </c>
      <c r="Q20" s="1">
        <v>171851467.19</v>
      </c>
      <c r="R20" s="1">
        <v>339516825.05000001</v>
      </c>
      <c r="S20" s="1">
        <v>350594674.23000002</v>
      </c>
      <c r="T20" s="1">
        <v>298367811.36000001</v>
      </c>
      <c r="U20" s="1">
        <v>147713153.66</v>
      </c>
      <c r="V20" s="1">
        <v>615490171.86000001</v>
      </c>
      <c r="W20" s="1">
        <v>502884243.63</v>
      </c>
      <c r="X20" s="1">
        <v>348396280.55000001</v>
      </c>
      <c r="Y20" s="1">
        <v>96890524.5</v>
      </c>
      <c r="Z20" s="1">
        <v>872928923.98000002</v>
      </c>
      <c r="AA20" s="1">
        <v>736704107.92999995</v>
      </c>
      <c r="AB20" s="1">
        <v>520021048.08999997</v>
      </c>
      <c r="AC20" s="1">
        <v>225577337.31</v>
      </c>
      <c r="AD20" s="1">
        <v>567001092.46000004</v>
      </c>
      <c r="AE20" s="1">
        <v>377342930.86000001</v>
      </c>
      <c r="AF20" s="1">
        <v>190171019.94</v>
      </c>
      <c r="AG20" s="1">
        <v>60603756.109999999</v>
      </c>
      <c r="AH20" s="1">
        <v>14681769.43</v>
      </c>
      <c r="AI20" s="1">
        <v>174795977.71000001</v>
      </c>
      <c r="AJ20" s="1">
        <v>174559211.49000001</v>
      </c>
      <c r="AK20" s="1">
        <v>49522163.619999997</v>
      </c>
      <c r="AL20" s="1">
        <v>810045688.53999996</v>
      </c>
      <c r="AM20" s="1">
        <v>649584579.08000004</v>
      </c>
      <c r="AN20" s="1">
        <v>391244201.50999999</v>
      </c>
      <c r="AO20" s="1">
        <v>66093972.68</v>
      </c>
      <c r="AP20" s="1">
        <v>155416652.27000001</v>
      </c>
      <c r="AQ20" s="1">
        <v>112281566.22</v>
      </c>
      <c r="AR20" s="1">
        <v>56925497.810000002</v>
      </c>
      <c r="AS20" s="1">
        <v>18742708.809999999</v>
      </c>
      <c r="AT20" s="1">
        <v>5683782.3799999999</v>
      </c>
      <c r="AU20" s="1">
        <v>-50842343.590000004</v>
      </c>
      <c r="AV20" s="1">
        <v>-48745023.710000001</v>
      </c>
      <c r="AW20" s="1">
        <v>-16210067.4</v>
      </c>
      <c r="AX20" s="1">
        <v>-144204815.88</v>
      </c>
      <c r="AY20" s="1">
        <v>17211420.460000001</v>
      </c>
      <c r="AZ20" s="1">
        <v>14942469.57</v>
      </c>
      <c r="BA20" s="1">
        <v>3619004.95</v>
      </c>
      <c r="BB20" s="1">
        <v>-87996831.209999993</v>
      </c>
      <c r="BC20" s="1">
        <v>26868256.989999998</v>
      </c>
      <c r="BD20" s="1">
        <v>13341642.550000001</v>
      </c>
      <c r="BE20" s="1">
        <v>2898407.27</v>
      </c>
      <c r="BF20" s="1">
        <v>30497256.289999999</v>
      </c>
      <c r="BG20" s="1">
        <v>22141155.870000001</v>
      </c>
      <c r="BH20" s="1">
        <v>13446600.689999999</v>
      </c>
      <c r="BI20" s="1">
        <v>3817223.42</v>
      </c>
      <c r="BJ20" s="1">
        <v>39536661.920000002</v>
      </c>
      <c r="BK20" s="1">
        <v>30689610.140000001</v>
      </c>
      <c r="BL20" s="1">
        <v>22074007.379999999</v>
      </c>
      <c r="BM20" s="1">
        <v>39109385.359999999</v>
      </c>
      <c r="BN20" s="1">
        <v>37073947.520000003</v>
      </c>
      <c r="BO20" s="1">
        <v>44241110.310000002</v>
      </c>
      <c r="BP20">
        <v>0</v>
      </c>
    </row>
    <row r="23" spans="1:68" x14ac:dyDescent="0.15">
      <c r="A23" t="s">
        <v>21</v>
      </c>
      <c r="B23" s="1">
        <v>858230641.72000003</v>
      </c>
      <c r="C23" s="1">
        <v>426478999.35000002</v>
      </c>
      <c r="D23" s="1">
        <v>78389515.780000001</v>
      </c>
      <c r="E23" s="1">
        <v>22661603.960000001</v>
      </c>
      <c r="F23" s="1">
        <v>54932421.689999998</v>
      </c>
      <c r="G23" s="1">
        <v>27353099.510000002</v>
      </c>
      <c r="H23" s="1">
        <v>11767619.789999999</v>
      </c>
      <c r="I23" s="1">
        <v>170858.34</v>
      </c>
      <c r="J23" s="1">
        <v>32483827.050000001</v>
      </c>
      <c r="K23" s="1">
        <v>-4961138.7300000004</v>
      </c>
      <c r="L23" s="1">
        <v>19862026.949999999</v>
      </c>
      <c r="M23" s="1">
        <v>5058460.7</v>
      </c>
      <c r="N23" s="1">
        <v>87400300.359999999</v>
      </c>
      <c r="O23" s="1">
        <v>55483707.57</v>
      </c>
      <c r="P23" s="1">
        <v>32638525.870000001</v>
      </c>
      <c r="Q23" s="1">
        <v>44268055.700000003</v>
      </c>
      <c r="R23" s="1">
        <v>105628816.88</v>
      </c>
      <c r="S23" s="1">
        <v>97805113.140000001</v>
      </c>
      <c r="T23" s="1">
        <v>81081135.590000004</v>
      </c>
      <c r="U23" s="1">
        <v>37343832.969999999</v>
      </c>
      <c r="V23" s="1">
        <v>143357100.94</v>
      </c>
      <c r="W23" s="1">
        <v>115845368.79000001</v>
      </c>
      <c r="X23" s="1">
        <v>84368737.540000007</v>
      </c>
      <c r="Y23" s="1">
        <v>26767619.579999998</v>
      </c>
      <c r="Z23" s="1">
        <v>236683205.05000001</v>
      </c>
      <c r="AA23" s="1">
        <v>191836692.81</v>
      </c>
      <c r="AB23" s="1">
        <v>118270675.75</v>
      </c>
      <c r="AC23" s="1">
        <v>49082374.240000002</v>
      </c>
      <c r="AD23" s="1">
        <v>145232477.66</v>
      </c>
      <c r="AE23" s="1">
        <v>87970174.340000004</v>
      </c>
      <c r="AF23" s="1">
        <v>45319963.380000003</v>
      </c>
      <c r="AG23" s="1">
        <v>19013259.52</v>
      </c>
      <c r="AH23" s="1">
        <v>34159758.280000001</v>
      </c>
      <c r="AI23" s="1">
        <v>45855495.200000003</v>
      </c>
      <c r="AJ23" s="1">
        <v>47121464.200000003</v>
      </c>
      <c r="AK23" s="1">
        <v>15623841.939999999</v>
      </c>
      <c r="AL23" s="1">
        <v>189177834.25999999</v>
      </c>
      <c r="AM23" s="1">
        <v>146591259.75</v>
      </c>
      <c r="AN23" s="1">
        <v>92111914.340000004</v>
      </c>
      <c r="AO23" s="1">
        <v>11414522.880000001</v>
      </c>
      <c r="AP23" s="1">
        <v>28496034.109999999</v>
      </c>
      <c r="AQ23" s="1">
        <v>19883983.57</v>
      </c>
      <c r="AR23" s="1">
        <v>4044804.91</v>
      </c>
      <c r="AS23" s="1">
        <v>1953792.81</v>
      </c>
      <c r="AT23" s="1">
        <v>279695.38</v>
      </c>
      <c r="AU23" s="1">
        <v>59953.53</v>
      </c>
      <c r="AV23" s="1">
        <v>9608.77</v>
      </c>
      <c r="AW23" s="1">
        <v>494.25</v>
      </c>
      <c r="AX23" s="1">
        <v>637937.64</v>
      </c>
      <c r="AY23" s="1">
        <v>231482.28</v>
      </c>
      <c r="AZ23" s="1">
        <v>2342286.63</v>
      </c>
      <c r="BA23" s="1">
        <v>631724.96</v>
      </c>
      <c r="BB23" s="1">
        <v>120881.98</v>
      </c>
      <c r="BC23" s="1">
        <v>4133609.23</v>
      </c>
      <c r="BD23" s="1">
        <v>2454811.86</v>
      </c>
      <c r="BE23" s="1">
        <v>570097.61</v>
      </c>
      <c r="BF23" s="1">
        <v>6855696.7000000002</v>
      </c>
      <c r="BG23" s="1">
        <v>3148468.59</v>
      </c>
      <c r="BH23" s="1">
        <v>1925920.5</v>
      </c>
      <c r="BI23" s="1">
        <v>479668.32</v>
      </c>
      <c r="BJ23" s="1">
        <v>6127177.3499999996</v>
      </c>
      <c r="BK23" s="1">
        <v>4732676.59</v>
      </c>
      <c r="BL23" s="1">
        <v>3331809.59</v>
      </c>
      <c r="BM23" s="1">
        <v>-8668579.9700000007</v>
      </c>
      <c r="BN23" s="1">
        <v>12467638.67</v>
      </c>
      <c r="BO23" s="1">
        <v>17633680.350000001</v>
      </c>
      <c r="BP23">
        <v>0</v>
      </c>
    </row>
    <row r="24" spans="1:68" x14ac:dyDescent="0.15">
      <c r="A24" t="s">
        <v>22</v>
      </c>
      <c r="B24" s="1">
        <v>3972197131.21</v>
      </c>
      <c r="C24" s="1">
        <v>2216478510.5799999</v>
      </c>
      <c r="D24" s="1">
        <v>448303215.81</v>
      </c>
      <c r="E24" s="1">
        <v>72487890.909999996</v>
      </c>
      <c r="F24" s="1">
        <v>30018796.41</v>
      </c>
      <c r="G24" s="1">
        <v>61313764.509999998</v>
      </c>
      <c r="H24" s="1">
        <v>2854136.29</v>
      </c>
      <c r="I24" s="1">
        <v>4307820.21</v>
      </c>
      <c r="J24" s="1">
        <v>13000662.140000001</v>
      </c>
      <c r="K24" s="1">
        <v>6618541.7699999996</v>
      </c>
      <c r="L24" s="1">
        <v>24486979.73</v>
      </c>
      <c r="M24" s="1">
        <v>-13940635.550000001</v>
      </c>
      <c r="N24" s="1">
        <v>263520905.68000001</v>
      </c>
      <c r="O24" s="1">
        <v>334833093.56</v>
      </c>
      <c r="P24" s="1">
        <v>259448253.72</v>
      </c>
      <c r="Q24" s="1">
        <v>127583411.48999999</v>
      </c>
      <c r="R24" s="1">
        <v>233888008.16999999</v>
      </c>
      <c r="S24" s="1">
        <v>252789561.09</v>
      </c>
      <c r="T24" s="1">
        <v>217286675.77000001</v>
      </c>
      <c r="U24" s="1">
        <v>110369320.69</v>
      </c>
      <c r="V24" s="1">
        <v>472133070.92000002</v>
      </c>
      <c r="W24" s="1">
        <v>387038874.83999997</v>
      </c>
      <c r="X24" s="1">
        <v>264027543.00999999</v>
      </c>
      <c r="Y24" s="1">
        <v>70122904.920000002</v>
      </c>
      <c r="Z24" s="1">
        <v>636245718.92999995</v>
      </c>
      <c r="AA24" s="1">
        <v>544867415.12</v>
      </c>
      <c r="AB24" s="1">
        <v>401750372.33999997</v>
      </c>
      <c r="AC24" s="1">
        <v>176494963.06999999</v>
      </c>
      <c r="AD24" s="1">
        <v>421768614.80000001</v>
      </c>
      <c r="AE24" s="1">
        <v>289372756.51999998</v>
      </c>
      <c r="AF24" s="1">
        <v>144851056.56</v>
      </c>
      <c r="AG24" s="1">
        <v>41590496.590000004</v>
      </c>
      <c r="AH24" s="1">
        <v>-19477988.850000001</v>
      </c>
      <c r="AI24" s="1">
        <v>128940482.51000001</v>
      </c>
      <c r="AJ24" s="1">
        <v>127437747.29000001</v>
      </c>
      <c r="AK24" s="1">
        <v>33898321.68</v>
      </c>
      <c r="AL24" s="1">
        <v>620867854.27999997</v>
      </c>
      <c r="AM24" s="1">
        <v>502993319.32999998</v>
      </c>
      <c r="AN24" s="1">
        <v>299132287.17000002</v>
      </c>
      <c r="AO24" s="1">
        <v>54679449.799999997</v>
      </c>
      <c r="AP24" s="1">
        <v>126920618.16</v>
      </c>
      <c r="AQ24" s="1">
        <v>92397582.650000006</v>
      </c>
      <c r="AR24" s="1">
        <v>52880692.899999999</v>
      </c>
      <c r="AS24" s="1">
        <v>16788916</v>
      </c>
      <c r="AT24" s="1">
        <v>8659748.1099999994</v>
      </c>
      <c r="AU24" s="1">
        <v>-50902297.119999997</v>
      </c>
      <c r="AV24" s="1">
        <v>-48754632.479999997</v>
      </c>
      <c r="AW24" s="1">
        <v>-14560214.140000001</v>
      </c>
      <c r="AX24" s="1">
        <v>-143546005.61000001</v>
      </c>
      <c r="AY24" s="1">
        <v>16979938.18</v>
      </c>
      <c r="AZ24" s="1">
        <v>12600182.939999999</v>
      </c>
      <c r="BA24" s="1">
        <v>2987279.99</v>
      </c>
      <c r="BB24" s="1">
        <v>-88117713.189999998</v>
      </c>
      <c r="BC24" s="1">
        <v>22734647.760000002</v>
      </c>
      <c r="BD24" s="1">
        <v>10886830.689999999</v>
      </c>
      <c r="BE24" s="1">
        <v>2328309.66</v>
      </c>
      <c r="BF24" s="1">
        <v>23641559.59</v>
      </c>
      <c r="BG24" s="1">
        <v>18992687.280000001</v>
      </c>
      <c r="BH24" s="1">
        <v>11520680.189999999</v>
      </c>
      <c r="BI24" s="1">
        <v>3337555.1</v>
      </c>
      <c r="BJ24" s="1">
        <v>33409484.57</v>
      </c>
      <c r="BK24" s="1">
        <v>25956933.550000001</v>
      </c>
      <c r="BL24" s="1">
        <v>18742197.789999999</v>
      </c>
      <c r="BM24" s="1">
        <v>47777965.329999998</v>
      </c>
      <c r="BN24" s="1">
        <v>24606308.850000001</v>
      </c>
      <c r="BO24" s="1">
        <v>26607429.960000001</v>
      </c>
      <c r="BP24">
        <v>0</v>
      </c>
    </row>
    <row r="25" spans="1:68" x14ac:dyDescent="0.15">
      <c r="A25" t="s">
        <v>23</v>
      </c>
      <c r="B25" s="1">
        <v>3620418597.0799999</v>
      </c>
      <c r="C25" s="1">
        <v>2019117320.21</v>
      </c>
      <c r="D25" s="1">
        <v>411854124.19999999</v>
      </c>
      <c r="E25" s="1">
        <v>73521676.170000002</v>
      </c>
      <c r="F25" s="1">
        <v>67448907.069999993</v>
      </c>
      <c r="G25" s="1">
        <v>78751983.5</v>
      </c>
      <c r="H25" s="1">
        <v>14989243.82</v>
      </c>
      <c r="I25" s="1">
        <v>11033624.470000001</v>
      </c>
      <c r="J25" s="1">
        <v>31013732.239999998</v>
      </c>
      <c r="K25" s="1">
        <v>14925988.41</v>
      </c>
      <c r="L25" s="1">
        <v>29804193.809999999</v>
      </c>
      <c r="M25" s="1">
        <v>-11896100.98</v>
      </c>
      <c r="N25" s="1">
        <v>279165528.13</v>
      </c>
      <c r="O25" s="1">
        <v>339214679.81999999</v>
      </c>
      <c r="P25" s="1">
        <v>263160864.47999999</v>
      </c>
      <c r="Q25" s="1">
        <v>129253063.65000001</v>
      </c>
      <c r="R25" s="1">
        <v>236050766.44999999</v>
      </c>
      <c r="S25" s="1">
        <v>250472069.65000001</v>
      </c>
      <c r="T25" s="1">
        <v>213785165.47999999</v>
      </c>
      <c r="U25" s="1">
        <v>108153750.75</v>
      </c>
      <c r="V25" s="1">
        <v>468548611.61000001</v>
      </c>
      <c r="W25" s="1">
        <v>379419227.77999997</v>
      </c>
      <c r="X25" s="1">
        <v>258388111.66</v>
      </c>
      <c r="Y25" s="1">
        <v>70970097.099999994</v>
      </c>
      <c r="Z25" s="1">
        <v>614043880.22000003</v>
      </c>
      <c r="AA25" s="1">
        <v>526246964.29000002</v>
      </c>
      <c r="AB25" s="1">
        <v>386742770.44999999</v>
      </c>
      <c r="AC25" s="1">
        <v>172351395.63</v>
      </c>
      <c r="AD25" s="1">
        <v>405906871.81999999</v>
      </c>
      <c r="AE25" s="1">
        <v>278461701.00999999</v>
      </c>
      <c r="AF25" s="1">
        <v>135385094.03</v>
      </c>
      <c r="AG25" s="1">
        <v>39662934.450000003</v>
      </c>
      <c r="AH25" s="1">
        <v>19119210.800000001</v>
      </c>
      <c r="AI25" s="1">
        <v>152729297.46000001</v>
      </c>
      <c r="AJ25" s="1">
        <v>142387787.63</v>
      </c>
      <c r="AK25" s="1">
        <v>40846092.640000001</v>
      </c>
      <c r="AL25" s="1">
        <v>545310680.79999995</v>
      </c>
      <c r="AM25" s="1">
        <v>450095419.47000003</v>
      </c>
      <c r="AN25" s="1">
        <v>277424158.10000002</v>
      </c>
      <c r="AO25" s="1">
        <v>48088020.340000004</v>
      </c>
      <c r="AP25" s="1">
        <v>102163061.44</v>
      </c>
      <c r="AQ25" s="1">
        <v>76015853.879999995</v>
      </c>
      <c r="AR25" s="1">
        <v>43180094.740000002</v>
      </c>
      <c r="AS25" s="1">
        <v>11116268.060000001</v>
      </c>
      <c r="AT25" s="1">
        <v>10771814.789999999</v>
      </c>
      <c r="AU25" s="1">
        <v>-49471608.479999997</v>
      </c>
      <c r="AV25" s="1">
        <v>-47041909.799999997</v>
      </c>
      <c r="AW25" s="1">
        <v>-13635961.279999999</v>
      </c>
      <c r="AX25" s="1">
        <v>-139613234.71000001</v>
      </c>
      <c r="AY25" s="1">
        <v>18781900.57</v>
      </c>
      <c r="AZ25" s="1">
        <v>12762095.300000001</v>
      </c>
      <c r="BA25" s="1">
        <v>3104452.11</v>
      </c>
      <c r="BB25" s="1">
        <v>-84512962.670000002</v>
      </c>
      <c r="BC25" s="1">
        <v>23317261.91</v>
      </c>
      <c r="BD25" s="1">
        <v>11729382.58</v>
      </c>
      <c r="BE25" s="1">
        <v>2328309.66</v>
      </c>
      <c r="BF25" s="1">
        <v>26968226.969999999</v>
      </c>
      <c r="BG25" s="1">
        <v>18992687.280000001</v>
      </c>
      <c r="BH25" s="1">
        <v>11520680.189999999</v>
      </c>
      <c r="BI25" s="1">
        <v>3337555.1</v>
      </c>
      <c r="BJ25" s="1">
        <v>33703781.619999997</v>
      </c>
      <c r="BK25" s="1">
        <v>25908350.670000002</v>
      </c>
      <c r="BL25" s="1">
        <v>18688908.59</v>
      </c>
      <c r="BM25" s="1">
        <v>48011670.140000001</v>
      </c>
      <c r="BN25" s="1">
        <v>24606308.850000001</v>
      </c>
      <c r="BO25" s="1">
        <v>26607429.960000001</v>
      </c>
      <c r="BP25">
        <v>0</v>
      </c>
    </row>
    <row r="26" spans="1:68" x14ac:dyDescent="0.15">
      <c r="A26" t="s">
        <v>24</v>
      </c>
      <c r="B26" s="1">
        <v>351778534.13</v>
      </c>
      <c r="C26" s="1">
        <v>197361190.37</v>
      </c>
      <c r="D26" s="1">
        <v>36449091.609999999</v>
      </c>
      <c r="E26" s="1">
        <v>-1033785.26</v>
      </c>
      <c r="F26" s="1">
        <v>-37430110.659999996</v>
      </c>
      <c r="G26" s="1">
        <v>-17438218.989999998</v>
      </c>
      <c r="H26" s="1">
        <v>-12135107.529999999</v>
      </c>
      <c r="I26" s="1">
        <v>-6725804.2599999998</v>
      </c>
      <c r="J26" s="1">
        <v>-18013070.100000001</v>
      </c>
      <c r="K26" s="1">
        <v>-8307446.6399999997</v>
      </c>
      <c r="L26" s="1">
        <v>-5317214.08</v>
      </c>
      <c r="M26" s="1">
        <v>-2044534.57</v>
      </c>
      <c r="N26" s="1">
        <v>-15644622.449999999</v>
      </c>
      <c r="O26" s="1">
        <v>-4381586.26</v>
      </c>
      <c r="P26" s="1">
        <v>-3712610.76</v>
      </c>
      <c r="Q26" s="1">
        <v>-1669652.16</v>
      </c>
      <c r="R26" s="1">
        <v>-2162758.2799999998</v>
      </c>
      <c r="S26" s="1">
        <v>2317491.44</v>
      </c>
      <c r="T26" s="1">
        <v>3501510.29</v>
      </c>
      <c r="U26" s="1">
        <v>2215569.94</v>
      </c>
      <c r="V26" s="1">
        <v>3584459.31</v>
      </c>
      <c r="W26" s="1">
        <v>7619647.0599999996</v>
      </c>
      <c r="X26" s="1">
        <v>5639431.3499999996</v>
      </c>
      <c r="Y26" s="1">
        <v>-847192.18</v>
      </c>
      <c r="Z26" s="1">
        <v>22201838.710000001</v>
      </c>
      <c r="AA26" s="1">
        <v>18620450.829999998</v>
      </c>
      <c r="AB26" s="1">
        <v>15007601.890000001</v>
      </c>
      <c r="AC26" s="1">
        <v>4143567.44</v>
      </c>
      <c r="AD26" s="1">
        <v>15861742.98</v>
      </c>
      <c r="AE26" s="1">
        <v>10911055.51</v>
      </c>
      <c r="AF26" s="1">
        <v>9465962.5299999993</v>
      </c>
      <c r="AG26" s="1">
        <v>1927562.14</v>
      </c>
      <c r="AH26" s="1">
        <v>-38597199.649999999</v>
      </c>
      <c r="AI26" s="1">
        <v>-23788814.949999999</v>
      </c>
      <c r="AJ26" s="1">
        <v>-14950040.34</v>
      </c>
      <c r="AK26" s="1">
        <v>-6947770.96</v>
      </c>
      <c r="AL26" s="1">
        <v>75557173.480000004</v>
      </c>
      <c r="AM26" s="1">
        <v>52897899.859999999</v>
      </c>
      <c r="AN26" s="1">
        <v>21708129.07</v>
      </c>
      <c r="AO26" s="1">
        <v>6591429.46</v>
      </c>
      <c r="AP26" s="1">
        <v>24757556.719999999</v>
      </c>
      <c r="AQ26" s="1">
        <v>16381728.77</v>
      </c>
      <c r="AR26" s="1">
        <v>9700598.1600000001</v>
      </c>
      <c r="AS26" s="1">
        <v>5672647.9400000004</v>
      </c>
      <c r="AT26" s="1">
        <v>-2112066.6800000002</v>
      </c>
      <c r="AU26" s="1">
        <v>-1430688.64</v>
      </c>
      <c r="AV26" s="1">
        <v>-1712722.68</v>
      </c>
      <c r="AW26" s="1">
        <v>-924252.86</v>
      </c>
      <c r="AX26" s="1">
        <v>-3932770.9</v>
      </c>
      <c r="AY26" s="1">
        <v>-1801962.39</v>
      </c>
      <c r="AZ26" s="1">
        <v>-161912.35999999999</v>
      </c>
      <c r="BA26" s="1">
        <v>-117172.12</v>
      </c>
      <c r="BB26" s="1">
        <v>-3604750.52</v>
      </c>
      <c r="BC26" s="1">
        <v>-582614.15</v>
      </c>
      <c r="BD26" s="1">
        <v>-842551.89</v>
      </c>
      <c r="BE26" s="1">
        <v>0</v>
      </c>
      <c r="BF26" s="1">
        <v>-3326667.38</v>
      </c>
      <c r="BG26" s="1">
        <v>0</v>
      </c>
      <c r="BH26" s="1">
        <v>0</v>
      </c>
      <c r="BI26" s="1">
        <v>0</v>
      </c>
      <c r="BJ26" s="1">
        <v>-294297.05</v>
      </c>
      <c r="BK26" s="1">
        <v>48582.879999999997</v>
      </c>
      <c r="BL26" s="1">
        <v>53289.2</v>
      </c>
      <c r="BM26" s="1">
        <v>-233704.81</v>
      </c>
      <c r="BN26" s="1">
        <v>0</v>
      </c>
      <c r="BO26" s="1">
        <v>0</v>
      </c>
      <c r="BP26">
        <v>0</v>
      </c>
    </row>
    <row r="27" spans="1:68" x14ac:dyDescent="0.15">
      <c r="A27" t="s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8" x14ac:dyDescent="0.15">
      <c r="A28" t="s">
        <v>26</v>
      </c>
      <c r="B28" s="1">
        <v>2.11</v>
      </c>
      <c r="C28" s="1">
        <v>1.1639999999999999</v>
      </c>
      <c r="D28" s="1">
        <v>0.23960000000000001</v>
      </c>
      <c r="E28" s="1">
        <v>4.2799999999999998E-2</v>
      </c>
      <c r="F28" s="1">
        <v>0.04</v>
      </c>
      <c r="G28" s="1">
        <v>4.58E-2</v>
      </c>
      <c r="H28" s="1">
        <v>8.6999999999999994E-3</v>
      </c>
      <c r="I28" s="1">
        <v>6.4000000000000003E-3</v>
      </c>
      <c r="J28" s="1">
        <v>1.7999999999999999E-2</v>
      </c>
      <c r="K28" s="1">
        <v>8.6999999999999994E-3</v>
      </c>
      <c r="L28" s="1">
        <v>1.7299999999999999E-2</v>
      </c>
      <c r="M28" s="1">
        <v>-6.8999999999999999E-3</v>
      </c>
      <c r="N28" s="1">
        <v>0.16239999999999999</v>
      </c>
      <c r="O28" s="1">
        <v>0.1973</v>
      </c>
      <c r="P28" s="1">
        <v>0.15310000000000001</v>
      </c>
      <c r="Q28" s="1">
        <v>7.5200000000000003E-2</v>
      </c>
      <c r="R28" s="1">
        <v>0.14510000000000001</v>
      </c>
      <c r="S28" s="1">
        <v>0.15690000000000001</v>
      </c>
      <c r="T28" s="1">
        <v>0.13930000000000001</v>
      </c>
      <c r="U28" s="1">
        <v>7.0499999999999993E-2</v>
      </c>
      <c r="V28" s="1">
        <v>0.36630000000000001</v>
      </c>
      <c r="W28" s="1">
        <v>0.29659999999999997</v>
      </c>
      <c r="X28" s="1">
        <v>0.20200000000000001</v>
      </c>
      <c r="Y28" s="1">
        <v>5.5500000000000001E-2</v>
      </c>
      <c r="Z28" s="1">
        <v>0.48010000000000003</v>
      </c>
      <c r="AA28" s="1">
        <v>0.41139999999999999</v>
      </c>
      <c r="AB28" s="1">
        <v>0.3024</v>
      </c>
      <c r="AC28" s="1">
        <v>0.13469999999999999</v>
      </c>
      <c r="AD28" s="1">
        <v>0.31730000000000003</v>
      </c>
      <c r="AE28" s="1">
        <v>0.2177</v>
      </c>
      <c r="AF28" s="1">
        <v>0.10580000000000001</v>
      </c>
      <c r="AG28" s="1">
        <v>3.1E-2</v>
      </c>
      <c r="AH28" s="1">
        <v>1.49E-2</v>
      </c>
      <c r="AI28" s="1">
        <v>0.11940000000000001</v>
      </c>
      <c r="AJ28" s="1">
        <v>0.22259999999999999</v>
      </c>
      <c r="AK28" s="1">
        <v>6.3899999999999998E-2</v>
      </c>
      <c r="AL28" s="1">
        <v>0.95250000000000001</v>
      </c>
      <c r="AM28" s="1">
        <v>0.8</v>
      </c>
      <c r="AN28" s="1">
        <v>0.52880000000000005</v>
      </c>
      <c r="AO28" s="1">
        <v>0.1202</v>
      </c>
      <c r="AP28" s="1">
        <v>0.25540000000000002</v>
      </c>
      <c r="AQ28" s="1">
        <v>0.19</v>
      </c>
      <c r="AR28" s="1">
        <v>0.108</v>
      </c>
      <c r="AS28" s="1">
        <v>2.8000000000000001E-2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>
        <v>0</v>
      </c>
    </row>
    <row r="29" spans="1:68" x14ac:dyDescent="0.15">
      <c r="A29" t="s">
        <v>27</v>
      </c>
      <c r="B29" s="1">
        <v>2.04</v>
      </c>
      <c r="C29" s="1">
        <v>1.1598999999999999</v>
      </c>
      <c r="D29" s="1">
        <v>0.23960000000000001</v>
      </c>
      <c r="E29" s="1">
        <v>4.2799999999999998E-2</v>
      </c>
      <c r="F29" s="1">
        <v>0.04</v>
      </c>
      <c r="G29" s="1">
        <v>4.58E-2</v>
      </c>
      <c r="H29" s="1">
        <v>8.6999999999999994E-3</v>
      </c>
      <c r="I29" s="1">
        <v>6.4000000000000003E-3</v>
      </c>
      <c r="J29" s="1">
        <v>1.7999999999999999E-2</v>
      </c>
      <c r="K29" s="1">
        <v>8.6999999999999994E-3</v>
      </c>
      <c r="L29" s="1">
        <v>1.7299999999999999E-2</v>
      </c>
      <c r="M29" s="1">
        <v>-6.8999999999999999E-3</v>
      </c>
      <c r="N29" s="1">
        <v>0.16239999999999999</v>
      </c>
      <c r="O29" s="1">
        <v>0.1973</v>
      </c>
      <c r="P29" s="1">
        <v>0.15310000000000001</v>
      </c>
      <c r="Q29" s="1">
        <v>7.5200000000000003E-2</v>
      </c>
      <c r="R29" s="1">
        <v>0.14510000000000001</v>
      </c>
      <c r="S29" s="1">
        <v>0.15690000000000001</v>
      </c>
      <c r="T29" s="1">
        <v>0.13930000000000001</v>
      </c>
      <c r="U29" s="1">
        <v>7.0499999999999993E-2</v>
      </c>
      <c r="V29" s="1">
        <v>0.36630000000000001</v>
      </c>
      <c r="W29" s="1">
        <v>0.29659999999999997</v>
      </c>
      <c r="X29" s="1">
        <v>0.20200000000000001</v>
      </c>
      <c r="Y29" s="1">
        <v>5.5500000000000001E-2</v>
      </c>
      <c r="Z29" s="1">
        <v>0.48010000000000003</v>
      </c>
      <c r="AA29" s="1">
        <v>0.41139999999999999</v>
      </c>
      <c r="AB29" s="1">
        <v>0.3024</v>
      </c>
      <c r="AC29" s="1">
        <v>0.13469999999999999</v>
      </c>
      <c r="AD29" s="1">
        <v>0.31730000000000003</v>
      </c>
      <c r="AE29" s="1">
        <v>0.2177</v>
      </c>
      <c r="AF29" s="1">
        <v>0.10580000000000001</v>
      </c>
      <c r="AG29" s="1">
        <v>3.1E-2</v>
      </c>
      <c r="AH29" s="1">
        <v>1.49E-2</v>
      </c>
      <c r="AI29" s="1">
        <v>0.11940000000000001</v>
      </c>
      <c r="AJ29" s="1">
        <v>0.22259999999999999</v>
      </c>
      <c r="AK29" s="1">
        <v>6.3899999999999998E-2</v>
      </c>
      <c r="AL29" s="1">
        <v>0.95250000000000001</v>
      </c>
      <c r="AM29" s="1">
        <v>0</v>
      </c>
      <c r="AN29" s="1">
        <v>0</v>
      </c>
      <c r="AO29" s="1">
        <v>0</v>
      </c>
      <c r="AP29" s="1">
        <v>0</v>
      </c>
      <c r="AQ29" s="1">
        <v>0.19</v>
      </c>
      <c r="AR29" s="1">
        <v>0.108</v>
      </c>
      <c r="AS29" s="1">
        <v>2.8000000000000001E-2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>
        <v>0</v>
      </c>
    </row>
    <row r="30" spans="1:68" x14ac:dyDescent="0.15">
      <c r="A30" t="s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134708.09</v>
      </c>
      <c r="H30" s="1">
        <v>112745.84</v>
      </c>
      <c r="I30" s="1">
        <v>-507273.73</v>
      </c>
      <c r="J30" s="1">
        <v>-986502.35</v>
      </c>
      <c r="K30" s="1">
        <v>-786185.34</v>
      </c>
      <c r="L30" s="1">
        <v>-786185.34</v>
      </c>
      <c r="M30" s="1">
        <v>-786185.34</v>
      </c>
      <c r="N30" s="1">
        <v>1633135.74</v>
      </c>
      <c r="O30" s="1">
        <v>-579770.25</v>
      </c>
      <c r="P30" s="1">
        <v>-785389.04</v>
      </c>
      <c r="Q30" s="1">
        <v>15045.28</v>
      </c>
      <c r="R30" s="1">
        <v>-673258.06</v>
      </c>
      <c r="S30" s="1">
        <v>1308792.43</v>
      </c>
      <c r="T30" s="1">
        <v>1193445.3</v>
      </c>
      <c r="U30" s="1">
        <v>-115347.13</v>
      </c>
      <c r="V30" s="1">
        <v>130557.59</v>
      </c>
      <c r="W30" s="1">
        <v>325914.03999999998</v>
      </c>
      <c r="X30" s="1">
        <v>792317.64</v>
      </c>
      <c r="Y30" s="1">
        <v>521502.64</v>
      </c>
      <c r="Z30" s="1">
        <v>-478766.27</v>
      </c>
      <c r="AA30" s="1">
        <v>-251666.46</v>
      </c>
      <c r="AB30" s="1">
        <v>27355.05</v>
      </c>
      <c r="AC30" s="1">
        <v>148560.72</v>
      </c>
      <c r="AD30" s="1">
        <v>-1475983.35</v>
      </c>
      <c r="AE30" s="1">
        <v>-1330089.75</v>
      </c>
      <c r="AF30" s="1">
        <v>-1234347.08</v>
      </c>
      <c r="AG30" s="1">
        <v>-424201.5</v>
      </c>
      <c r="AH30" s="1">
        <v>2467187.66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>
        <v>0</v>
      </c>
    </row>
    <row r="31" spans="1:68" x14ac:dyDescent="0.15">
      <c r="A31" t="s">
        <v>29</v>
      </c>
      <c r="B31" s="1">
        <v>3972197131.21</v>
      </c>
      <c r="C31" s="1">
        <v>2216478510.5799999</v>
      </c>
      <c r="D31" s="1">
        <v>448303215.81</v>
      </c>
      <c r="E31" s="1">
        <v>72487890.909999996</v>
      </c>
      <c r="F31" s="1">
        <v>30018796.41</v>
      </c>
      <c r="G31" s="1">
        <v>61448472.600000001</v>
      </c>
      <c r="H31" s="1">
        <v>2966882.13</v>
      </c>
      <c r="I31" s="1">
        <v>3800546.48</v>
      </c>
      <c r="J31" s="1">
        <v>12014159.789999999</v>
      </c>
      <c r="K31" s="1">
        <v>5832356.4299999997</v>
      </c>
      <c r="L31" s="1">
        <v>23700794.390000001</v>
      </c>
      <c r="M31" s="1">
        <v>-14726820.890000001</v>
      </c>
      <c r="N31" s="1">
        <v>265154041.41999999</v>
      </c>
      <c r="O31" s="1">
        <v>334047704.51999998</v>
      </c>
      <c r="P31" s="1">
        <v>258662864.68000001</v>
      </c>
      <c r="Q31" s="1">
        <v>127598456.77</v>
      </c>
      <c r="R31" s="1">
        <v>233214750.11000001</v>
      </c>
      <c r="S31" s="1">
        <v>254098353.52000001</v>
      </c>
      <c r="T31" s="1">
        <v>218480121.06999999</v>
      </c>
      <c r="U31" s="1">
        <v>110253973.56</v>
      </c>
      <c r="V31" s="1">
        <v>472263628.50999999</v>
      </c>
      <c r="W31" s="1">
        <v>387364788.88</v>
      </c>
      <c r="X31" s="1">
        <v>264819860.65000001</v>
      </c>
      <c r="Y31" s="1">
        <v>70644407.560000002</v>
      </c>
      <c r="Z31" s="1">
        <v>635766952.65999997</v>
      </c>
      <c r="AA31" s="1">
        <v>544615748.65999997</v>
      </c>
      <c r="AB31" s="1">
        <v>401777727.38999999</v>
      </c>
      <c r="AC31" s="1">
        <v>176643523.78999999</v>
      </c>
      <c r="AD31" s="1">
        <v>420292631.44999999</v>
      </c>
      <c r="AE31" s="1">
        <v>288042666.76999998</v>
      </c>
      <c r="AF31" s="1">
        <v>143616709.47999999</v>
      </c>
      <c r="AG31" s="1">
        <v>41166295.090000004</v>
      </c>
      <c r="AH31" s="1">
        <v>-17010801.190000001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>
        <v>0</v>
      </c>
    </row>
    <row r="32" spans="1:68" x14ac:dyDescent="0.15">
      <c r="A32" t="s">
        <v>30</v>
      </c>
      <c r="B32" s="1">
        <v>3620418597.0799999</v>
      </c>
      <c r="C32" s="1">
        <v>2019117320.21</v>
      </c>
      <c r="D32" s="1">
        <v>411854124.19999999</v>
      </c>
      <c r="E32" s="1">
        <v>73521676.170000002</v>
      </c>
      <c r="F32" s="1">
        <v>67448907.069999993</v>
      </c>
      <c r="G32" s="1">
        <v>78886691.590000004</v>
      </c>
      <c r="H32" s="1">
        <v>15101989.66</v>
      </c>
      <c r="I32" s="1">
        <v>10526350.74</v>
      </c>
      <c r="J32" s="1">
        <v>30463291.539999999</v>
      </c>
      <c r="K32" s="1">
        <v>14139803.07</v>
      </c>
      <c r="L32" s="1">
        <v>29018008.469999999</v>
      </c>
      <c r="M32" s="1">
        <v>-12682286.32</v>
      </c>
      <c r="N32" s="1">
        <v>280159196.58999997</v>
      </c>
      <c r="O32" s="1">
        <v>338422377.98000002</v>
      </c>
      <c r="P32" s="1">
        <v>262368562.63999999</v>
      </c>
      <c r="Q32" s="1">
        <v>129262924.33</v>
      </c>
      <c r="R32" s="1">
        <v>235688656.71000001</v>
      </c>
      <c r="S32" s="1">
        <v>251891466.94</v>
      </c>
      <c r="T32" s="1">
        <v>215128964.25999999</v>
      </c>
      <c r="U32" s="1">
        <v>108078152.23999999</v>
      </c>
      <c r="V32" s="1">
        <v>468599671.95999998</v>
      </c>
      <c r="W32" s="1">
        <v>379783162.23000002</v>
      </c>
      <c r="X32" s="1">
        <v>259057726.83000001</v>
      </c>
      <c r="Y32" s="1">
        <v>71462220.329999998</v>
      </c>
      <c r="Z32" s="1">
        <v>613651838.21000004</v>
      </c>
      <c r="AA32" s="1">
        <v>526082022.08999997</v>
      </c>
      <c r="AB32" s="1">
        <v>386760698.94999999</v>
      </c>
      <c r="AC32" s="1">
        <v>172448762.31999999</v>
      </c>
      <c r="AD32" s="1">
        <v>404939512.32999998</v>
      </c>
      <c r="AE32" s="1">
        <v>277589960.19</v>
      </c>
      <c r="AF32" s="1">
        <v>134576102.94999999</v>
      </c>
      <c r="AG32" s="1">
        <v>39292465.140000001</v>
      </c>
      <c r="AH32" s="1">
        <v>26646504.670000002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>
        <v>0</v>
      </c>
    </row>
    <row r="33" spans="1:68" x14ac:dyDescent="0.15">
      <c r="A33" t="s">
        <v>31</v>
      </c>
      <c r="B33" s="1">
        <v>351778534.13</v>
      </c>
      <c r="C33" s="1">
        <v>197361190.37</v>
      </c>
      <c r="D33" s="1">
        <v>36449091.609999999</v>
      </c>
      <c r="E33" s="1">
        <v>-1033785.26</v>
      </c>
      <c r="F33" s="1">
        <v>-37430110.659999996</v>
      </c>
      <c r="G33" s="1">
        <v>-17438218.989999998</v>
      </c>
      <c r="H33" s="1">
        <v>-12135107.529999999</v>
      </c>
      <c r="I33" s="1">
        <v>-6725804.2599999998</v>
      </c>
      <c r="J33" s="1">
        <v>-18449131.75</v>
      </c>
      <c r="K33" s="1">
        <v>-8307446.6399999997</v>
      </c>
      <c r="L33" s="1">
        <v>-5317214.08</v>
      </c>
      <c r="M33" s="1">
        <v>-2044534.57</v>
      </c>
      <c r="N33" s="1">
        <v>-15005155.17</v>
      </c>
      <c r="O33" s="1">
        <v>-4303817.22</v>
      </c>
      <c r="P33" s="1">
        <v>-3705697.96</v>
      </c>
      <c r="Q33" s="1">
        <v>-1664467.56</v>
      </c>
      <c r="R33" s="1">
        <v>-2473906.6</v>
      </c>
      <c r="S33" s="1">
        <v>2206886.58</v>
      </c>
      <c r="T33" s="1">
        <v>3351156.81</v>
      </c>
      <c r="U33" s="1">
        <v>2175821.3199999998</v>
      </c>
      <c r="V33" s="1">
        <v>3663956.55</v>
      </c>
      <c r="W33" s="1">
        <v>7581626.6500000004</v>
      </c>
      <c r="X33" s="1">
        <v>5762133.8200000003</v>
      </c>
      <c r="Y33" s="1">
        <v>-817812.77</v>
      </c>
      <c r="Z33" s="1">
        <v>22115114.449999999</v>
      </c>
      <c r="AA33" s="1">
        <v>18533726.57</v>
      </c>
      <c r="AB33" s="1">
        <v>15017028.439999999</v>
      </c>
      <c r="AC33" s="1">
        <v>4194761.47</v>
      </c>
      <c r="AD33" s="1">
        <v>15353119.119999999</v>
      </c>
      <c r="AE33" s="1">
        <v>10452706.58</v>
      </c>
      <c r="AF33" s="1">
        <v>9040606.5299999993</v>
      </c>
      <c r="AG33" s="1">
        <v>1873829.95</v>
      </c>
      <c r="AH33" s="1">
        <v>-43657305.859999999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>
        <v>0</v>
      </c>
    </row>
  </sheetData>
  <phoneticPr fontId="3" type="noConversion"/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3"/>
  <sheetViews>
    <sheetView workbookViewId="0">
      <selection sqref="A1:XFD1"/>
    </sheetView>
  </sheetViews>
  <sheetFormatPr baseColWidth="10" defaultColWidth="11" defaultRowHeight="14" x14ac:dyDescent="0.15"/>
  <cols>
    <col min="1" max="1" width="33.6640625" bestFit="1" customWidth="1"/>
    <col min="2" max="4" width="13.33203125" bestFit="1" customWidth="1"/>
    <col min="5" max="5" width="12.33203125" bestFit="1" customWidth="1"/>
    <col min="6" max="8" width="13.33203125" bestFit="1" customWidth="1"/>
    <col min="9" max="9" width="12.33203125" bestFit="1" customWidth="1"/>
    <col min="10" max="12" width="13.33203125" bestFit="1" customWidth="1"/>
    <col min="13" max="13" width="12.6640625" bestFit="1" customWidth="1"/>
    <col min="14" max="16" width="13.33203125" bestFit="1" customWidth="1"/>
    <col min="17" max="17" width="12.33203125" bestFit="1" customWidth="1"/>
    <col min="18" max="20" width="13.33203125" bestFit="1" customWidth="1"/>
    <col min="21" max="21" width="12.33203125" bestFit="1" customWidth="1"/>
    <col min="22" max="24" width="13.33203125" bestFit="1" customWidth="1"/>
    <col min="25" max="25" width="12.33203125" bestFit="1" customWidth="1"/>
    <col min="26" max="28" width="13.33203125" bestFit="1" customWidth="1"/>
    <col min="29" max="29" width="12.33203125" bestFit="1" customWidth="1"/>
    <col min="30" max="32" width="13.33203125" bestFit="1" customWidth="1"/>
    <col min="33" max="33" width="12.33203125" bestFit="1" customWidth="1"/>
    <col min="34" max="36" width="13.33203125" bestFit="1" customWidth="1"/>
    <col min="37" max="37" width="12.33203125" bestFit="1" customWidth="1"/>
    <col min="38" max="40" width="13.33203125" bestFit="1" customWidth="1"/>
    <col min="41" max="41" width="12.33203125" bestFit="1" customWidth="1"/>
    <col min="42" max="43" width="13.33203125" bestFit="1" customWidth="1"/>
    <col min="44" max="45" width="12.33203125" bestFit="1" customWidth="1"/>
    <col min="46" max="49" width="12.6640625" bestFit="1" customWidth="1"/>
    <col min="50" max="50" width="13" bestFit="1" customWidth="1"/>
    <col min="51" max="53" width="12.33203125" bestFit="1" customWidth="1"/>
    <col min="54" max="54" width="12.6640625" bestFit="1" customWidth="1"/>
    <col min="55" max="67" width="12.33203125" bestFit="1" customWidth="1"/>
    <col min="68" max="68" width="8.83203125" bestFit="1" customWidth="1"/>
  </cols>
  <sheetData>
    <row r="1" spans="1:68" x14ac:dyDescent="0.15">
      <c r="A1" t="s">
        <v>0</v>
      </c>
      <c r="B1">
        <v>20171231</v>
      </c>
      <c r="C1">
        <v>20170930</v>
      </c>
      <c r="D1">
        <v>20170630</v>
      </c>
      <c r="E1">
        <v>20170331</v>
      </c>
      <c r="F1">
        <v>20161231</v>
      </c>
      <c r="G1">
        <v>20160930</v>
      </c>
      <c r="H1">
        <v>20160630</v>
      </c>
      <c r="I1">
        <v>20160331</v>
      </c>
      <c r="J1">
        <v>20151231</v>
      </c>
      <c r="K1">
        <v>20150930</v>
      </c>
      <c r="L1">
        <v>20150630</v>
      </c>
      <c r="M1">
        <v>20150331</v>
      </c>
      <c r="N1">
        <v>20141231</v>
      </c>
      <c r="O1">
        <v>20140930</v>
      </c>
      <c r="P1">
        <v>20140630</v>
      </c>
      <c r="Q1">
        <v>20140331</v>
      </c>
      <c r="R1">
        <v>20131231</v>
      </c>
      <c r="S1">
        <v>20130930</v>
      </c>
      <c r="T1">
        <v>20130630</v>
      </c>
      <c r="U1">
        <v>20130331</v>
      </c>
      <c r="V1">
        <v>20121231</v>
      </c>
      <c r="W1">
        <v>20120930</v>
      </c>
      <c r="X1">
        <v>20120630</v>
      </c>
      <c r="Y1">
        <v>20120331</v>
      </c>
      <c r="Z1">
        <v>20111231</v>
      </c>
      <c r="AA1">
        <v>20110930</v>
      </c>
      <c r="AB1">
        <v>20110630</v>
      </c>
      <c r="AC1">
        <v>20110331</v>
      </c>
      <c r="AD1">
        <v>20101231</v>
      </c>
      <c r="AE1">
        <v>20100930</v>
      </c>
      <c r="AF1">
        <v>20100630</v>
      </c>
      <c r="AG1">
        <v>20100331</v>
      </c>
      <c r="AH1">
        <v>20091231</v>
      </c>
      <c r="AI1">
        <v>20090930</v>
      </c>
      <c r="AJ1">
        <v>20090630</v>
      </c>
      <c r="AK1">
        <v>20090331</v>
      </c>
      <c r="AL1">
        <v>20081231</v>
      </c>
      <c r="AM1">
        <v>20080930</v>
      </c>
      <c r="AN1">
        <v>20080630</v>
      </c>
      <c r="AO1">
        <v>20080331</v>
      </c>
      <c r="AP1">
        <v>20071231</v>
      </c>
      <c r="AQ1">
        <v>20070930</v>
      </c>
      <c r="AR1">
        <v>20070630</v>
      </c>
      <c r="AS1">
        <v>20070331</v>
      </c>
      <c r="AT1">
        <v>20061231</v>
      </c>
      <c r="AU1">
        <v>20060930</v>
      </c>
      <c r="AV1">
        <v>20060630</v>
      </c>
      <c r="AW1">
        <v>20060331</v>
      </c>
      <c r="AX1">
        <v>20051231</v>
      </c>
      <c r="AY1">
        <v>20050930</v>
      </c>
      <c r="AZ1">
        <v>20050630</v>
      </c>
      <c r="BA1">
        <v>20050331</v>
      </c>
      <c r="BB1">
        <v>20041231</v>
      </c>
      <c r="BC1">
        <v>20040930</v>
      </c>
      <c r="BD1">
        <v>20040630</v>
      </c>
      <c r="BE1">
        <v>20040331</v>
      </c>
      <c r="BF1">
        <v>20031231</v>
      </c>
      <c r="BG1">
        <v>20030930</v>
      </c>
      <c r="BH1">
        <v>20030630</v>
      </c>
      <c r="BI1">
        <v>20030331</v>
      </c>
      <c r="BJ1">
        <v>20021231</v>
      </c>
      <c r="BK1">
        <v>20020930</v>
      </c>
      <c r="BL1">
        <v>20020630</v>
      </c>
      <c r="BM1">
        <v>20011231</v>
      </c>
      <c r="BN1">
        <v>20001231</v>
      </c>
      <c r="BO1">
        <v>19991231</v>
      </c>
      <c r="BP1">
        <v>19700101</v>
      </c>
    </row>
    <row r="2" spans="1:68" x14ac:dyDescent="0.1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</row>
    <row r="3" spans="1:68" x14ac:dyDescent="0.15">
      <c r="A3" t="s">
        <v>3</v>
      </c>
      <c r="B3" s="1">
        <v>8350476104.7600002</v>
      </c>
      <c r="C3" s="1">
        <v>5229276758.8599997</v>
      </c>
      <c r="D3" s="1">
        <v>1813432386.1900001</v>
      </c>
      <c r="E3" s="1">
        <v>692743375.53999996</v>
      </c>
      <c r="F3" s="1">
        <v>2395291581.5700002</v>
      </c>
      <c r="G3" s="1">
        <v>1708715083.1199999</v>
      </c>
      <c r="H3" s="1">
        <v>1071566787.02</v>
      </c>
      <c r="I3" s="1">
        <v>473328142.05000001</v>
      </c>
      <c r="J3" s="1">
        <v>2330406290.9899998</v>
      </c>
      <c r="K3" s="1">
        <v>1796890769.0699999</v>
      </c>
      <c r="L3" s="1">
        <v>1191392958.01</v>
      </c>
      <c r="M3" s="1">
        <v>633957874.45000005</v>
      </c>
      <c r="N3" s="1">
        <v>3449008868.5300002</v>
      </c>
      <c r="O3" s="1">
        <v>2642074827.4200001</v>
      </c>
      <c r="P3" s="1">
        <v>1787505300.6500001</v>
      </c>
      <c r="Q3" s="1">
        <v>904187963.35000002</v>
      </c>
      <c r="R3" s="1">
        <v>3373449201.9200001</v>
      </c>
      <c r="S3" s="1">
        <v>2647972620.79</v>
      </c>
      <c r="T3" s="1">
        <v>1894525121.1099999</v>
      </c>
      <c r="U3" s="1">
        <v>949058762.00999999</v>
      </c>
      <c r="V3" s="1">
        <v>3950706190.1399999</v>
      </c>
      <c r="W3" s="1">
        <v>2958609351.8699999</v>
      </c>
      <c r="X3" s="1">
        <v>2012315753.79</v>
      </c>
      <c r="Y3" s="1">
        <v>843434042.16999996</v>
      </c>
      <c r="Z3" s="1">
        <v>4526045609.0600004</v>
      </c>
      <c r="AA3" s="1">
        <v>3364302689.1500001</v>
      </c>
      <c r="AB3" s="1">
        <v>2086146860.25</v>
      </c>
      <c r="AC3" s="1">
        <v>902911149.86000001</v>
      </c>
      <c r="AD3" s="1">
        <v>3216485655.3299999</v>
      </c>
      <c r="AE3" s="1">
        <v>2251163670.7199998</v>
      </c>
      <c r="AF3" s="1">
        <v>1361469099.01</v>
      </c>
      <c r="AG3" s="1">
        <v>581367587.61000001</v>
      </c>
      <c r="AH3" s="1">
        <v>2121889334.6400001</v>
      </c>
      <c r="AI3" s="1">
        <v>1533774142.46</v>
      </c>
      <c r="AJ3" s="1">
        <v>1015076323.22</v>
      </c>
      <c r="AK3" s="1">
        <v>437048610.06999999</v>
      </c>
      <c r="AL3" s="1">
        <v>3342698114.1100001</v>
      </c>
      <c r="AM3" s="1">
        <v>2172851295.9899998</v>
      </c>
      <c r="AN3" s="1">
        <v>1533160422.3900001</v>
      </c>
      <c r="AO3" s="1">
        <v>431264237.32999998</v>
      </c>
      <c r="AP3" s="1">
        <v>1665740327.04</v>
      </c>
      <c r="AQ3" s="1">
        <v>1088308306.1400001</v>
      </c>
      <c r="AR3" s="1">
        <v>679842787.46000004</v>
      </c>
      <c r="AS3" s="1">
        <v>297267070.42000002</v>
      </c>
      <c r="AT3" s="1">
        <v>474774408.13</v>
      </c>
      <c r="AU3" s="1">
        <v>390123760.31</v>
      </c>
      <c r="AV3" s="1">
        <v>253467174.30000001</v>
      </c>
      <c r="AW3" s="1">
        <v>116672061.16</v>
      </c>
      <c r="AX3" s="1">
        <v>522608879.63</v>
      </c>
      <c r="AY3" s="1">
        <v>442372733.31</v>
      </c>
      <c r="AZ3" s="1">
        <v>258483457.28999999</v>
      </c>
      <c r="BA3" s="1">
        <v>134039542.39</v>
      </c>
      <c r="BB3" s="1">
        <v>601713303.63</v>
      </c>
      <c r="BC3" s="1">
        <v>416550167.88</v>
      </c>
      <c r="BD3" s="1">
        <v>269600738.68000001</v>
      </c>
      <c r="BE3" s="1">
        <v>115348664.62</v>
      </c>
      <c r="BF3" s="1">
        <v>513596575.92000002</v>
      </c>
      <c r="BG3" s="1">
        <v>358518911.86000001</v>
      </c>
      <c r="BH3" s="1">
        <v>231945252.83000001</v>
      </c>
      <c r="BI3" s="1">
        <v>108875224.16</v>
      </c>
      <c r="BJ3" s="1">
        <v>430664952.93000001</v>
      </c>
      <c r="BK3" s="1">
        <v>325340329.82999998</v>
      </c>
      <c r="BL3" s="1">
        <v>227774456.56999999</v>
      </c>
      <c r="BM3" s="1">
        <v>412479033.13</v>
      </c>
      <c r="BN3" s="1">
        <v>364355615.47000003</v>
      </c>
      <c r="BO3" s="1">
        <v>342807453.05000001</v>
      </c>
      <c r="BP3">
        <v>0</v>
      </c>
    </row>
    <row r="4" spans="1:68" x14ac:dyDescent="0.15">
      <c r="A4" t="s">
        <v>4</v>
      </c>
      <c r="B4" s="1">
        <v>8350476104.7600002</v>
      </c>
      <c r="C4" s="1">
        <v>5229276758.8599997</v>
      </c>
      <c r="D4" s="1">
        <v>1813432386.1900001</v>
      </c>
      <c r="E4" s="1">
        <v>692743375.53999996</v>
      </c>
      <c r="F4" s="1">
        <v>2395291581.5700002</v>
      </c>
      <c r="G4" s="1">
        <v>1708715083.1199999</v>
      </c>
      <c r="H4" s="1">
        <v>1071566787.02</v>
      </c>
      <c r="I4" s="1">
        <v>473328142.05000001</v>
      </c>
      <c r="J4" s="1">
        <v>2330406290.9899998</v>
      </c>
      <c r="K4" s="1">
        <v>1796890769.0699999</v>
      </c>
      <c r="L4" s="1">
        <v>1191392958.01</v>
      </c>
      <c r="M4" s="1">
        <v>633957874.45000005</v>
      </c>
      <c r="N4" s="1">
        <v>3449008868.5300002</v>
      </c>
      <c r="O4" s="1">
        <v>2642074827.4200001</v>
      </c>
      <c r="P4" s="1">
        <v>1787505300.6500001</v>
      </c>
      <c r="Q4" s="1">
        <v>904187963.35000002</v>
      </c>
      <c r="R4" s="1">
        <v>3373449201.9200001</v>
      </c>
      <c r="S4" s="1">
        <v>2647972620.79</v>
      </c>
      <c r="T4" s="1">
        <v>1894525121.1099999</v>
      </c>
      <c r="U4" s="1">
        <v>949058762.00999999</v>
      </c>
      <c r="V4" s="1">
        <v>3950706190.1399999</v>
      </c>
      <c r="W4" s="1">
        <v>2958609351.8699999</v>
      </c>
      <c r="X4" s="1">
        <v>2012315753.79</v>
      </c>
      <c r="Y4" s="1">
        <v>843434042.16999996</v>
      </c>
      <c r="Z4" s="1">
        <v>4526045609.0600004</v>
      </c>
      <c r="AA4" s="1">
        <v>3364302689.1500001</v>
      </c>
      <c r="AB4" s="1">
        <v>2086146860.25</v>
      </c>
      <c r="AC4" s="1">
        <v>902911149.86000001</v>
      </c>
      <c r="AD4" s="1">
        <v>3216485655.3299999</v>
      </c>
      <c r="AE4" s="1">
        <v>2251163670.7199998</v>
      </c>
      <c r="AF4" s="1">
        <v>1361469099.01</v>
      </c>
      <c r="AG4" s="1">
        <v>581367587.61000001</v>
      </c>
      <c r="AH4" s="1">
        <v>2121889334.6400001</v>
      </c>
      <c r="AI4" s="1">
        <v>1533774142.46</v>
      </c>
      <c r="AJ4" s="1">
        <v>1015076323.22</v>
      </c>
      <c r="AK4" s="1">
        <v>437048610.06999999</v>
      </c>
      <c r="AL4" s="1">
        <v>3342698114.1100001</v>
      </c>
      <c r="AM4" s="1">
        <v>2172851295.9899998</v>
      </c>
      <c r="AN4" s="1">
        <v>1533160422.3900001</v>
      </c>
      <c r="AO4" s="1">
        <v>431264237.32999998</v>
      </c>
      <c r="AP4" s="1">
        <v>1665740327.04</v>
      </c>
      <c r="AQ4" s="1">
        <v>1088308306.1400001</v>
      </c>
      <c r="AR4" s="1">
        <v>679842787.46000004</v>
      </c>
      <c r="AS4" s="1">
        <v>297267070.42000002</v>
      </c>
      <c r="AT4" s="1">
        <v>474088297.94999999</v>
      </c>
      <c r="AU4" s="1">
        <v>389536548.38999999</v>
      </c>
      <c r="AV4" s="1">
        <v>252879962.38</v>
      </c>
      <c r="AW4" s="1">
        <v>116681101.83</v>
      </c>
      <c r="AX4" s="1">
        <v>522639118.06999999</v>
      </c>
      <c r="AY4" s="1">
        <v>442392128.69999999</v>
      </c>
      <c r="AZ4" s="1">
        <v>258500031.25999999</v>
      </c>
      <c r="BA4" s="1">
        <v>134032637.02</v>
      </c>
      <c r="BB4" s="1">
        <v>599996021.63</v>
      </c>
      <c r="BC4" s="1">
        <v>413898556.31</v>
      </c>
      <c r="BD4" s="1">
        <v>269957589.10000002</v>
      </c>
      <c r="BE4" s="1">
        <v>115441718.54000001</v>
      </c>
      <c r="BF4" s="1">
        <v>513215682.35000002</v>
      </c>
      <c r="BG4" s="1">
        <v>358187653.74000001</v>
      </c>
      <c r="BH4" s="1">
        <v>232013910.34</v>
      </c>
      <c r="BI4" s="1">
        <v>108942911.73999999</v>
      </c>
      <c r="BJ4" s="1">
        <v>431456357.81999999</v>
      </c>
      <c r="BK4" s="1">
        <v>326062806.60000002</v>
      </c>
      <c r="BL4" s="1">
        <v>228217847.94999999</v>
      </c>
      <c r="BM4" s="1">
        <v>412903254.22000003</v>
      </c>
      <c r="BN4" s="1">
        <v>363826185.19</v>
      </c>
      <c r="BO4" s="1">
        <v>342848388.88999999</v>
      </c>
      <c r="BP4">
        <v>0</v>
      </c>
    </row>
    <row r="5" spans="1:68" x14ac:dyDescent="0.15">
      <c r="A5" t="s">
        <v>5</v>
      </c>
      <c r="B5" s="1">
        <v>3513136880.3800001</v>
      </c>
      <c r="C5" s="1">
        <v>2613171110.2399998</v>
      </c>
      <c r="D5" s="1">
        <v>1311900859.45</v>
      </c>
      <c r="E5" s="1">
        <v>613565777.73000002</v>
      </c>
      <c r="F5" s="1">
        <v>2448646647.0999999</v>
      </c>
      <c r="G5" s="1">
        <v>1713351185.6600001</v>
      </c>
      <c r="H5" s="1">
        <v>1118860107.9200001</v>
      </c>
      <c r="I5" s="1">
        <v>509117862.60000002</v>
      </c>
      <c r="J5" s="1">
        <v>2421423770.5300002</v>
      </c>
      <c r="K5" s="1">
        <v>1794674644.78</v>
      </c>
      <c r="L5" s="1">
        <v>1192734945.8299999</v>
      </c>
      <c r="M5" s="1">
        <v>638330270.05999994</v>
      </c>
      <c r="N5" s="1">
        <v>3235562573.8400002</v>
      </c>
      <c r="O5" s="1">
        <v>2324180850.9000001</v>
      </c>
      <c r="P5" s="1">
        <v>1521781306.3499999</v>
      </c>
      <c r="Q5" s="1">
        <v>749613579.42999995</v>
      </c>
      <c r="R5" s="1">
        <v>3046823034.3699999</v>
      </c>
      <c r="S5" s="1">
        <v>2340511744.8499999</v>
      </c>
      <c r="T5" s="1">
        <v>1627243254.53</v>
      </c>
      <c r="U5" s="1">
        <v>821713085.73000002</v>
      </c>
      <c r="V5" s="1">
        <v>3401740005.1700001</v>
      </c>
      <c r="W5" s="1">
        <v>2512826665.79</v>
      </c>
      <c r="X5" s="1">
        <v>1684151489.29</v>
      </c>
      <c r="Y5" s="1">
        <v>756714928.55999994</v>
      </c>
      <c r="Z5" s="1">
        <v>3547916976.3200002</v>
      </c>
      <c r="AA5" s="1">
        <v>2585320283.9200001</v>
      </c>
      <c r="AB5" s="1">
        <v>1574281924.74</v>
      </c>
      <c r="AC5" s="1">
        <v>686956339.21000004</v>
      </c>
      <c r="AD5" s="1">
        <v>2703167999.1199999</v>
      </c>
      <c r="AE5" s="1">
        <v>1904985842.5999999</v>
      </c>
      <c r="AF5" s="1">
        <v>1197580423.0899999</v>
      </c>
      <c r="AG5" s="1">
        <v>537844552.29999995</v>
      </c>
      <c r="AH5" s="1">
        <v>2113036944.54</v>
      </c>
      <c r="AI5" s="1">
        <v>1451899417.6500001</v>
      </c>
      <c r="AJ5" s="1">
        <v>925418084.14999998</v>
      </c>
      <c r="AK5" s="1">
        <v>399723652.25999999</v>
      </c>
      <c r="AL5" s="1">
        <v>2582334803.6500001</v>
      </c>
      <c r="AM5" s="1">
        <v>1550130683.1199999</v>
      </c>
      <c r="AN5" s="1">
        <v>1159559653.6500001</v>
      </c>
      <c r="AO5" s="1">
        <v>368856782.69</v>
      </c>
      <c r="AP5" s="1">
        <v>1519325553.54</v>
      </c>
      <c r="AQ5" s="1">
        <v>981150301.83000004</v>
      </c>
      <c r="AR5" s="1">
        <v>623677381.22000003</v>
      </c>
      <c r="AS5" s="1">
        <v>278322784.33999997</v>
      </c>
      <c r="AT5" s="1">
        <v>471745643.20999998</v>
      </c>
      <c r="AU5" s="1">
        <v>440328171.26999998</v>
      </c>
      <c r="AV5" s="1">
        <v>304784932.75999999</v>
      </c>
      <c r="AW5" s="1">
        <v>132683338.29000001</v>
      </c>
      <c r="AX5" s="1">
        <v>658636389.5</v>
      </c>
      <c r="AY5" s="1">
        <v>425145981.75999999</v>
      </c>
      <c r="AZ5" s="1">
        <v>243651307.31999999</v>
      </c>
      <c r="BA5" s="1">
        <v>130169495.39</v>
      </c>
      <c r="BB5" s="1">
        <v>682931973.01999998</v>
      </c>
      <c r="BC5" s="1">
        <v>389946294.75</v>
      </c>
      <c r="BD5" s="1">
        <v>259467845.80000001</v>
      </c>
      <c r="BE5" s="1">
        <v>114915047.91</v>
      </c>
      <c r="BF5" s="1">
        <v>484704602.41000003</v>
      </c>
      <c r="BG5" s="1">
        <v>337257500.56</v>
      </c>
      <c r="BH5" s="1">
        <v>218891148.16999999</v>
      </c>
      <c r="BI5" s="1">
        <v>105267132.79000001</v>
      </c>
      <c r="BJ5" s="1">
        <v>390948405.01999998</v>
      </c>
      <c r="BK5" s="1">
        <v>294477111.92000002</v>
      </c>
      <c r="BL5" s="1">
        <v>205788313.06</v>
      </c>
      <c r="BM5" s="1">
        <v>370479337.73000002</v>
      </c>
      <c r="BN5" s="1">
        <v>324629811.45999998</v>
      </c>
      <c r="BO5" s="1">
        <v>296945635.17000002</v>
      </c>
      <c r="BP5">
        <v>0</v>
      </c>
    </row>
    <row r="6" spans="1:68" x14ac:dyDescent="0.15">
      <c r="A6" t="s">
        <v>6</v>
      </c>
      <c r="B6" s="1">
        <v>1955183809.2</v>
      </c>
      <c r="C6" s="1">
        <v>1325116002.3399999</v>
      </c>
      <c r="D6" s="1">
        <v>968223516.88999999</v>
      </c>
      <c r="E6" s="1">
        <v>462222773.07999998</v>
      </c>
      <c r="F6" s="1">
        <v>1786773867.79</v>
      </c>
      <c r="G6" s="1">
        <v>1316239944.3299999</v>
      </c>
      <c r="H6" s="1">
        <v>853092617.12</v>
      </c>
      <c r="I6" s="1">
        <v>379981675.32999998</v>
      </c>
      <c r="J6" s="1">
        <v>1771977496.6800001</v>
      </c>
      <c r="K6" s="1">
        <v>1365602952.6300001</v>
      </c>
      <c r="L6" s="1">
        <v>894832019.54999995</v>
      </c>
      <c r="M6" s="1">
        <v>488280873</v>
      </c>
      <c r="N6" s="1">
        <v>2438380157.7399998</v>
      </c>
      <c r="O6" s="1">
        <v>1804593102.45</v>
      </c>
      <c r="P6" s="1">
        <v>1176036434.6700001</v>
      </c>
      <c r="Q6" s="1">
        <v>591813852.88999999</v>
      </c>
      <c r="R6" s="1">
        <v>2309926068.1700001</v>
      </c>
      <c r="S6" s="1">
        <v>1808282512</v>
      </c>
      <c r="T6" s="1">
        <v>1266342863.55</v>
      </c>
      <c r="U6" s="1">
        <v>660204852.92999995</v>
      </c>
      <c r="V6" s="1">
        <v>2657142408.8699999</v>
      </c>
      <c r="W6" s="1">
        <v>1977138241.0999999</v>
      </c>
      <c r="X6" s="1">
        <v>1335650984.3800001</v>
      </c>
      <c r="Y6" s="1">
        <v>553736861.35000002</v>
      </c>
      <c r="Z6" s="1">
        <v>2792394121.6199999</v>
      </c>
      <c r="AA6" s="1">
        <v>2044110601.0699999</v>
      </c>
      <c r="AB6" s="1">
        <v>1242901485.9400001</v>
      </c>
      <c r="AC6" s="1">
        <v>524934470.62</v>
      </c>
      <c r="AD6" s="1">
        <v>2157843390.8699999</v>
      </c>
      <c r="AE6" s="1">
        <v>1530573936.24</v>
      </c>
      <c r="AF6" s="1">
        <v>968971905.48000002</v>
      </c>
      <c r="AG6" s="1">
        <v>428345951.75999999</v>
      </c>
      <c r="AH6" s="1">
        <v>1662076901.26</v>
      </c>
      <c r="AI6" s="1">
        <v>1164953343.8699999</v>
      </c>
      <c r="AJ6" s="1">
        <v>730316442.45000005</v>
      </c>
      <c r="AK6" s="1">
        <v>288244365.38</v>
      </c>
      <c r="AL6" s="1">
        <v>2032948359.95</v>
      </c>
      <c r="AM6" s="1">
        <v>1170005250.27</v>
      </c>
      <c r="AN6" s="1">
        <v>939112767.59000003</v>
      </c>
      <c r="AO6" s="1">
        <v>285983172.77999997</v>
      </c>
      <c r="AP6" s="1">
        <v>1213513693.97</v>
      </c>
      <c r="AQ6" s="1">
        <v>785629570.99000001</v>
      </c>
      <c r="AR6" s="1">
        <v>501124281.89999998</v>
      </c>
      <c r="AS6" s="1">
        <v>224602726.15000001</v>
      </c>
      <c r="AT6" s="1">
        <v>440636412.94</v>
      </c>
      <c r="AU6" s="1">
        <v>364121565.82999998</v>
      </c>
      <c r="AV6" s="1">
        <v>241023805.22999999</v>
      </c>
      <c r="AW6" s="1">
        <v>111804083.95999999</v>
      </c>
      <c r="AX6" s="1">
        <v>482015048.60000002</v>
      </c>
      <c r="AY6" s="1">
        <v>360596453.27999997</v>
      </c>
      <c r="AZ6" s="1">
        <v>201615191.75</v>
      </c>
      <c r="BA6" s="1">
        <v>108291504.84</v>
      </c>
      <c r="BB6" s="1">
        <v>510052631.13999999</v>
      </c>
      <c r="BC6" s="1">
        <v>325626116.14999998</v>
      </c>
      <c r="BD6" s="1">
        <v>215945814.16</v>
      </c>
      <c r="BE6" s="1">
        <v>95438922.060000002</v>
      </c>
      <c r="BF6" s="1">
        <v>417228708.25999999</v>
      </c>
      <c r="BG6" s="1">
        <v>291632712.13</v>
      </c>
      <c r="BH6" s="1">
        <v>188045434.38999999</v>
      </c>
      <c r="BI6" s="1">
        <v>89924114.040000007</v>
      </c>
      <c r="BJ6" s="1">
        <v>341165223.93000001</v>
      </c>
      <c r="BK6" s="1">
        <v>256595786.50999999</v>
      </c>
      <c r="BL6" s="1">
        <v>181882531.81</v>
      </c>
      <c r="BM6" s="1">
        <v>332626045.51999998</v>
      </c>
      <c r="BN6" s="1">
        <v>290061287.58999997</v>
      </c>
      <c r="BO6" s="1">
        <v>267088469.36000001</v>
      </c>
      <c r="BP6">
        <v>0</v>
      </c>
    </row>
    <row r="7" spans="1:68" x14ac:dyDescent="0.15">
      <c r="A7" t="s">
        <v>7</v>
      </c>
      <c r="B7" s="1">
        <v>166026554.66</v>
      </c>
      <c r="C7" s="1">
        <v>114996918.88</v>
      </c>
      <c r="D7" s="1">
        <v>44166178.939999998</v>
      </c>
      <c r="E7" s="1">
        <v>22183217.440000001</v>
      </c>
      <c r="F7" s="1">
        <v>56076148.170000002</v>
      </c>
      <c r="G7" s="1">
        <v>18902462.940000001</v>
      </c>
      <c r="H7" s="1">
        <v>12321897.279999999</v>
      </c>
      <c r="I7" s="1">
        <v>5429344.0700000003</v>
      </c>
      <c r="J7" s="1">
        <v>28918686.34</v>
      </c>
      <c r="K7" s="1">
        <v>21822464.52</v>
      </c>
      <c r="L7" s="1">
        <v>12971229.82</v>
      </c>
      <c r="M7" s="1">
        <v>7130928.5899999999</v>
      </c>
      <c r="N7" s="1">
        <v>31627534.600000001</v>
      </c>
      <c r="O7" s="1">
        <v>25620183.440000001</v>
      </c>
      <c r="P7" s="1">
        <v>17182911.670000002</v>
      </c>
      <c r="Q7" s="1">
        <v>9128094.2200000007</v>
      </c>
      <c r="R7" s="1">
        <v>26065415.100000001</v>
      </c>
      <c r="S7" s="1">
        <v>20640226.920000002</v>
      </c>
      <c r="T7" s="1">
        <v>13767674.18</v>
      </c>
      <c r="U7" s="1">
        <v>6392253.1500000004</v>
      </c>
      <c r="V7" s="1">
        <v>25833580.109999999</v>
      </c>
      <c r="W7" s="1">
        <v>16998332.390000001</v>
      </c>
      <c r="X7" s="1">
        <v>10814240.289999999</v>
      </c>
      <c r="Y7" s="1">
        <v>3612260.88</v>
      </c>
      <c r="Z7" s="1">
        <v>30698564.370000001</v>
      </c>
      <c r="AA7" s="1">
        <v>23217041.960000001</v>
      </c>
      <c r="AB7" s="1">
        <v>14363753.220000001</v>
      </c>
      <c r="AC7" s="1">
        <v>5060244.3600000003</v>
      </c>
      <c r="AD7" s="1">
        <v>16086513.039999999</v>
      </c>
      <c r="AE7" s="1">
        <v>9543457.9499999993</v>
      </c>
      <c r="AF7" s="1">
        <v>5326239.5</v>
      </c>
      <c r="AG7" s="1">
        <v>2391825.7599999998</v>
      </c>
      <c r="AH7" s="1">
        <v>12596469.07</v>
      </c>
      <c r="AI7" s="1">
        <v>9527167.25</v>
      </c>
      <c r="AJ7" s="1">
        <v>5738810.2000000002</v>
      </c>
      <c r="AK7" s="1">
        <v>3050086.52</v>
      </c>
      <c r="AL7" s="1">
        <v>11089017.32</v>
      </c>
      <c r="AM7" s="1">
        <v>9507279.6300000008</v>
      </c>
      <c r="AN7" s="1">
        <v>5336194.72</v>
      </c>
      <c r="AO7" s="1">
        <v>2022692.14</v>
      </c>
      <c r="AP7" s="1">
        <v>9958748.7699999996</v>
      </c>
      <c r="AQ7" s="1">
        <v>4436561.49</v>
      </c>
      <c r="AR7" s="1">
        <v>2652169.59</v>
      </c>
      <c r="AS7" s="1">
        <v>995232.91</v>
      </c>
      <c r="AT7" s="1">
        <v>2183375.54</v>
      </c>
      <c r="AU7" s="1">
        <v>1744475.39</v>
      </c>
      <c r="AV7" s="1">
        <v>1285646.99</v>
      </c>
      <c r="AW7" s="1">
        <v>444953.96</v>
      </c>
      <c r="AX7" s="1">
        <v>3100336.9</v>
      </c>
      <c r="AY7" s="1">
        <v>2243220.31</v>
      </c>
      <c r="AZ7" s="1">
        <v>1030980.87</v>
      </c>
      <c r="BA7" s="1">
        <v>467558.86</v>
      </c>
      <c r="BB7" s="1">
        <v>3696579.87</v>
      </c>
      <c r="BC7" s="1">
        <v>2582361.16</v>
      </c>
      <c r="BD7" s="1">
        <v>1731166.7</v>
      </c>
      <c r="BE7" s="1">
        <v>860793.13</v>
      </c>
      <c r="BF7" s="1">
        <v>3885918.21</v>
      </c>
      <c r="BG7" s="1">
        <v>2333427.54</v>
      </c>
      <c r="BH7" s="1">
        <v>1085149.3600000001</v>
      </c>
      <c r="BI7" s="1">
        <v>349279.77</v>
      </c>
      <c r="BJ7" s="1">
        <v>1991036.54</v>
      </c>
      <c r="BK7" s="1">
        <v>1810691.54</v>
      </c>
      <c r="BL7" s="1">
        <v>1482594.88</v>
      </c>
      <c r="BM7" s="1">
        <v>1194573.72</v>
      </c>
      <c r="BN7" s="1">
        <v>1048219.55</v>
      </c>
      <c r="BO7" s="1">
        <v>1540961.18</v>
      </c>
      <c r="BP7">
        <v>0</v>
      </c>
    </row>
    <row r="8" spans="1:68" x14ac:dyDescent="0.15">
      <c r="A8" t="s">
        <v>8</v>
      </c>
      <c r="B8" s="1">
        <v>193270362.74000001</v>
      </c>
      <c r="C8" s="1">
        <v>146266372.66</v>
      </c>
      <c r="D8" s="1">
        <v>89004669.310000002</v>
      </c>
      <c r="E8" s="1">
        <v>41943043.869999997</v>
      </c>
      <c r="F8" s="1">
        <v>152139597.13</v>
      </c>
      <c r="G8" s="1">
        <v>102167385.90000001</v>
      </c>
      <c r="H8" s="1">
        <v>62016868.359999999</v>
      </c>
      <c r="I8" s="1">
        <v>30013807.489999998</v>
      </c>
      <c r="J8" s="1">
        <v>134121790.08</v>
      </c>
      <c r="K8" s="1">
        <v>104301386.39</v>
      </c>
      <c r="L8" s="1">
        <v>71288097.5</v>
      </c>
      <c r="M8" s="1">
        <v>38294688.289999999</v>
      </c>
      <c r="N8" s="1">
        <v>200511452.75</v>
      </c>
      <c r="O8" s="1">
        <v>151730232.47</v>
      </c>
      <c r="P8" s="1">
        <v>99122560.219999999</v>
      </c>
      <c r="Q8" s="1">
        <v>42946578.920000002</v>
      </c>
      <c r="R8" s="1">
        <v>177359424.24000001</v>
      </c>
      <c r="S8" s="1">
        <v>127452646.45</v>
      </c>
      <c r="T8" s="1">
        <v>83993042.310000002</v>
      </c>
      <c r="U8" s="1">
        <v>41296246.979999997</v>
      </c>
      <c r="V8" s="1">
        <v>165669851.65000001</v>
      </c>
      <c r="W8" s="1">
        <v>121562053.02</v>
      </c>
      <c r="X8" s="1">
        <v>79352885.069999993</v>
      </c>
      <c r="Y8" s="1">
        <v>37177367.899999999</v>
      </c>
      <c r="Z8" s="1">
        <v>194713902.31</v>
      </c>
      <c r="AA8" s="1">
        <v>136514275.91999999</v>
      </c>
      <c r="AB8" s="1">
        <v>86637881.019999996</v>
      </c>
      <c r="AC8" s="1">
        <v>40756872.119999997</v>
      </c>
      <c r="AD8" s="1">
        <v>145188807.15000001</v>
      </c>
      <c r="AE8" s="1">
        <v>106612610.23</v>
      </c>
      <c r="AF8" s="1">
        <v>61791448.630000003</v>
      </c>
      <c r="AG8" s="1">
        <v>25959393.440000001</v>
      </c>
      <c r="AH8" s="1">
        <v>104863423.51000001</v>
      </c>
      <c r="AI8" s="1">
        <v>68838103.069999993</v>
      </c>
      <c r="AJ8" s="1">
        <v>45087533.789999999</v>
      </c>
      <c r="AK8" s="1">
        <v>26100301.120000001</v>
      </c>
      <c r="AL8" s="1">
        <v>124668047.67</v>
      </c>
      <c r="AM8" s="1">
        <v>92309118.930000007</v>
      </c>
      <c r="AN8" s="1">
        <v>50020264.960000001</v>
      </c>
      <c r="AO8" s="1">
        <v>17843092.32</v>
      </c>
      <c r="AP8" s="1">
        <v>88051431.040000007</v>
      </c>
      <c r="AQ8" s="1">
        <v>64939768.509999998</v>
      </c>
      <c r="AR8" s="1">
        <v>39407437.140000001</v>
      </c>
      <c r="AS8" s="1">
        <v>20767187.489999998</v>
      </c>
      <c r="AT8" s="1">
        <v>11717490.960000001</v>
      </c>
      <c r="AU8" s="1">
        <v>11679000.699999999</v>
      </c>
      <c r="AV8" s="1">
        <v>7327878.0199999996</v>
      </c>
      <c r="AW8" s="1">
        <v>3824743.18</v>
      </c>
      <c r="AX8" s="1">
        <v>20796714.670000002</v>
      </c>
      <c r="AY8" s="1">
        <v>16020096.23</v>
      </c>
      <c r="AZ8" s="1">
        <v>10843284.859999999</v>
      </c>
      <c r="BA8" s="1">
        <v>5256075.04</v>
      </c>
      <c r="BB8" s="1">
        <v>19443875.23</v>
      </c>
      <c r="BC8" s="1">
        <v>13292752.609999999</v>
      </c>
      <c r="BD8" s="1">
        <v>8797589.5700000003</v>
      </c>
      <c r="BE8" s="1">
        <v>3397213.54</v>
      </c>
      <c r="BF8" s="1">
        <v>18046813.300000001</v>
      </c>
      <c r="BG8" s="1">
        <v>11914481.85</v>
      </c>
      <c r="BH8" s="1">
        <v>6714977.1699999999</v>
      </c>
      <c r="BI8" s="1">
        <v>3818650.75</v>
      </c>
      <c r="BJ8" s="1">
        <v>12444597.310000001</v>
      </c>
      <c r="BK8" s="1">
        <v>9457176.6600000001</v>
      </c>
      <c r="BL8" s="1">
        <v>4810697.5</v>
      </c>
      <c r="BM8" s="1">
        <v>6035273.6799999997</v>
      </c>
      <c r="BN8" s="1">
        <v>5815154.3799999999</v>
      </c>
      <c r="BO8" s="1">
        <v>4195559.82</v>
      </c>
      <c r="BP8">
        <v>0</v>
      </c>
    </row>
    <row r="9" spans="1:68" x14ac:dyDescent="0.15">
      <c r="A9" t="s">
        <v>9</v>
      </c>
      <c r="B9" s="1">
        <v>1119699013.3399999</v>
      </c>
      <c r="C9" s="1">
        <v>949766133.96000004</v>
      </c>
      <c r="D9" s="1">
        <v>199770014.56</v>
      </c>
      <c r="E9" s="1">
        <v>82664531.689999998</v>
      </c>
      <c r="F9" s="1">
        <v>320966657.50999999</v>
      </c>
      <c r="G9" s="1">
        <v>250162976.22999999</v>
      </c>
      <c r="H9" s="1">
        <v>172213343.84999999</v>
      </c>
      <c r="I9" s="1">
        <v>85134024.5</v>
      </c>
      <c r="J9" s="1">
        <v>368830129.45999998</v>
      </c>
      <c r="K9" s="1">
        <v>294017384.25</v>
      </c>
      <c r="L9" s="1">
        <v>198075093.80000001</v>
      </c>
      <c r="M9" s="1">
        <v>104294682.11</v>
      </c>
      <c r="N9" s="1">
        <v>401317334.63999999</v>
      </c>
      <c r="O9" s="1">
        <v>299741864.12</v>
      </c>
      <c r="P9" s="1">
        <v>191328768.63</v>
      </c>
      <c r="Q9" s="1">
        <v>86485474.75</v>
      </c>
      <c r="R9" s="1">
        <v>396314157.44</v>
      </c>
      <c r="S9" s="1">
        <v>271476571.89999998</v>
      </c>
      <c r="T9" s="1">
        <v>182185600.13</v>
      </c>
      <c r="U9" s="1">
        <v>81562181.930000007</v>
      </c>
      <c r="V9" s="1">
        <v>394216215.02999997</v>
      </c>
      <c r="W9" s="1">
        <v>282583452.88999999</v>
      </c>
      <c r="X9" s="1">
        <v>183194042.93000001</v>
      </c>
      <c r="Y9" s="1">
        <v>123004487.28</v>
      </c>
      <c r="Z9" s="1">
        <v>372159625.79000002</v>
      </c>
      <c r="AA9" s="1">
        <v>277661862.32999998</v>
      </c>
      <c r="AB9" s="1">
        <v>177501000.13999999</v>
      </c>
      <c r="AC9" s="1">
        <v>92220328.390000001</v>
      </c>
      <c r="AD9" s="1">
        <v>267286808.50999999</v>
      </c>
      <c r="AE9" s="1">
        <v>188791924.74000001</v>
      </c>
      <c r="AF9" s="1">
        <v>117278038.79000001</v>
      </c>
      <c r="AG9" s="1">
        <v>60460438.329999998</v>
      </c>
      <c r="AH9" s="1">
        <v>235364332.08000001</v>
      </c>
      <c r="AI9" s="1">
        <v>158418955.47999999</v>
      </c>
      <c r="AJ9" s="1">
        <v>108179945.52</v>
      </c>
      <c r="AK9" s="1">
        <v>62681097.659999996</v>
      </c>
      <c r="AL9" s="1">
        <v>241661705.12</v>
      </c>
      <c r="AM9" s="1">
        <v>177920434.41</v>
      </c>
      <c r="AN9" s="1">
        <v>103700034.63</v>
      </c>
      <c r="AO9" s="1">
        <v>39589163.909999996</v>
      </c>
      <c r="AP9" s="1">
        <v>112772370.98999999</v>
      </c>
      <c r="AQ9" s="1">
        <v>71272597.109999999</v>
      </c>
      <c r="AR9" s="1">
        <v>45288466.420000002</v>
      </c>
      <c r="AS9" s="1">
        <v>18814840.41</v>
      </c>
      <c r="AT9" s="1">
        <v>-35759914.82</v>
      </c>
      <c r="AU9" s="1">
        <v>26267293.550000001</v>
      </c>
      <c r="AV9" s="1">
        <v>31485453.93</v>
      </c>
      <c r="AW9" s="1">
        <v>7615144.3600000003</v>
      </c>
      <c r="AX9" s="1">
        <v>111287963.52</v>
      </c>
      <c r="AY9" s="1">
        <v>17535695.629999999</v>
      </c>
      <c r="AZ9" s="1">
        <v>11059401.189999999</v>
      </c>
      <c r="BA9" s="1">
        <v>6403692.1200000001</v>
      </c>
      <c r="BB9" s="1">
        <v>108847299.52</v>
      </c>
      <c r="BC9" s="1">
        <v>17931736.059999999</v>
      </c>
      <c r="BD9" s="1">
        <v>12399995.49</v>
      </c>
      <c r="BE9" s="1">
        <v>5225074.43</v>
      </c>
      <c r="BF9" s="1">
        <v>20466452.850000001</v>
      </c>
      <c r="BG9" s="1">
        <v>13717157.01</v>
      </c>
      <c r="BH9" s="1">
        <v>9791976.2699999996</v>
      </c>
      <c r="BI9" s="1">
        <v>4104996.12</v>
      </c>
      <c r="BJ9" s="1">
        <v>17111214.579999998</v>
      </c>
      <c r="BK9" s="1">
        <v>11210181.630000001</v>
      </c>
      <c r="BL9" s="1">
        <v>7822365.7400000002</v>
      </c>
      <c r="BM9" s="1">
        <v>14372007.539999999</v>
      </c>
      <c r="BN9" s="1">
        <v>14991163.300000001</v>
      </c>
      <c r="BO9" s="1">
        <v>16523063</v>
      </c>
      <c r="BP9">
        <v>0</v>
      </c>
    </row>
    <row r="10" spans="1:68" x14ac:dyDescent="0.15">
      <c r="A10" t="s">
        <v>10</v>
      </c>
      <c r="B10" s="1">
        <v>41405342.909999996</v>
      </c>
      <c r="C10" s="1">
        <v>8655100.5999999996</v>
      </c>
      <c r="D10" s="1">
        <v>6191157.5199999996</v>
      </c>
      <c r="E10" s="1">
        <v>4600213.25</v>
      </c>
      <c r="F10" s="1">
        <v>37757198.270000003</v>
      </c>
      <c r="G10" s="1">
        <v>26080067.809999999</v>
      </c>
      <c r="H10" s="1">
        <v>19426506.59</v>
      </c>
      <c r="I10" s="1">
        <v>8771169.8200000003</v>
      </c>
      <c r="J10" s="1">
        <v>62693938.090000004</v>
      </c>
      <c r="K10" s="1">
        <v>12631345.4</v>
      </c>
      <c r="L10" s="1">
        <v>19162030.129999999</v>
      </c>
      <c r="M10" s="1">
        <v>3004013.07</v>
      </c>
      <c r="N10" s="1">
        <v>101442315.11</v>
      </c>
      <c r="O10" s="1">
        <v>42620336.420000002</v>
      </c>
      <c r="P10" s="1">
        <v>38185631.159999996</v>
      </c>
      <c r="Q10" s="1">
        <v>19239578.649999999</v>
      </c>
      <c r="R10" s="1">
        <v>148329485.41999999</v>
      </c>
      <c r="S10" s="1">
        <v>112661299.73</v>
      </c>
      <c r="T10" s="1">
        <v>84954074.359999999</v>
      </c>
      <c r="U10" s="1">
        <v>32257550.739999998</v>
      </c>
      <c r="V10" s="1">
        <v>145350067.36000001</v>
      </c>
      <c r="W10" s="1">
        <v>114544586.39</v>
      </c>
      <c r="X10" s="1">
        <v>75139336.620000005</v>
      </c>
      <c r="Y10" s="1">
        <v>39183951.149999999</v>
      </c>
      <c r="Z10" s="1">
        <v>124891634.86</v>
      </c>
      <c r="AA10" s="1">
        <v>86231418.170000002</v>
      </c>
      <c r="AB10" s="1">
        <v>52877804.420000002</v>
      </c>
      <c r="AC10" s="1">
        <v>23984423.719999999</v>
      </c>
      <c r="AD10" s="1">
        <v>104943050.87</v>
      </c>
      <c r="AE10" s="1">
        <v>69463913.439999998</v>
      </c>
      <c r="AF10" s="1">
        <v>44212790.689999998</v>
      </c>
      <c r="AG10" s="1">
        <v>20691943.010000002</v>
      </c>
      <c r="AH10" s="1">
        <v>60370470.329999998</v>
      </c>
      <c r="AI10" s="1">
        <v>50161847.979999997</v>
      </c>
      <c r="AJ10" s="1">
        <v>36095352.189999998</v>
      </c>
      <c r="AK10" s="1">
        <v>19647801.579999998</v>
      </c>
      <c r="AL10" s="1">
        <v>135550036.52000001</v>
      </c>
      <c r="AM10" s="1">
        <v>100388599.88</v>
      </c>
      <c r="AN10" s="1">
        <v>61390391.75</v>
      </c>
      <c r="AO10" s="1">
        <v>23418661.539999999</v>
      </c>
      <c r="AP10" s="1">
        <v>87359285.590000004</v>
      </c>
      <c r="AQ10" s="1">
        <v>54871803.729999997</v>
      </c>
      <c r="AR10" s="1">
        <v>35205026.170000002</v>
      </c>
      <c r="AS10" s="1">
        <v>13142797.380000001</v>
      </c>
      <c r="AT10" s="1">
        <v>52968278.590000004</v>
      </c>
      <c r="AU10" s="1">
        <v>36515835.799999997</v>
      </c>
      <c r="AV10" s="1">
        <v>23662148.59</v>
      </c>
      <c r="AW10" s="1">
        <v>8994412.8300000001</v>
      </c>
      <c r="AX10" s="1">
        <v>41436325.810000002</v>
      </c>
      <c r="AY10" s="1">
        <v>28750516.309999999</v>
      </c>
      <c r="AZ10" s="1">
        <v>19102448.649999999</v>
      </c>
      <c r="BA10" s="1">
        <v>9750664.5299999993</v>
      </c>
      <c r="BB10" s="1">
        <v>40891587.259999998</v>
      </c>
      <c r="BC10" s="1">
        <v>30513328.77</v>
      </c>
      <c r="BD10" s="1">
        <v>20593279.879999999</v>
      </c>
      <c r="BE10" s="1">
        <v>9993044.75</v>
      </c>
      <c r="BF10" s="1">
        <v>25076709.789999999</v>
      </c>
      <c r="BG10" s="1">
        <v>17659722.030000001</v>
      </c>
      <c r="BH10" s="1">
        <v>13253610.98</v>
      </c>
      <c r="BI10" s="1">
        <v>7070092.1100000003</v>
      </c>
      <c r="BJ10" s="1">
        <v>18236332.66</v>
      </c>
      <c r="BK10" s="1">
        <v>15403275.58</v>
      </c>
      <c r="BL10" s="1">
        <v>9790123.1300000008</v>
      </c>
      <c r="BM10" s="1">
        <v>16251437.27</v>
      </c>
      <c r="BN10" s="1">
        <v>12713986.640000001</v>
      </c>
      <c r="BO10" s="1">
        <v>7597581.8099999996</v>
      </c>
      <c r="BP10">
        <v>0</v>
      </c>
    </row>
    <row r="11" spans="1:68" x14ac:dyDescent="0.15">
      <c r="A11" t="s">
        <v>11</v>
      </c>
      <c r="B11" s="1">
        <v>37551797.530000001</v>
      </c>
      <c r="C11" s="1">
        <v>68370581.799999997</v>
      </c>
      <c r="D11" s="1">
        <v>4545322.2300000004</v>
      </c>
      <c r="E11" s="1">
        <v>-48001.599999999999</v>
      </c>
      <c r="F11" s="1">
        <v>94933178.230000004</v>
      </c>
      <c r="G11" s="1">
        <v>-201651.55</v>
      </c>
      <c r="H11" s="1">
        <v>-211125.28</v>
      </c>
      <c r="I11" s="1">
        <v>-212158.61</v>
      </c>
      <c r="J11" s="1">
        <v>54881729.880000003</v>
      </c>
      <c r="K11" s="1">
        <v>-3700888.41</v>
      </c>
      <c r="L11" s="1">
        <v>-3593524.97</v>
      </c>
      <c r="M11" s="1">
        <v>-2674915</v>
      </c>
      <c r="N11" s="1">
        <v>62283779</v>
      </c>
      <c r="O11" s="1">
        <v>-124868</v>
      </c>
      <c r="P11" s="1">
        <v>-75000</v>
      </c>
      <c r="Q11" s="1">
        <v>0</v>
      </c>
      <c r="R11" s="1">
        <v>-11171516</v>
      </c>
      <c r="S11" s="1">
        <v>-1512.15</v>
      </c>
      <c r="T11" s="1">
        <v>-4000000</v>
      </c>
      <c r="U11" s="1">
        <v>0</v>
      </c>
      <c r="V11" s="1">
        <v>13527882.15</v>
      </c>
      <c r="W11" s="1">
        <v>0</v>
      </c>
      <c r="X11" s="1">
        <v>0</v>
      </c>
      <c r="Y11" s="1">
        <v>0</v>
      </c>
      <c r="Z11" s="1">
        <v>33059127.370000001</v>
      </c>
      <c r="AA11" s="1">
        <v>17585084.469999999</v>
      </c>
      <c r="AB11" s="1">
        <v>0</v>
      </c>
      <c r="AC11" s="1">
        <v>0</v>
      </c>
      <c r="AD11" s="1">
        <v>11819428.68</v>
      </c>
      <c r="AE11" s="1">
        <v>0</v>
      </c>
      <c r="AF11" s="1">
        <v>0</v>
      </c>
      <c r="AG11" s="1">
        <v>-5000</v>
      </c>
      <c r="AH11" s="1">
        <v>37765348.289999999</v>
      </c>
      <c r="AI11" s="1">
        <v>0</v>
      </c>
      <c r="AJ11" s="1">
        <v>0</v>
      </c>
      <c r="AK11" s="1">
        <v>0</v>
      </c>
      <c r="AL11" s="1">
        <v>36417637.07</v>
      </c>
      <c r="AM11" s="1">
        <v>0</v>
      </c>
      <c r="AN11" s="1">
        <v>0</v>
      </c>
      <c r="AO11" s="1">
        <v>0</v>
      </c>
      <c r="AP11" s="1">
        <v>7670023.1799999997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>
        <v>0</v>
      </c>
    </row>
    <row r="12" spans="1:68" x14ac:dyDescent="0.15">
      <c r="A12" t="s">
        <v>12</v>
      </c>
      <c r="B12" s="1">
        <v>-43032607.509999998</v>
      </c>
      <c r="C12" s="1">
        <v>-26022117.5</v>
      </c>
      <c r="D12" s="1">
        <v>7551431</v>
      </c>
      <c r="E12" s="1">
        <v>1748347.86</v>
      </c>
      <c r="F12" s="1">
        <v>-5715065.5700000003</v>
      </c>
      <c r="G12" s="1">
        <v>-6455072.4400000004</v>
      </c>
      <c r="H12" s="1">
        <v>10292936.779999999</v>
      </c>
      <c r="I12" s="1">
        <v>12692764.43</v>
      </c>
      <c r="J12" s="1">
        <v>-22070061.32</v>
      </c>
      <c r="K12" s="1">
        <v>3326636.69</v>
      </c>
      <c r="L12" s="1">
        <v>83597801.109999999</v>
      </c>
      <c r="M12" s="1">
        <v>56132286.049999997</v>
      </c>
      <c r="N12" s="1">
        <v>22070061.32</v>
      </c>
      <c r="O12" s="1">
        <v>17439889.949999999</v>
      </c>
      <c r="P12" s="1">
        <v>-850096.38</v>
      </c>
      <c r="Q12" s="1">
        <v>-459740.23</v>
      </c>
      <c r="R12" s="1">
        <v>-5747053.1500000004</v>
      </c>
      <c r="S12" s="1">
        <v>-2191359.27</v>
      </c>
      <c r="T12" s="1">
        <v>-1306172.79</v>
      </c>
      <c r="U12" s="1">
        <v>-1788785.95</v>
      </c>
      <c r="V12" s="1">
        <v>691762.64</v>
      </c>
      <c r="W12" s="1">
        <v>-7838672.5099999998</v>
      </c>
      <c r="X12" s="1">
        <v>-3944638.87</v>
      </c>
      <c r="Y12" s="1">
        <v>2910161.18</v>
      </c>
      <c r="Z12" s="1">
        <v>-20182418.379999999</v>
      </c>
      <c r="AA12" s="1">
        <v>-13819074.439999999</v>
      </c>
      <c r="AB12" s="1">
        <v>-4566077.58</v>
      </c>
      <c r="AC12" s="1">
        <v>34340.160000000003</v>
      </c>
      <c r="AD12" s="1">
        <v>-377.99</v>
      </c>
      <c r="AE12" s="1">
        <v>-29466.400000000001</v>
      </c>
      <c r="AF12" s="1">
        <v>-67943.399999999994</v>
      </c>
      <c r="AG12" s="1">
        <v>0</v>
      </c>
      <c r="AH12" s="1">
        <v>-1222</v>
      </c>
      <c r="AI12" s="1">
        <v>0</v>
      </c>
      <c r="AJ12" s="1">
        <v>734263.47</v>
      </c>
      <c r="AK12" s="1">
        <v>221000</v>
      </c>
      <c r="AL12" s="1">
        <v>-725158.67</v>
      </c>
      <c r="AM12" s="1">
        <v>0</v>
      </c>
      <c r="AN12" s="1">
        <v>-305809.13</v>
      </c>
      <c r="AO12" s="1">
        <v>-23360</v>
      </c>
      <c r="AP12" s="1">
        <v>24161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>
        <v>0</v>
      </c>
    </row>
    <row r="13" spans="1:68" x14ac:dyDescent="0.15">
      <c r="A13" t="s">
        <v>13</v>
      </c>
      <c r="B13" s="1">
        <v>8808057.8900000006</v>
      </c>
      <c r="C13" s="1">
        <v>45988887.850000001</v>
      </c>
      <c r="D13" s="1">
        <v>13829949.279999999</v>
      </c>
      <c r="E13" s="1">
        <v>10017627.68</v>
      </c>
      <c r="F13" s="1">
        <v>113863972.39</v>
      </c>
      <c r="G13" s="1">
        <v>69551357.049999997</v>
      </c>
      <c r="H13" s="1">
        <v>38510858.560000002</v>
      </c>
      <c r="I13" s="1">
        <v>19930306.100000001</v>
      </c>
      <c r="J13" s="1">
        <v>138880039.84</v>
      </c>
      <c r="K13" s="1">
        <v>68150312.650000006</v>
      </c>
      <c r="L13" s="1">
        <v>37739420.640000001</v>
      </c>
      <c r="M13" s="1">
        <v>12838498.130000001</v>
      </c>
      <c r="N13" s="1">
        <v>75636562.189999998</v>
      </c>
      <c r="O13" s="1">
        <v>19043043.260000002</v>
      </c>
      <c r="P13" s="1">
        <v>2482084.0699999998</v>
      </c>
      <c r="Q13" s="1">
        <v>93667.22</v>
      </c>
      <c r="R13" s="1">
        <v>18154965.359999999</v>
      </c>
      <c r="S13" s="1">
        <v>11303526.4</v>
      </c>
      <c r="T13" s="1">
        <v>7038247.9299999997</v>
      </c>
      <c r="U13" s="1">
        <v>2942726.08</v>
      </c>
      <c r="V13" s="1">
        <v>-294035.58</v>
      </c>
      <c r="W13" s="1">
        <v>6469076.21</v>
      </c>
      <c r="X13" s="1">
        <v>1543840.05</v>
      </c>
      <c r="Y13" s="1">
        <v>-2003006.11</v>
      </c>
      <c r="Z13" s="1">
        <v>9754911.3100000005</v>
      </c>
      <c r="AA13" s="1">
        <v>5090972.6900000004</v>
      </c>
      <c r="AB13" s="1">
        <v>47649.82</v>
      </c>
      <c r="AC13" s="1">
        <v>13452.16</v>
      </c>
      <c r="AD13" s="1">
        <v>1650105.76</v>
      </c>
      <c r="AE13" s="1">
        <v>1286206.6100000001</v>
      </c>
      <c r="AF13" s="1">
        <v>1148679.31</v>
      </c>
      <c r="AG13" s="1">
        <v>1127917.6000000001</v>
      </c>
      <c r="AH13" s="1">
        <v>-199012.24</v>
      </c>
      <c r="AI13" s="1">
        <v>335904.96</v>
      </c>
      <c r="AJ13" s="1">
        <v>-499049.21</v>
      </c>
      <c r="AK13" s="1">
        <v>-5827.15</v>
      </c>
      <c r="AL13" s="1">
        <v>-2969224.95</v>
      </c>
      <c r="AM13" s="1">
        <v>-630042.93999999994</v>
      </c>
      <c r="AN13" s="1">
        <v>71545.070000000007</v>
      </c>
      <c r="AO13" s="1">
        <v>19321.990000000002</v>
      </c>
      <c r="AP13" s="1">
        <v>2767354.14</v>
      </c>
      <c r="AQ13" s="1">
        <v>41410.959999999999</v>
      </c>
      <c r="AR13" s="1">
        <v>323606.07</v>
      </c>
      <c r="AS13" s="1">
        <v>46394.9</v>
      </c>
      <c r="AT13" s="1">
        <v>617524.43000000005</v>
      </c>
      <c r="AU13" s="1">
        <v>-2547115.34</v>
      </c>
      <c r="AV13" s="1">
        <v>407746.72</v>
      </c>
      <c r="AW13" s="1">
        <v>-191773.83</v>
      </c>
      <c r="AX13" s="1">
        <v>-4422190.43</v>
      </c>
      <c r="AY13" s="1">
        <v>434135.37</v>
      </c>
      <c r="AZ13" s="1">
        <v>335600.68</v>
      </c>
      <c r="BA13" s="1">
        <v>-146211.01</v>
      </c>
      <c r="BB13" s="1">
        <v>-6070534.3399999999</v>
      </c>
      <c r="BC13" s="1">
        <v>952543.06</v>
      </c>
      <c r="BD13" s="1">
        <v>3504991.91</v>
      </c>
      <c r="BE13" s="1">
        <v>2596162.12</v>
      </c>
      <c r="BF13" s="1">
        <v>1277299.83</v>
      </c>
      <c r="BG13" s="1">
        <v>214488.16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>
        <v>0</v>
      </c>
    </row>
    <row r="14" spans="1:68" x14ac:dyDescent="0.15">
      <c r="A14" t="s">
        <v>14</v>
      </c>
      <c r="B14" s="1">
        <v>-134093147.39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-489359.82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>
        <v>0</v>
      </c>
    </row>
    <row r="15" spans="1:68" x14ac:dyDescent="0.15">
      <c r="A15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>
        <v>0</v>
      </c>
    </row>
    <row r="16" spans="1:68" x14ac:dyDescent="0.15">
      <c r="A16" t="s">
        <v>16</v>
      </c>
      <c r="B16" s="1">
        <v>4827463365.8900003</v>
      </c>
      <c r="C16" s="1">
        <v>2637554084.9699998</v>
      </c>
      <c r="D16" s="1">
        <v>524394573.01999998</v>
      </c>
      <c r="E16" s="1">
        <v>90943573.349999994</v>
      </c>
      <c r="F16" s="1">
        <v>54793841.289999999</v>
      </c>
      <c r="G16" s="1">
        <v>58460182.07</v>
      </c>
      <c r="H16" s="1">
        <v>1510474.44</v>
      </c>
      <c r="I16" s="1">
        <v>-3166650.02</v>
      </c>
      <c r="J16" s="1">
        <v>25792498.98</v>
      </c>
      <c r="K16" s="1">
        <v>73693073.629999995</v>
      </c>
      <c r="L16" s="1">
        <v>119995233.93000001</v>
      </c>
      <c r="M16" s="1">
        <v>64598388.57</v>
      </c>
      <c r="N16" s="1">
        <v>311152918.19999999</v>
      </c>
      <c r="O16" s="1">
        <v>354376909.73000002</v>
      </c>
      <c r="P16" s="1">
        <v>267355981.99000001</v>
      </c>
      <c r="Q16" s="1">
        <v>154208310.91</v>
      </c>
      <c r="R16" s="1">
        <v>339034079.75999999</v>
      </c>
      <c r="S16" s="1">
        <v>316573043.06999999</v>
      </c>
      <c r="T16" s="1">
        <v>273013941.72000003</v>
      </c>
      <c r="U16" s="1">
        <v>128499616.41</v>
      </c>
      <c r="V16" s="1">
        <v>549363912.02999997</v>
      </c>
      <c r="W16" s="1">
        <v>444413089.77999997</v>
      </c>
      <c r="X16" s="1">
        <v>325763465.68000001</v>
      </c>
      <c r="Y16" s="1">
        <v>87626268.680000007</v>
      </c>
      <c r="Z16" s="1">
        <v>967701125.66999996</v>
      </c>
      <c r="AA16" s="1">
        <v>770254303.48000002</v>
      </c>
      <c r="AB16" s="1">
        <v>507346507.75</v>
      </c>
      <c r="AC16" s="1">
        <v>216002602.97</v>
      </c>
      <c r="AD16" s="1">
        <v>514967383.98000002</v>
      </c>
      <c r="AE16" s="1">
        <v>347434568.32999998</v>
      </c>
      <c r="AF16" s="1">
        <v>164969411.83000001</v>
      </c>
      <c r="AG16" s="1">
        <v>44650952.909999996</v>
      </c>
      <c r="AH16" s="1">
        <v>8652155.8599999994</v>
      </c>
      <c r="AI16" s="1">
        <v>82210629.769999996</v>
      </c>
      <c r="AJ16" s="1">
        <v>89893453.329999998</v>
      </c>
      <c r="AK16" s="1">
        <v>37540130.659999996</v>
      </c>
      <c r="AL16" s="1">
        <v>756668926.84000003</v>
      </c>
      <c r="AM16" s="1">
        <v>622090569.92999995</v>
      </c>
      <c r="AN16" s="1">
        <v>373366504.68000001</v>
      </c>
      <c r="AO16" s="1">
        <v>62403416.630000003</v>
      </c>
      <c r="AP16" s="1">
        <v>149206288.63999999</v>
      </c>
      <c r="AQ16" s="1">
        <v>107199415.27</v>
      </c>
      <c r="AR16" s="1">
        <v>56489012.310000002</v>
      </c>
      <c r="AS16" s="1">
        <v>18990680.98</v>
      </c>
      <c r="AT16" s="1">
        <v>3646289.35</v>
      </c>
      <c r="AU16" s="1">
        <v>-52751526.299999997</v>
      </c>
      <c r="AV16" s="1">
        <v>-50910011.740000002</v>
      </c>
      <c r="AW16" s="1">
        <v>-16203050.960000001</v>
      </c>
      <c r="AX16" s="1">
        <v>-140449700.30000001</v>
      </c>
      <c r="AY16" s="1">
        <v>17673149.920000002</v>
      </c>
      <c r="AZ16" s="1">
        <v>15167750.65</v>
      </c>
      <c r="BA16" s="1">
        <v>3723835.99</v>
      </c>
      <c r="BB16" s="1">
        <v>-87207444.730000004</v>
      </c>
      <c r="BC16" s="1">
        <v>27638175.190000001</v>
      </c>
      <c r="BD16" s="1">
        <v>13719643.789999999</v>
      </c>
      <c r="BE16" s="1">
        <v>3029778.83</v>
      </c>
      <c r="BF16" s="1">
        <v>30679489.34</v>
      </c>
      <c r="BG16" s="1">
        <v>21903261.510000002</v>
      </c>
      <c r="BH16" s="1">
        <v>13447730.66</v>
      </c>
      <c r="BI16" s="1">
        <v>3818138.37</v>
      </c>
      <c r="BJ16" s="1">
        <v>40031618.909999996</v>
      </c>
      <c r="BK16" s="1">
        <v>31178288.91</v>
      </c>
      <c r="BL16" s="1">
        <v>22201998.510000002</v>
      </c>
      <c r="BM16" s="1">
        <v>41999695.399999999</v>
      </c>
      <c r="BN16" s="1">
        <v>39725804.009999998</v>
      </c>
      <c r="BO16" s="1">
        <v>45861817.880000003</v>
      </c>
      <c r="BP16">
        <v>0</v>
      </c>
    </row>
    <row r="17" spans="1:68" x14ac:dyDescent="0.15">
      <c r="A17" t="s">
        <v>17</v>
      </c>
      <c r="B17" s="1">
        <v>24938546.850000001</v>
      </c>
      <c r="C17" s="1">
        <v>10341167.060000001</v>
      </c>
      <c r="D17" s="1">
        <v>4272278.0999999996</v>
      </c>
      <c r="E17" s="1">
        <v>4763448.1399999997</v>
      </c>
      <c r="F17" s="1">
        <v>39776820.200000003</v>
      </c>
      <c r="G17" s="1">
        <v>32145851.66</v>
      </c>
      <c r="H17" s="1">
        <v>13769978.08</v>
      </c>
      <c r="I17" s="1">
        <v>7958192.3799999999</v>
      </c>
      <c r="J17" s="1">
        <v>26899386.120000001</v>
      </c>
      <c r="K17" s="1">
        <v>7665087.2800000003</v>
      </c>
      <c r="L17" s="1">
        <v>3289307.82</v>
      </c>
      <c r="M17" s="1">
        <v>2759186.83</v>
      </c>
      <c r="N17" s="1">
        <v>46433190.18</v>
      </c>
      <c r="O17" s="1">
        <v>39485262.880000003</v>
      </c>
      <c r="P17" s="1">
        <v>27285167.649999999</v>
      </c>
      <c r="Q17" s="1">
        <v>18040722.949999999</v>
      </c>
      <c r="R17" s="1">
        <v>62196823.270000003</v>
      </c>
      <c r="S17" s="1">
        <v>44177285.420000002</v>
      </c>
      <c r="T17" s="1">
        <v>29010416.68</v>
      </c>
      <c r="U17" s="1">
        <v>19900124.550000001</v>
      </c>
      <c r="V17" s="1">
        <v>79320450.840000004</v>
      </c>
      <c r="W17" s="1">
        <v>68303655.469999999</v>
      </c>
      <c r="X17" s="1">
        <v>29053911.59</v>
      </c>
      <c r="Y17" s="1">
        <v>13300403.93</v>
      </c>
      <c r="Z17" s="1">
        <v>65141211.350000001</v>
      </c>
      <c r="AA17" s="1">
        <v>52930313.109999999</v>
      </c>
      <c r="AB17" s="1">
        <v>14804540.439999999</v>
      </c>
      <c r="AC17" s="1">
        <v>10192232.25</v>
      </c>
      <c r="AD17" s="1">
        <v>67681314.030000001</v>
      </c>
      <c r="AE17" s="1">
        <v>40794566.770000003</v>
      </c>
      <c r="AF17" s="1">
        <v>30720603.350000001</v>
      </c>
      <c r="AG17" s="1">
        <v>16622562.24</v>
      </c>
      <c r="AH17" s="1">
        <v>83808110.530000001</v>
      </c>
      <c r="AI17" s="1">
        <v>98938504.420000002</v>
      </c>
      <c r="AJ17" s="1">
        <v>87786252.359999999</v>
      </c>
      <c r="AK17" s="1">
        <v>13396268.34</v>
      </c>
      <c r="AL17" s="1">
        <v>72036295.519999996</v>
      </c>
      <c r="AM17" s="1">
        <v>44411985.630000003</v>
      </c>
      <c r="AN17" s="1">
        <v>32686147.460000001</v>
      </c>
      <c r="AO17" s="1">
        <v>5406937.8499999996</v>
      </c>
      <c r="AP17" s="1">
        <v>20553994.260000002</v>
      </c>
      <c r="AQ17" s="1">
        <v>5970431.6799999997</v>
      </c>
      <c r="AR17" s="1">
        <v>894841.03</v>
      </c>
      <c r="AS17" s="1">
        <v>130451.96</v>
      </c>
      <c r="AT17" s="1">
        <v>2507080.89</v>
      </c>
      <c r="AU17" s="1">
        <v>2337910.12</v>
      </c>
      <c r="AV17" s="1">
        <v>2263206.67</v>
      </c>
      <c r="AW17" s="1">
        <v>0</v>
      </c>
      <c r="AX17" s="1">
        <v>38800</v>
      </c>
      <c r="AY17" s="1">
        <v>45000</v>
      </c>
      <c r="AZ17" s="1">
        <v>0</v>
      </c>
      <c r="BA17" s="1">
        <v>0</v>
      </c>
      <c r="BB17" s="1">
        <v>159576</v>
      </c>
      <c r="BC17" s="1">
        <v>34576</v>
      </c>
      <c r="BD17" s="1">
        <v>34576</v>
      </c>
      <c r="BE17" s="1">
        <v>0</v>
      </c>
      <c r="BF17" s="1">
        <v>272714.02</v>
      </c>
      <c r="BG17" s="1">
        <v>272549.02</v>
      </c>
      <c r="BH17" s="1">
        <v>0</v>
      </c>
      <c r="BI17" s="1">
        <v>0</v>
      </c>
      <c r="BJ17" s="1">
        <v>8618.34</v>
      </c>
      <c r="BK17" s="1">
        <v>8618.34</v>
      </c>
      <c r="BL17" s="1">
        <v>8618.34</v>
      </c>
      <c r="BM17" s="1">
        <v>0</v>
      </c>
      <c r="BN17" s="1">
        <v>10000</v>
      </c>
      <c r="BO17" s="1">
        <v>22647.43</v>
      </c>
      <c r="BP17">
        <v>0</v>
      </c>
    </row>
    <row r="18" spans="1:68" x14ac:dyDescent="0.15">
      <c r="A18" t="s">
        <v>18</v>
      </c>
      <c r="B18" s="1">
        <v>21974139.809999999</v>
      </c>
      <c r="C18" s="1">
        <v>4937742.0999999996</v>
      </c>
      <c r="D18" s="1">
        <v>1974119.53</v>
      </c>
      <c r="E18" s="1">
        <v>557526.62</v>
      </c>
      <c r="F18" s="1">
        <v>9619443.3900000006</v>
      </c>
      <c r="G18" s="1">
        <v>1939169.71</v>
      </c>
      <c r="H18" s="1">
        <v>658696.43999999994</v>
      </c>
      <c r="I18" s="1">
        <v>312863.81</v>
      </c>
      <c r="J18" s="1">
        <v>7207395.9100000001</v>
      </c>
      <c r="K18" s="1">
        <v>79700757.870000005</v>
      </c>
      <c r="L18" s="1">
        <v>78935535.069999993</v>
      </c>
      <c r="M18" s="1">
        <v>76239750.25</v>
      </c>
      <c r="N18" s="1">
        <v>6664902.3399999999</v>
      </c>
      <c r="O18" s="1">
        <v>3545371.48</v>
      </c>
      <c r="P18" s="1">
        <v>2554370.0499999998</v>
      </c>
      <c r="Q18" s="1">
        <v>397566.67</v>
      </c>
      <c r="R18" s="1">
        <v>61714077.979999997</v>
      </c>
      <c r="S18" s="1">
        <v>10155654.26</v>
      </c>
      <c r="T18" s="1">
        <v>3656547.04</v>
      </c>
      <c r="U18" s="1">
        <v>686587.3</v>
      </c>
      <c r="V18" s="1">
        <v>13194191.01</v>
      </c>
      <c r="W18" s="1">
        <v>9832501.6199999992</v>
      </c>
      <c r="X18" s="1">
        <v>6421096.7199999997</v>
      </c>
      <c r="Y18" s="1">
        <v>4036148.11</v>
      </c>
      <c r="Z18" s="1">
        <v>159913413.03999999</v>
      </c>
      <c r="AA18" s="1">
        <v>86480508.659999996</v>
      </c>
      <c r="AB18" s="1">
        <v>2130000.1</v>
      </c>
      <c r="AC18" s="1">
        <v>617497.91</v>
      </c>
      <c r="AD18" s="1">
        <v>15647605.550000001</v>
      </c>
      <c r="AE18" s="1">
        <v>10886204.24</v>
      </c>
      <c r="AF18" s="1">
        <v>5518995.2400000002</v>
      </c>
      <c r="AG18" s="1">
        <v>669759.04</v>
      </c>
      <c r="AH18" s="1">
        <v>77778496.959999993</v>
      </c>
      <c r="AI18" s="1">
        <v>6353156.4800000004</v>
      </c>
      <c r="AJ18" s="1">
        <v>3120494.2</v>
      </c>
      <c r="AK18" s="1">
        <v>1414235.38</v>
      </c>
      <c r="AL18" s="1">
        <v>18659533.82</v>
      </c>
      <c r="AM18" s="1">
        <v>16917976.48</v>
      </c>
      <c r="AN18" s="1">
        <v>14808450.630000001</v>
      </c>
      <c r="AO18" s="1">
        <v>1716381.8</v>
      </c>
      <c r="AP18" s="1">
        <v>14343630.630000001</v>
      </c>
      <c r="AQ18" s="1">
        <v>888280.73</v>
      </c>
      <c r="AR18" s="1">
        <v>458355.53</v>
      </c>
      <c r="AS18" s="1">
        <v>378424.13</v>
      </c>
      <c r="AT18" s="1">
        <v>469587.86</v>
      </c>
      <c r="AU18" s="1">
        <v>428727.41</v>
      </c>
      <c r="AV18" s="1">
        <v>98218.64</v>
      </c>
      <c r="AW18" s="1">
        <v>7016.44</v>
      </c>
      <c r="AX18" s="1">
        <v>3793915.58</v>
      </c>
      <c r="AY18" s="1">
        <v>506729.46</v>
      </c>
      <c r="AZ18" s="1">
        <v>225281.08</v>
      </c>
      <c r="BA18" s="1">
        <v>104831.03999999999</v>
      </c>
      <c r="BB18" s="1">
        <v>948962.48</v>
      </c>
      <c r="BC18" s="1">
        <v>804494.2</v>
      </c>
      <c r="BD18" s="1">
        <v>412577.24</v>
      </c>
      <c r="BE18" s="1">
        <v>131371.56</v>
      </c>
      <c r="BF18" s="1">
        <v>454947.07</v>
      </c>
      <c r="BG18" s="1">
        <v>34654.660000000003</v>
      </c>
      <c r="BH18" s="1">
        <v>1129.97</v>
      </c>
      <c r="BI18" s="1">
        <v>914.95</v>
      </c>
      <c r="BJ18" s="1">
        <v>503575.33</v>
      </c>
      <c r="BK18" s="1">
        <v>497297.11</v>
      </c>
      <c r="BL18" s="1">
        <v>136609.47</v>
      </c>
      <c r="BM18" s="1">
        <v>2890310.04</v>
      </c>
      <c r="BN18" s="1">
        <v>2661856.4900000002</v>
      </c>
      <c r="BO18" s="1">
        <v>1643355</v>
      </c>
      <c r="BP18">
        <v>0</v>
      </c>
    </row>
    <row r="19" spans="1:68" x14ac:dyDescent="0.15">
      <c r="A19" t="s">
        <v>19</v>
      </c>
      <c r="B19" s="1">
        <v>0</v>
      </c>
      <c r="C19" s="1">
        <v>0</v>
      </c>
      <c r="D19" s="1">
        <v>0</v>
      </c>
      <c r="E19" s="1">
        <v>0</v>
      </c>
      <c r="F19" s="1">
        <v>4405246.5999999996</v>
      </c>
      <c r="G19" s="1">
        <v>0</v>
      </c>
      <c r="H19" s="1">
        <v>0</v>
      </c>
      <c r="I19" s="1">
        <v>0</v>
      </c>
      <c r="J19" s="1">
        <v>0</v>
      </c>
      <c r="K19" s="1">
        <v>13535.12</v>
      </c>
      <c r="L19" s="1">
        <v>0</v>
      </c>
      <c r="M19" s="1">
        <v>524308.06999999995</v>
      </c>
      <c r="N19" s="1">
        <v>0</v>
      </c>
      <c r="O19" s="1">
        <v>1072092.6000000001</v>
      </c>
      <c r="P19" s="1">
        <v>459657.67</v>
      </c>
      <c r="Q19" s="1">
        <v>29297.32</v>
      </c>
      <c r="R19" s="1">
        <v>0</v>
      </c>
      <c r="S19" s="1">
        <v>-5797.13</v>
      </c>
      <c r="T19" s="1">
        <v>0</v>
      </c>
      <c r="U19" s="1">
        <v>0</v>
      </c>
      <c r="V19" s="1">
        <v>2308263.0299999998</v>
      </c>
      <c r="W19" s="1">
        <v>0</v>
      </c>
      <c r="X19" s="1">
        <v>1379871.18</v>
      </c>
      <c r="Y19" s="1">
        <v>0</v>
      </c>
      <c r="Z19" s="1">
        <v>6044964.04</v>
      </c>
      <c r="AA19" s="1">
        <v>0</v>
      </c>
      <c r="AB19" s="1">
        <v>380206.88</v>
      </c>
      <c r="AC19" s="1">
        <v>0</v>
      </c>
      <c r="AD19" s="1">
        <v>2663640.61</v>
      </c>
      <c r="AE19" s="1">
        <v>0</v>
      </c>
      <c r="AF19" s="1">
        <v>69307.78</v>
      </c>
      <c r="AG19" s="1">
        <v>0</v>
      </c>
      <c r="AH19" s="1">
        <v>8474715.9399999995</v>
      </c>
      <c r="AI19" s="1">
        <v>1522.9</v>
      </c>
      <c r="AJ19" s="1">
        <v>0</v>
      </c>
      <c r="AK19" s="1">
        <v>1522.9</v>
      </c>
      <c r="AL19" s="1">
        <v>1570403.96</v>
      </c>
      <c r="AM19" s="1">
        <v>0</v>
      </c>
      <c r="AN19" s="1">
        <v>1032930.08</v>
      </c>
      <c r="AO19" s="1">
        <v>0</v>
      </c>
      <c r="AP19" s="1">
        <v>4229743.88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>
        <v>0</v>
      </c>
    </row>
    <row r="20" spans="1:68" x14ac:dyDescent="0.15">
      <c r="A20" t="s">
        <v>20</v>
      </c>
      <c r="B20" s="1">
        <v>4830427772.9300003</v>
      </c>
      <c r="C20" s="1">
        <v>2642957509.9299998</v>
      </c>
      <c r="D20" s="1">
        <v>526692731.58999997</v>
      </c>
      <c r="E20" s="1">
        <v>95149494.870000005</v>
      </c>
      <c r="F20" s="1">
        <v>84951218.099999994</v>
      </c>
      <c r="G20" s="1">
        <v>88666864.019999996</v>
      </c>
      <c r="H20" s="1">
        <v>14621756.08</v>
      </c>
      <c r="I20" s="1">
        <v>4478678.55</v>
      </c>
      <c r="J20" s="1">
        <v>45484489.189999998</v>
      </c>
      <c r="K20" s="1">
        <v>1657403.04</v>
      </c>
      <c r="L20" s="1">
        <v>44349006.68</v>
      </c>
      <c r="M20" s="1">
        <v>-8882174.8499999996</v>
      </c>
      <c r="N20" s="1">
        <v>350921206.04000002</v>
      </c>
      <c r="O20" s="1">
        <v>390316801.13</v>
      </c>
      <c r="P20" s="1">
        <v>292086779.58999997</v>
      </c>
      <c r="Q20" s="1">
        <v>171851467.19</v>
      </c>
      <c r="R20" s="1">
        <v>339516825.05000001</v>
      </c>
      <c r="S20" s="1">
        <v>350594674.23000002</v>
      </c>
      <c r="T20" s="1">
        <v>298367811.36000001</v>
      </c>
      <c r="U20" s="1">
        <v>147713153.66</v>
      </c>
      <c r="V20" s="1">
        <v>615490171.86000001</v>
      </c>
      <c r="W20" s="1">
        <v>502884243.63</v>
      </c>
      <c r="X20" s="1">
        <v>348396280.55000001</v>
      </c>
      <c r="Y20" s="1">
        <v>96890524.5</v>
      </c>
      <c r="Z20" s="1">
        <v>872928923.98000002</v>
      </c>
      <c r="AA20" s="1">
        <v>736704107.92999995</v>
      </c>
      <c r="AB20" s="1">
        <v>520021048.08999997</v>
      </c>
      <c r="AC20" s="1">
        <v>225577337.31</v>
      </c>
      <c r="AD20" s="1">
        <v>567001092.46000004</v>
      </c>
      <c r="AE20" s="1">
        <v>377342930.86000001</v>
      </c>
      <c r="AF20" s="1">
        <v>190171019.94</v>
      </c>
      <c r="AG20" s="1">
        <v>60603756.109999999</v>
      </c>
      <c r="AH20" s="1">
        <v>14681769.43</v>
      </c>
      <c r="AI20" s="1">
        <v>174795977.71000001</v>
      </c>
      <c r="AJ20" s="1">
        <v>174559211.49000001</v>
      </c>
      <c r="AK20" s="1">
        <v>49522163.619999997</v>
      </c>
      <c r="AL20" s="1">
        <v>810045688.53999996</v>
      </c>
      <c r="AM20" s="1">
        <v>649584579.08000004</v>
      </c>
      <c r="AN20" s="1">
        <v>391244201.50999999</v>
      </c>
      <c r="AO20" s="1">
        <v>66093972.68</v>
      </c>
      <c r="AP20" s="1">
        <v>155416652.27000001</v>
      </c>
      <c r="AQ20" s="1">
        <v>112281566.22</v>
      </c>
      <c r="AR20" s="1">
        <v>56925497.810000002</v>
      </c>
      <c r="AS20" s="1">
        <v>18742708.809999999</v>
      </c>
      <c r="AT20" s="1">
        <v>5683782.3799999999</v>
      </c>
      <c r="AU20" s="1">
        <v>-50842343.590000004</v>
      </c>
      <c r="AV20" s="1">
        <v>-48745023.710000001</v>
      </c>
      <c r="AW20" s="1">
        <v>-16210067.4</v>
      </c>
      <c r="AX20" s="1">
        <v>-144204815.88</v>
      </c>
      <c r="AY20" s="1">
        <v>17211420.460000001</v>
      </c>
      <c r="AZ20" s="1">
        <v>14942469.57</v>
      </c>
      <c r="BA20" s="1">
        <v>3619004.95</v>
      </c>
      <c r="BB20" s="1">
        <v>-87996831.209999993</v>
      </c>
      <c r="BC20" s="1">
        <v>26868256.989999998</v>
      </c>
      <c r="BD20" s="1">
        <v>13341642.550000001</v>
      </c>
      <c r="BE20" s="1">
        <v>2898407.27</v>
      </c>
      <c r="BF20" s="1">
        <v>30497256.289999999</v>
      </c>
      <c r="BG20" s="1">
        <v>22141155.870000001</v>
      </c>
      <c r="BH20" s="1">
        <v>13446600.689999999</v>
      </c>
      <c r="BI20" s="1">
        <v>3817223.42</v>
      </c>
      <c r="BJ20" s="1">
        <v>39536661.920000002</v>
      </c>
      <c r="BK20" s="1">
        <v>30689610.140000001</v>
      </c>
      <c r="BL20" s="1">
        <v>22074007.379999999</v>
      </c>
      <c r="BM20" s="1">
        <v>39109385.359999999</v>
      </c>
      <c r="BN20" s="1">
        <v>37073947.520000003</v>
      </c>
      <c r="BO20" s="1">
        <v>44241110.310000002</v>
      </c>
      <c r="BP20">
        <v>0</v>
      </c>
    </row>
    <row r="23" spans="1:68" x14ac:dyDescent="0.15">
      <c r="A23" t="s">
        <v>21</v>
      </c>
      <c r="B23" s="1">
        <v>858230641.72000003</v>
      </c>
      <c r="C23" s="1">
        <v>426478999.35000002</v>
      </c>
      <c r="D23" s="1">
        <v>78389515.780000001</v>
      </c>
      <c r="E23" s="1">
        <v>22661603.960000001</v>
      </c>
      <c r="F23" s="1">
        <v>54932421.689999998</v>
      </c>
      <c r="G23" s="1">
        <v>27353099.510000002</v>
      </c>
      <c r="H23" s="1">
        <v>11767619.789999999</v>
      </c>
      <c r="I23" s="1">
        <v>170858.34</v>
      </c>
      <c r="J23" s="1">
        <v>32483827.050000001</v>
      </c>
      <c r="K23" s="1">
        <v>-4961138.7300000004</v>
      </c>
      <c r="L23" s="1">
        <v>19862026.949999999</v>
      </c>
      <c r="M23" s="1">
        <v>5058460.7</v>
      </c>
      <c r="N23" s="1">
        <v>87400300.359999999</v>
      </c>
      <c r="O23" s="1">
        <v>55483707.57</v>
      </c>
      <c r="P23" s="1">
        <v>32638525.870000001</v>
      </c>
      <c r="Q23" s="1">
        <v>44268055.700000003</v>
      </c>
      <c r="R23" s="1">
        <v>105628816.88</v>
      </c>
      <c r="S23" s="1">
        <v>97805113.140000001</v>
      </c>
      <c r="T23" s="1">
        <v>81081135.590000004</v>
      </c>
      <c r="U23" s="1">
        <v>37343832.969999999</v>
      </c>
      <c r="V23" s="1">
        <v>143357100.94</v>
      </c>
      <c r="W23" s="1">
        <v>115845368.79000001</v>
      </c>
      <c r="X23" s="1">
        <v>84368737.540000007</v>
      </c>
      <c r="Y23" s="1">
        <v>26767619.579999998</v>
      </c>
      <c r="Z23" s="1">
        <v>236683205.05000001</v>
      </c>
      <c r="AA23" s="1">
        <v>191836692.81</v>
      </c>
      <c r="AB23" s="1">
        <v>118270675.75</v>
      </c>
      <c r="AC23" s="1">
        <v>49082374.240000002</v>
      </c>
      <c r="AD23" s="1">
        <v>145232477.66</v>
      </c>
      <c r="AE23" s="1">
        <v>87970174.340000004</v>
      </c>
      <c r="AF23" s="1">
        <v>45319963.380000003</v>
      </c>
      <c r="AG23" s="1">
        <v>19013259.52</v>
      </c>
      <c r="AH23" s="1">
        <v>34159758.280000001</v>
      </c>
      <c r="AI23" s="1">
        <v>45855495.200000003</v>
      </c>
      <c r="AJ23" s="1">
        <v>47121464.200000003</v>
      </c>
      <c r="AK23" s="1">
        <v>15623841.939999999</v>
      </c>
      <c r="AL23" s="1">
        <v>189177834.25999999</v>
      </c>
      <c r="AM23" s="1">
        <v>146591259.75</v>
      </c>
      <c r="AN23" s="1">
        <v>92111914.340000004</v>
      </c>
      <c r="AO23" s="1">
        <v>11414522.880000001</v>
      </c>
      <c r="AP23" s="1">
        <v>28496034.109999999</v>
      </c>
      <c r="AQ23" s="1">
        <v>19883983.57</v>
      </c>
      <c r="AR23" s="1">
        <v>4044804.91</v>
      </c>
      <c r="AS23" s="1">
        <v>1953792.81</v>
      </c>
      <c r="AT23" s="1">
        <v>279695.38</v>
      </c>
      <c r="AU23" s="1">
        <v>59953.53</v>
      </c>
      <c r="AV23" s="1">
        <v>9608.77</v>
      </c>
      <c r="AW23" s="1">
        <v>494.25</v>
      </c>
      <c r="AX23" s="1">
        <v>637937.64</v>
      </c>
      <c r="AY23" s="1">
        <v>231482.28</v>
      </c>
      <c r="AZ23" s="1">
        <v>2342286.63</v>
      </c>
      <c r="BA23" s="1">
        <v>631724.96</v>
      </c>
      <c r="BB23" s="1">
        <v>120881.98</v>
      </c>
      <c r="BC23" s="1">
        <v>4133609.23</v>
      </c>
      <c r="BD23" s="1">
        <v>2454811.86</v>
      </c>
      <c r="BE23" s="1">
        <v>570097.61</v>
      </c>
      <c r="BF23" s="1">
        <v>6855696.7000000002</v>
      </c>
      <c r="BG23" s="1">
        <v>3148468.59</v>
      </c>
      <c r="BH23" s="1">
        <v>1925920.5</v>
      </c>
      <c r="BI23" s="1">
        <v>479668.32</v>
      </c>
      <c r="BJ23" s="1">
        <v>6127177.3499999996</v>
      </c>
      <c r="BK23" s="1">
        <v>4732676.59</v>
      </c>
      <c r="BL23" s="1">
        <v>3331809.59</v>
      </c>
      <c r="BM23" s="1">
        <v>-8668579.9700000007</v>
      </c>
      <c r="BN23" s="1">
        <v>12467638.67</v>
      </c>
      <c r="BO23" s="1">
        <v>17633680.350000001</v>
      </c>
      <c r="BP23">
        <v>0</v>
      </c>
    </row>
    <row r="24" spans="1:68" x14ac:dyDescent="0.15">
      <c r="A24" t="s">
        <v>22</v>
      </c>
      <c r="B24" s="1">
        <v>3972197131.21</v>
      </c>
      <c r="C24" s="1">
        <v>2216478510.5799999</v>
      </c>
      <c r="D24" s="1">
        <v>448303215.81</v>
      </c>
      <c r="E24" s="1">
        <v>72487890.909999996</v>
      </c>
      <c r="F24" s="1">
        <v>30018796.41</v>
      </c>
      <c r="G24" s="1">
        <v>61313764.509999998</v>
      </c>
      <c r="H24" s="1">
        <v>2854136.29</v>
      </c>
      <c r="I24" s="1">
        <v>4307820.21</v>
      </c>
      <c r="J24" s="1">
        <v>13000662.140000001</v>
      </c>
      <c r="K24" s="1">
        <v>6618541.7699999996</v>
      </c>
      <c r="L24" s="1">
        <v>24486979.73</v>
      </c>
      <c r="M24" s="1">
        <v>-13940635.550000001</v>
      </c>
      <c r="N24" s="1">
        <v>263520905.68000001</v>
      </c>
      <c r="O24" s="1">
        <v>334833093.56</v>
      </c>
      <c r="P24" s="1">
        <v>259448253.72</v>
      </c>
      <c r="Q24" s="1">
        <v>127583411.48999999</v>
      </c>
      <c r="R24" s="1">
        <v>233888008.16999999</v>
      </c>
      <c r="S24" s="1">
        <v>252789561.09</v>
      </c>
      <c r="T24" s="1">
        <v>217286675.77000001</v>
      </c>
      <c r="U24" s="1">
        <v>110369320.69</v>
      </c>
      <c r="V24" s="1">
        <v>472133070.92000002</v>
      </c>
      <c r="W24" s="1">
        <v>387038874.83999997</v>
      </c>
      <c r="X24" s="1">
        <v>264027543.00999999</v>
      </c>
      <c r="Y24" s="1">
        <v>70122904.920000002</v>
      </c>
      <c r="Z24" s="1">
        <v>636245718.92999995</v>
      </c>
      <c r="AA24" s="1">
        <v>544867415.12</v>
      </c>
      <c r="AB24" s="1">
        <v>401750372.33999997</v>
      </c>
      <c r="AC24" s="1">
        <v>176494963.06999999</v>
      </c>
      <c r="AD24" s="1">
        <v>421768614.80000001</v>
      </c>
      <c r="AE24" s="1">
        <v>289372756.51999998</v>
      </c>
      <c r="AF24" s="1">
        <v>144851056.56</v>
      </c>
      <c r="AG24" s="1">
        <v>41590496.590000004</v>
      </c>
      <c r="AH24" s="1">
        <v>-19477988.850000001</v>
      </c>
      <c r="AI24" s="1">
        <v>128940482.51000001</v>
      </c>
      <c r="AJ24" s="1">
        <v>127437747.29000001</v>
      </c>
      <c r="AK24" s="1">
        <v>33898321.68</v>
      </c>
      <c r="AL24" s="1">
        <v>620867854.27999997</v>
      </c>
      <c r="AM24" s="1">
        <v>502993319.32999998</v>
      </c>
      <c r="AN24" s="1">
        <v>299132287.17000002</v>
      </c>
      <c r="AO24" s="1">
        <v>54679449.799999997</v>
      </c>
      <c r="AP24" s="1">
        <v>126920618.16</v>
      </c>
      <c r="AQ24" s="1">
        <v>92397582.650000006</v>
      </c>
      <c r="AR24" s="1">
        <v>52880692.899999999</v>
      </c>
      <c r="AS24" s="1">
        <v>16788916</v>
      </c>
      <c r="AT24" s="1">
        <v>8659748.1099999994</v>
      </c>
      <c r="AU24" s="1">
        <v>-50902297.119999997</v>
      </c>
      <c r="AV24" s="1">
        <v>-48754632.479999997</v>
      </c>
      <c r="AW24" s="1">
        <v>-14560214.140000001</v>
      </c>
      <c r="AX24" s="1">
        <v>-143546005.61000001</v>
      </c>
      <c r="AY24" s="1">
        <v>16979938.18</v>
      </c>
      <c r="AZ24" s="1">
        <v>12600182.939999999</v>
      </c>
      <c r="BA24" s="1">
        <v>2987279.99</v>
      </c>
      <c r="BB24" s="1">
        <v>-88117713.189999998</v>
      </c>
      <c r="BC24" s="1">
        <v>22734647.760000002</v>
      </c>
      <c r="BD24" s="1">
        <v>10886830.689999999</v>
      </c>
      <c r="BE24" s="1">
        <v>2328309.66</v>
      </c>
      <c r="BF24" s="1">
        <v>23641559.59</v>
      </c>
      <c r="BG24" s="1">
        <v>18992687.280000001</v>
      </c>
      <c r="BH24" s="1">
        <v>11520680.189999999</v>
      </c>
      <c r="BI24" s="1">
        <v>3337555.1</v>
      </c>
      <c r="BJ24" s="1">
        <v>33409484.57</v>
      </c>
      <c r="BK24" s="1">
        <v>25956933.550000001</v>
      </c>
      <c r="BL24" s="1">
        <v>18742197.789999999</v>
      </c>
      <c r="BM24" s="1">
        <v>47777965.329999998</v>
      </c>
      <c r="BN24" s="1">
        <v>24606308.850000001</v>
      </c>
      <c r="BO24" s="1">
        <v>26607429.960000001</v>
      </c>
      <c r="BP24">
        <v>0</v>
      </c>
    </row>
    <row r="25" spans="1:68" x14ac:dyDescent="0.15">
      <c r="A25" t="s">
        <v>23</v>
      </c>
      <c r="B25" s="1">
        <v>3620418597.0799999</v>
      </c>
      <c r="C25" s="1">
        <v>2019117320.21</v>
      </c>
      <c r="D25" s="1">
        <v>411854124.19999999</v>
      </c>
      <c r="E25" s="1">
        <v>73521676.170000002</v>
      </c>
      <c r="F25" s="1">
        <v>67448907.069999993</v>
      </c>
      <c r="G25" s="1">
        <v>78751983.5</v>
      </c>
      <c r="H25" s="1">
        <v>14989243.82</v>
      </c>
      <c r="I25" s="1">
        <v>11033624.470000001</v>
      </c>
      <c r="J25" s="1">
        <v>31013732.239999998</v>
      </c>
      <c r="K25" s="1">
        <v>14925988.41</v>
      </c>
      <c r="L25" s="1">
        <v>29804193.809999999</v>
      </c>
      <c r="M25" s="1">
        <v>-11896100.98</v>
      </c>
      <c r="N25" s="1">
        <v>279165528.13</v>
      </c>
      <c r="O25" s="1">
        <v>339214679.81999999</v>
      </c>
      <c r="P25" s="1">
        <v>263160864.47999999</v>
      </c>
      <c r="Q25" s="1">
        <v>129253063.65000001</v>
      </c>
      <c r="R25" s="1">
        <v>236050766.44999999</v>
      </c>
      <c r="S25" s="1">
        <v>250472069.65000001</v>
      </c>
      <c r="T25" s="1">
        <v>213785165.47999999</v>
      </c>
      <c r="U25" s="1">
        <v>108153750.75</v>
      </c>
      <c r="V25" s="1">
        <v>468548611.61000001</v>
      </c>
      <c r="W25" s="1">
        <v>379419227.77999997</v>
      </c>
      <c r="X25" s="1">
        <v>258388111.66</v>
      </c>
      <c r="Y25" s="1">
        <v>70970097.099999994</v>
      </c>
      <c r="Z25" s="1">
        <v>614043880.22000003</v>
      </c>
      <c r="AA25" s="1">
        <v>526246964.29000002</v>
      </c>
      <c r="AB25" s="1">
        <v>386742770.44999999</v>
      </c>
      <c r="AC25" s="1">
        <v>172351395.63</v>
      </c>
      <c r="AD25" s="1">
        <v>405906871.81999999</v>
      </c>
      <c r="AE25" s="1">
        <v>278461701.00999999</v>
      </c>
      <c r="AF25" s="1">
        <v>135385094.03</v>
      </c>
      <c r="AG25" s="1">
        <v>39662934.450000003</v>
      </c>
      <c r="AH25" s="1">
        <v>19119210.800000001</v>
      </c>
      <c r="AI25" s="1">
        <v>152729297.46000001</v>
      </c>
      <c r="AJ25" s="1">
        <v>142387787.63</v>
      </c>
      <c r="AK25" s="1">
        <v>40846092.640000001</v>
      </c>
      <c r="AL25" s="1">
        <v>545310680.79999995</v>
      </c>
      <c r="AM25" s="1">
        <v>450095419.47000003</v>
      </c>
      <c r="AN25" s="1">
        <v>277424158.10000002</v>
      </c>
      <c r="AO25" s="1">
        <v>48088020.340000004</v>
      </c>
      <c r="AP25" s="1">
        <v>102163061.44</v>
      </c>
      <c r="AQ25" s="1">
        <v>76015853.879999995</v>
      </c>
      <c r="AR25" s="1">
        <v>43180094.740000002</v>
      </c>
      <c r="AS25" s="1">
        <v>11116268.060000001</v>
      </c>
      <c r="AT25" s="1">
        <v>10771814.789999999</v>
      </c>
      <c r="AU25" s="1">
        <v>-49471608.479999997</v>
      </c>
      <c r="AV25" s="1">
        <v>-47041909.799999997</v>
      </c>
      <c r="AW25" s="1">
        <v>-13635961.279999999</v>
      </c>
      <c r="AX25" s="1">
        <v>-139613234.71000001</v>
      </c>
      <c r="AY25" s="1">
        <v>18781900.57</v>
      </c>
      <c r="AZ25" s="1">
        <v>12762095.300000001</v>
      </c>
      <c r="BA25" s="1">
        <v>3104452.11</v>
      </c>
      <c r="BB25" s="1">
        <v>-84512962.670000002</v>
      </c>
      <c r="BC25" s="1">
        <v>23317261.91</v>
      </c>
      <c r="BD25" s="1">
        <v>11729382.58</v>
      </c>
      <c r="BE25" s="1">
        <v>2328309.66</v>
      </c>
      <c r="BF25" s="1">
        <v>26968226.969999999</v>
      </c>
      <c r="BG25" s="1">
        <v>18992687.280000001</v>
      </c>
      <c r="BH25" s="1">
        <v>11520680.189999999</v>
      </c>
      <c r="BI25" s="1">
        <v>3337555.1</v>
      </c>
      <c r="BJ25" s="1">
        <v>33703781.619999997</v>
      </c>
      <c r="BK25" s="1">
        <v>25908350.670000002</v>
      </c>
      <c r="BL25" s="1">
        <v>18688908.59</v>
      </c>
      <c r="BM25" s="1">
        <v>48011670.140000001</v>
      </c>
      <c r="BN25" s="1">
        <v>24606308.850000001</v>
      </c>
      <c r="BO25" s="1">
        <v>26607429.960000001</v>
      </c>
      <c r="BP25">
        <v>0</v>
      </c>
    </row>
    <row r="26" spans="1:68" x14ac:dyDescent="0.15">
      <c r="A26" t="s">
        <v>24</v>
      </c>
      <c r="B26" s="1">
        <v>351778534.13</v>
      </c>
      <c r="C26" s="1">
        <v>197361190.37</v>
      </c>
      <c r="D26" s="1">
        <v>36449091.609999999</v>
      </c>
      <c r="E26" s="1">
        <v>-1033785.26</v>
      </c>
      <c r="F26" s="1">
        <v>-37430110.659999996</v>
      </c>
      <c r="G26" s="1">
        <v>-17438218.989999998</v>
      </c>
      <c r="H26" s="1">
        <v>-12135107.529999999</v>
      </c>
      <c r="I26" s="1">
        <v>-6725804.2599999998</v>
      </c>
      <c r="J26" s="1">
        <v>-18013070.100000001</v>
      </c>
      <c r="K26" s="1">
        <v>-8307446.6399999997</v>
      </c>
      <c r="L26" s="1">
        <v>-5317214.08</v>
      </c>
      <c r="M26" s="1">
        <v>-2044534.57</v>
      </c>
      <c r="N26" s="1">
        <v>-15644622.449999999</v>
      </c>
      <c r="O26" s="1">
        <v>-4381586.26</v>
      </c>
      <c r="P26" s="1">
        <v>-3712610.76</v>
      </c>
      <c r="Q26" s="1">
        <v>-1669652.16</v>
      </c>
      <c r="R26" s="1">
        <v>-2162758.2799999998</v>
      </c>
      <c r="S26" s="1">
        <v>2317491.44</v>
      </c>
      <c r="T26" s="1">
        <v>3501510.29</v>
      </c>
      <c r="U26" s="1">
        <v>2215569.94</v>
      </c>
      <c r="V26" s="1">
        <v>3584459.31</v>
      </c>
      <c r="W26" s="1">
        <v>7619647.0599999996</v>
      </c>
      <c r="X26" s="1">
        <v>5639431.3499999996</v>
      </c>
      <c r="Y26" s="1">
        <v>-847192.18</v>
      </c>
      <c r="Z26" s="1">
        <v>22201838.710000001</v>
      </c>
      <c r="AA26" s="1">
        <v>18620450.829999998</v>
      </c>
      <c r="AB26" s="1">
        <v>15007601.890000001</v>
      </c>
      <c r="AC26" s="1">
        <v>4143567.44</v>
      </c>
      <c r="AD26" s="1">
        <v>15861742.98</v>
      </c>
      <c r="AE26" s="1">
        <v>10911055.51</v>
      </c>
      <c r="AF26" s="1">
        <v>9465962.5299999993</v>
      </c>
      <c r="AG26" s="1">
        <v>1927562.14</v>
      </c>
      <c r="AH26" s="1">
        <v>-38597199.649999999</v>
      </c>
      <c r="AI26" s="1">
        <v>-23788814.949999999</v>
      </c>
      <c r="AJ26" s="1">
        <v>-14950040.34</v>
      </c>
      <c r="AK26" s="1">
        <v>-6947770.96</v>
      </c>
      <c r="AL26" s="1">
        <v>75557173.480000004</v>
      </c>
      <c r="AM26" s="1">
        <v>52897899.859999999</v>
      </c>
      <c r="AN26" s="1">
        <v>21708129.07</v>
      </c>
      <c r="AO26" s="1">
        <v>6591429.46</v>
      </c>
      <c r="AP26" s="1">
        <v>24757556.719999999</v>
      </c>
      <c r="AQ26" s="1">
        <v>16381728.77</v>
      </c>
      <c r="AR26" s="1">
        <v>9700598.1600000001</v>
      </c>
      <c r="AS26" s="1">
        <v>5672647.9400000004</v>
      </c>
      <c r="AT26" s="1">
        <v>-2112066.6800000002</v>
      </c>
      <c r="AU26" s="1">
        <v>-1430688.64</v>
      </c>
      <c r="AV26" s="1">
        <v>-1712722.68</v>
      </c>
      <c r="AW26" s="1">
        <v>-924252.86</v>
      </c>
      <c r="AX26" s="1">
        <v>-3932770.9</v>
      </c>
      <c r="AY26" s="1">
        <v>-1801962.39</v>
      </c>
      <c r="AZ26" s="1">
        <v>-161912.35999999999</v>
      </c>
      <c r="BA26" s="1">
        <v>-117172.12</v>
      </c>
      <c r="BB26" s="1">
        <v>-3604750.52</v>
      </c>
      <c r="BC26" s="1">
        <v>-582614.15</v>
      </c>
      <c r="BD26" s="1">
        <v>-842551.89</v>
      </c>
      <c r="BE26" s="1">
        <v>0</v>
      </c>
      <c r="BF26" s="1">
        <v>-3326667.38</v>
      </c>
      <c r="BG26" s="1">
        <v>0</v>
      </c>
      <c r="BH26" s="1">
        <v>0</v>
      </c>
      <c r="BI26" s="1">
        <v>0</v>
      </c>
      <c r="BJ26" s="1">
        <v>-294297.05</v>
      </c>
      <c r="BK26" s="1">
        <v>48582.879999999997</v>
      </c>
      <c r="BL26" s="1">
        <v>53289.2</v>
      </c>
      <c r="BM26" s="1">
        <v>-233704.81</v>
      </c>
      <c r="BN26" s="1">
        <v>0</v>
      </c>
      <c r="BO26" s="1">
        <v>0</v>
      </c>
      <c r="BP26">
        <v>0</v>
      </c>
    </row>
    <row r="27" spans="1:68" x14ac:dyDescent="0.15">
      <c r="A27" t="s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8" x14ac:dyDescent="0.15">
      <c r="A28" t="s">
        <v>26</v>
      </c>
      <c r="B28" s="1">
        <v>2.11</v>
      </c>
      <c r="C28" s="1">
        <v>1.1639999999999999</v>
      </c>
      <c r="D28" s="1">
        <v>0.23960000000000001</v>
      </c>
      <c r="E28" s="1">
        <v>4.2799999999999998E-2</v>
      </c>
      <c r="F28" s="1">
        <v>0.04</v>
      </c>
      <c r="G28" s="1">
        <v>4.58E-2</v>
      </c>
      <c r="H28" s="1">
        <v>8.6999999999999994E-3</v>
      </c>
      <c r="I28" s="1">
        <v>6.4000000000000003E-3</v>
      </c>
      <c r="J28" s="1">
        <v>1.7999999999999999E-2</v>
      </c>
      <c r="K28" s="1">
        <v>8.6999999999999994E-3</v>
      </c>
      <c r="L28" s="1">
        <v>1.7299999999999999E-2</v>
      </c>
      <c r="M28" s="1">
        <v>-6.8999999999999999E-3</v>
      </c>
      <c r="N28" s="1">
        <v>0.16239999999999999</v>
      </c>
      <c r="O28" s="1">
        <v>0.1973</v>
      </c>
      <c r="P28" s="1">
        <v>0.15310000000000001</v>
      </c>
      <c r="Q28" s="1">
        <v>7.5200000000000003E-2</v>
      </c>
      <c r="R28" s="1">
        <v>0.14510000000000001</v>
      </c>
      <c r="S28" s="1">
        <v>0.15690000000000001</v>
      </c>
      <c r="T28" s="1">
        <v>0.13930000000000001</v>
      </c>
      <c r="U28" s="1">
        <v>7.0499999999999993E-2</v>
      </c>
      <c r="V28" s="1">
        <v>0.36630000000000001</v>
      </c>
      <c r="W28" s="1">
        <v>0.29659999999999997</v>
      </c>
      <c r="X28" s="1">
        <v>0.20200000000000001</v>
      </c>
      <c r="Y28" s="1">
        <v>5.5500000000000001E-2</v>
      </c>
      <c r="Z28" s="1">
        <v>0.48010000000000003</v>
      </c>
      <c r="AA28" s="1">
        <v>0.41139999999999999</v>
      </c>
      <c r="AB28" s="1">
        <v>0.3024</v>
      </c>
      <c r="AC28" s="1">
        <v>0.13469999999999999</v>
      </c>
      <c r="AD28" s="1">
        <v>0.31730000000000003</v>
      </c>
      <c r="AE28" s="1">
        <v>0.2177</v>
      </c>
      <c r="AF28" s="1">
        <v>0.10580000000000001</v>
      </c>
      <c r="AG28" s="1">
        <v>3.1E-2</v>
      </c>
      <c r="AH28" s="1">
        <v>1.49E-2</v>
      </c>
      <c r="AI28" s="1">
        <v>0.11940000000000001</v>
      </c>
      <c r="AJ28" s="1">
        <v>0.22259999999999999</v>
      </c>
      <c r="AK28" s="1">
        <v>6.3899999999999998E-2</v>
      </c>
      <c r="AL28" s="1">
        <v>0.95250000000000001</v>
      </c>
      <c r="AM28" s="1">
        <v>0.8</v>
      </c>
      <c r="AN28" s="1">
        <v>0.52880000000000005</v>
      </c>
      <c r="AO28" s="1">
        <v>0.1202</v>
      </c>
      <c r="AP28" s="1">
        <v>0.25540000000000002</v>
      </c>
      <c r="AQ28" s="1">
        <v>0.19</v>
      </c>
      <c r="AR28" s="1">
        <v>0.108</v>
      </c>
      <c r="AS28" s="1">
        <v>2.8000000000000001E-2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>
        <v>0</v>
      </c>
    </row>
    <row r="29" spans="1:68" x14ac:dyDescent="0.15">
      <c r="A29" t="s">
        <v>27</v>
      </c>
      <c r="B29" s="1">
        <v>2.04</v>
      </c>
      <c r="C29" s="1">
        <v>1.1598999999999999</v>
      </c>
      <c r="D29" s="1">
        <v>0.23960000000000001</v>
      </c>
      <c r="E29" s="1">
        <v>4.2799999999999998E-2</v>
      </c>
      <c r="F29" s="1">
        <v>0.04</v>
      </c>
      <c r="G29" s="1">
        <v>4.58E-2</v>
      </c>
      <c r="H29" s="1">
        <v>8.6999999999999994E-3</v>
      </c>
      <c r="I29" s="1">
        <v>6.4000000000000003E-3</v>
      </c>
      <c r="J29" s="1">
        <v>1.7999999999999999E-2</v>
      </c>
      <c r="K29" s="1">
        <v>8.6999999999999994E-3</v>
      </c>
      <c r="L29" s="1">
        <v>1.7299999999999999E-2</v>
      </c>
      <c r="M29" s="1">
        <v>-6.8999999999999999E-3</v>
      </c>
      <c r="N29" s="1">
        <v>0.16239999999999999</v>
      </c>
      <c r="O29" s="1">
        <v>0.1973</v>
      </c>
      <c r="P29" s="1">
        <v>0.15310000000000001</v>
      </c>
      <c r="Q29" s="1">
        <v>7.5200000000000003E-2</v>
      </c>
      <c r="R29" s="1">
        <v>0.14510000000000001</v>
      </c>
      <c r="S29" s="1">
        <v>0.15690000000000001</v>
      </c>
      <c r="T29" s="1">
        <v>0.13930000000000001</v>
      </c>
      <c r="U29" s="1">
        <v>7.0499999999999993E-2</v>
      </c>
      <c r="V29" s="1">
        <v>0.36630000000000001</v>
      </c>
      <c r="W29" s="1">
        <v>0.29659999999999997</v>
      </c>
      <c r="X29" s="1">
        <v>0.20200000000000001</v>
      </c>
      <c r="Y29" s="1">
        <v>5.5500000000000001E-2</v>
      </c>
      <c r="Z29" s="1">
        <v>0.48010000000000003</v>
      </c>
      <c r="AA29" s="1">
        <v>0.41139999999999999</v>
      </c>
      <c r="AB29" s="1">
        <v>0.3024</v>
      </c>
      <c r="AC29" s="1">
        <v>0.13469999999999999</v>
      </c>
      <c r="AD29" s="1">
        <v>0.31730000000000003</v>
      </c>
      <c r="AE29" s="1">
        <v>0.2177</v>
      </c>
      <c r="AF29" s="1">
        <v>0.10580000000000001</v>
      </c>
      <c r="AG29" s="1">
        <v>3.1E-2</v>
      </c>
      <c r="AH29" s="1">
        <v>1.49E-2</v>
      </c>
      <c r="AI29" s="1">
        <v>0.11940000000000001</v>
      </c>
      <c r="AJ29" s="1">
        <v>0.22259999999999999</v>
      </c>
      <c r="AK29" s="1">
        <v>6.3899999999999998E-2</v>
      </c>
      <c r="AL29" s="1">
        <v>0.95250000000000001</v>
      </c>
      <c r="AM29" s="1">
        <v>0</v>
      </c>
      <c r="AN29" s="1">
        <v>0</v>
      </c>
      <c r="AO29" s="1">
        <v>0</v>
      </c>
      <c r="AP29" s="1">
        <v>0</v>
      </c>
      <c r="AQ29" s="1">
        <v>0.19</v>
      </c>
      <c r="AR29" s="1">
        <v>0.108</v>
      </c>
      <c r="AS29" s="1">
        <v>2.8000000000000001E-2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>
        <v>0</v>
      </c>
    </row>
    <row r="30" spans="1:68" x14ac:dyDescent="0.15">
      <c r="A30" t="s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134708.09</v>
      </c>
      <c r="H30" s="1">
        <v>112745.84</v>
      </c>
      <c r="I30" s="1">
        <v>-507273.73</v>
      </c>
      <c r="J30" s="1">
        <v>-986502.35</v>
      </c>
      <c r="K30" s="1">
        <v>-786185.34</v>
      </c>
      <c r="L30" s="1">
        <v>-786185.34</v>
      </c>
      <c r="M30" s="1">
        <v>-786185.34</v>
      </c>
      <c r="N30" s="1">
        <v>1633135.74</v>
      </c>
      <c r="O30" s="1">
        <v>-579770.25</v>
      </c>
      <c r="P30" s="1">
        <v>-785389.04</v>
      </c>
      <c r="Q30" s="1">
        <v>15045.28</v>
      </c>
      <c r="R30" s="1">
        <v>-673258.06</v>
      </c>
      <c r="S30" s="1">
        <v>1308792.43</v>
      </c>
      <c r="T30" s="1">
        <v>1193445.3</v>
      </c>
      <c r="U30" s="1">
        <v>-115347.13</v>
      </c>
      <c r="V30" s="1">
        <v>130557.59</v>
      </c>
      <c r="W30" s="1">
        <v>325914.03999999998</v>
      </c>
      <c r="X30" s="1">
        <v>792317.64</v>
      </c>
      <c r="Y30" s="1">
        <v>521502.64</v>
      </c>
      <c r="Z30" s="1">
        <v>-478766.27</v>
      </c>
      <c r="AA30" s="1">
        <v>-251666.46</v>
      </c>
      <c r="AB30" s="1">
        <v>27355.05</v>
      </c>
      <c r="AC30" s="1">
        <v>148560.72</v>
      </c>
      <c r="AD30" s="1">
        <v>-1475983.35</v>
      </c>
      <c r="AE30" s="1">
        <v>-1330089.75</v>
      </c>
      <c r="AF30" s="1">
        <v>-1234347.08</v>
      </c>
      <c r="AG30" s="1">
        <v>-424201.5</v>
      </c>
      <c r="AH30" s="1">
        <v>2467187.66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>
        <v>0</v>
      </c>
    </row>
    <row r="31" spans="1:68" x14ac:dyDescent="0.15">
      <c r="A31" t="s">
        <v>29</v>
      </c>
      <c r="B31" s="1">
        <v>3972197131.21</v>
      </c>
      <c r="C31" s="1">
        <v>2216478510.5799999</v>
      </c>
      <c r="D31" s="1">
        <v>448303215.81</v>
      </c>
      <c r="E31" s="1">
        <v>72487890.909999996</v>
      </c>
      <c r="F31" s="1">
        <v>30018796.41</v>
      </c>
      <c r="G31" s="1">
        <v>61448472.600000001</v>
      </c>
      <c r="H31" s="1">
        <v>2966882.13</v>
      </c>
      <c r="I31" s="1">
        <v>3800546.48</v>
      </c>
      <c r="J31" s="1">
        <v>12014159.789999999</v>
      </c>
      <c r="K31" s="1">
        <v>5832356.4299999997</v>
      </c>
      <c r="L31" s="1">
        <v>23700794.390000001</v>
      </c>
      <c r="M31" s="1">
        <v>-14726820.890000001</v>
      </c>
      <c r="N31" s="1">
        <v>265154041.41999999</v>
      </c>
      <c r="O31" s="1">
        <v>334047704.51999998</v>
      </c>
      <c r="P31" s="1">
        <v>258662864.68000001</v>
      </c>
      <c r="Q31" s="1">
        <v>127598456.77</v>
      </c>
      <c r="R31" s="1">
        <v>233214750.11000001</v>
      </c>
      <c r="S31" s="1">
        <v>254098353.52000001</v>
      </c>
      <c r="T31" s="1">
        <v>218480121.06999999</v>
      </c>
      <c r="U31" s="1">
        <v>110253973.56</v>
      </c>
      <c r="V31" s="1">
        <v>472263628.50999999</v>
      </c>
      <c r="W31" s="1">
        <v>387364788.88</v>
      </c>
      <c r="X31" s="1">
        <v>264819860.65000001</v>
      </c>
      <c r="Y31" s="1">
        <v>70644407.560000002</v>
      </c>
      <c r="Z31" s="1">
        <v>635766952.65999997</v>
      </c>
      <c r="AA31" s="1">
        <v>544615748.65999997</v>
      </c>
      <c r="AB31" s="1">
        <v>401777727.38999999</v>
      </c>
      <c r="AC31" s="1">
        <v>176643523.78999999</v>
      </c>
      <c r="AD31" s="1">
        <v>420292631.44999999</v>
      </c>
      <c r="AE31" s="1">
        <v>288042666.76999998</v>
      </c>
      <c r="AF31" s="1">
        <v>143616709.47999999</v>
      </c>
      <c r="AG31" s="1">
        <v>41166295.090000004</v>
      </c>
      <c r="AH31" s="1">
        <v>-17010801.190000001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>
        <v>0</v>
      </c>
    </row>
    <row r="32" spans="1:68" x14ac:dyDescent="0.15">
      <c r="A32" t="s">
        <v>30</v>
      </c>
      <c r="B32" s="1">
        <v>3620418597.0799999</v>
      </c>
      <c r="C32" s="1">
        <v>2019117320.21</v>
      </c>
      <c r="D32" s="1">
        <v>411854124.19999999</v>
      </c>
      <c r="E32" s="1">
        <v>73521676.170000002</v>
      </c>
      <c r="F32" s="1">
        <v>67448907.069999993</v>
      </c>
      <c r="G32" s="1">
        <v>78886691.590000004</v>
      </c>
      <c r="H32" s="1">
        <v>15101989.66</v>
      </c>
      <c r="I32" s="1">
        <v>10526350.74</v>
      </c>
      <c r="J32" s="1">
        <v>30463291.539999999</v>
      </c>
      <c r="K32" s="1">
        <v>14139803.07</v>
      </c>
      <c r="L32" s="1">
        <v>29018008.469999999</v>
      </c>
      <c r="M32" s="1">
        <v>-12682286.32</v>
      </c>
      <c r="N32" s="1">
        <v>280159196.58999997</v>
      </c>
      <c r="O32" s="1">
        <v>338422377.98000002</v>
      </c>
      <c r="P32" s="1">
        <v>262368562.63999999</v>
      </c>
      <c r="Q32" s="1">
        <v>129262924.33</v>
      </c>
      <c r="R32" s="1">
        <v>235688656.71000001</v>
      </c>
      <c r="S32" s="1">
        <v>251891466.94</v>
      </c>
      <c r="T32" s="1">
        <v>215128964.25999999</v>
      </c>
      <c r="U32" s="1">
        <v>108078152.23999999</v>
      </c>
      <c r="V32" s="1">
        <v>468599671.95999998</v>
      </c>
      <c r="W32" s="1">
        <v>379783162.23000002</v>
      </c>
      <c r="X32" s="1">
        <v>259057726.83000001</v>
      </c>
      <c r="Y32" s="1">
        <v>71462220.329999998</v>
      </c>
      <c r="Z32" s="1">
        <v>613651838.21000004</v>
      </c>
      <c r="AA32" s="1">
        <v>526082022.08999997</v>
      </c>
      <c r="AB32" s="1">
        <v>386760698.94999999</v>
      </c>
      <c r="AC32" s="1">
        <v>172448762.31999999</v>
      </c>
      <c r="AD32" s="1">
        <v>404939512.32999998</v>
      </c>
      <c r="AE32" s="1">
        <v>277589960.19</v>
      </c>
      <c r="AF32" s="1">
        <v>134576102.94999999</v>
      </c>
      <c r="AG32" s="1">
        <v>39292465.140000001</v>
      </c>
      <c r="AH32" s="1">
        <v>26646504.670000002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>
        <v>0</v>
      </c>
    </row>
    <row r="33" spans="1:68" x14ac:dyDescent="0.15">
      <c r="A33" t="s">
        <v>31</v>
      </c>
      <c r="B33" s="1">
        <v>351778534.13</v>
      </c>
      <c r="C33" s="1">
        <v>197361190.37</v>
      </c>
      <c r="D33" s="1">
        <v>36449091.609999999</v>
      </c>
      <c r="E33" s="1">
        <v>-1033785.26</v>
      </c>
      <c r="F33" s="1">
        <v>-37430110.659999996</v>
      </c>
      <c r="G33" s="1">
        <v>-17438218.989999998</v>
      </c>
      <c r="H33" s="1">
        <v>-12135107.529999999</v>
      </c>
      <c r="I33" s="1">
        <v>-6725804.2599999998</v>
      </c>
      <c r="J33" s="1">
        <v>-18449131.75</v>
      </c>
      <c r="K33" s="1">
        <v>-8307446.6399999997</v>
      </c>
      <c r="L33" s="1">
        <v>-5317214.08</v>
      </c>
      <c r="M33" s="1">
        <v>-2044534.57</v>
      </c>
      <c r="N33" s="1">
        <v>-15005155.17</v>
      </c>
      <c r="O33" s="1">
        <v>-4303817.22</v>
      </c>
      <c r="P33" s="1">
        <v>-3705697.96</v>
      </c>
      <c r="Q33" s="1">
        <v>-1664467.56</v>
      </c>
      <c r="R33" s="1">
        <v>-2473906.6</v>
      </c>
      <c r="S33" s="1">
        <v>2206886.58</v>
      </c>
      <c r="T33" s="1">
        <v>3351156.81</v>
      </c>
      <c r="U33" s="1">
        <v>2175821.3199999998</v>
      </c>
      <c r="V33" s="1">
        <v>3663956.55</v>
      </c>
      <c r="W33" s="1">
        <v>7581626.6500000004</v>
      </c>
      <c r="X33" s="1">
        <v>5762133.8200000003</v>
      </c>
      <c r="Y33" s="1">
        <v>-817812.77</v>
      </c>
      <c r="Z33" s="1">
        <v>22115114.449999999</v>
      </c>
      <c r="AA33" s="1">
        <v>18533726.57</v>
      </c>
      <c r="AB33" s="1">
        <v>15017028.439999999</v>
      </c>
      <c r="AC33" s="1">
        <v>4194761.47</v>
      </c>
      <c r="AD33" s="1">
        <v>15353119.119999999</v>
      </c>
      <c r="AE33" s="1">
        <v>10452706.58</v>
      </c>
      <c r="AF33" s="1">
        <v>9040606.5299999993</v>
      </c>
      <c r="AG33" s="1">
        <v>1873829.95</v>
      </c>
      <c r="AH33" s="1">
        <v>-43657305.859999999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workbookViewId="0">
      <selection sqref="A1:XFD1"/>
    </sheetView>
  </sheetViews>
  <sheetFormatPr baseColWidth="10" defaultColWidth="11" defaultRowHeight="14" x14ac:dyDescent="0.15"/>
  <cols>
    <col min="1" max="1" width="26.1640625" style="3" bestFit="1" customWidth="1"/>
    <col min="2" max="2" width="14.6640625" bestFit="1" customWidth="1"/>
    <col min="3" max="5" width="13.6640625" bestFit="1" customWidth="1"/>
    <col min="6" max="6" width="14.6640625" bestFit="1" customWidth="1"/>
    <col min="7" max="9" width="13.6640625" bestFit="1" customWidth="1"/>
    <col min="10" max="10" width="14.6640625" bestFit="1" customWidth="1"/>
    <col min="11" max="13" width="13.6640625" bestFit="1" customWidth="1"/>
    <col min="14" max="14" width="14.6640625" bestFit="1" customWidth="1"/>
    <col min="15" max="17" width="13.6640625" bestFit="1" customWidth="1"/>
    <col min="18" max="18" width="14.6640625" bestFit="1" customWidth="1"/>
    <col min="19" max="21" width="13.6640625" bestFit="1" customWidth="1"/>
    <col min="22" max="22" width="14.6640625" bestFit="1" customWidth="1"/>
    <col min="23" max="25" width="13.6640625" bestFit="1" customWidth="1"/>
    <col min="26" max="26" width="14.6640625" bestFit="1" customWidth="1"/>
    <col min="27" max="29" width="13.6640625" bestFit="1" customWidth="1"/>
    <col min="30" max="30" width="14.6640625" bestFit="1" customWidth="1"/>
    <col min="31" max="33" width="13.6640625" bestFit="1" customWidth="1"/>
    <col min="34" max="34" width="14.6640625" bestFit="1" customWidth="1"/>
    <col min="35" max="37" width="13.6640625" bestFit="1" customWidth="1"/>
  </cols>
  <sheetData>
    <row r="1" spans="1:37" x14ac:dyDescent="0.15">
      <c r="A1" s="3" t="s">
        <v>34</v>
      </c>
      <c r="B1" s="2">
        <v>43100</v>
      </c>
      <c r="C1" s="2">
        <v>43008</v>
      </c>
      <c r="D1" s="2">
        <v>42916</v>
      </c>
      <c r="E1" s="2">
        <v>42825</v>
      </c>
      <c r="F1" s="2">
        <v>42735</v>
      </c>
      <c r="G1" s="2">
        <v>42643</v>
      </c>
      <c r="H1" s="2">
        <v>42551</v>
      </c>
      <c r="I1" s="2">
        <v>42460</v>
      </c>
      <c r="J1" s="2">
        <v>42369</v>
      </c>
      <c r="K1" s="2">
        <v>42277</v>
      </c>
      <c r="L1" s="2">
        <v>42185</v>
      </c>
      <c r="M1" s="2">
        <v>42094</v>
      </c>
      <c r="N1" s="2">
        <v>42004</v>
      </c>
      <c r="O1" s="2">
        <v>41912</v>
      </c>
      <c r="P1" s="2">
        <v>41820</v>
      </c>
      <c r="Q1" s="2">
        <v>41729</v>
      </c>
      <c r="R1" s="2">
        <v>41639</v>
      </c>
      <c r="S1" s="2">
        <v>41547</v>
      </c>
      <c r="T1" s="2">
        <v>41455</v>
      </c>
      <c r="U1" s="2">
        <v>41364</v>
      </c>
      <c r="V1" s="2">
        <v>41274</v>
      </c>
      <c r="W1" s="2">
        <v>41182</v>
      </c>
      <c r="X1" s="2">
        <v>41090</v>
      </c>
      <c r="Y1" s="2">
        <v>40999</v>
      </c>
      <c r="Z1" s="2">
        <v>40908</v>
      </c>
      <c r="AA1" s="2">
        <v>40816</v>
      </c>
      <c r="AB1" s="2">
        <v>40724</v>
      </c>
      <c r="AC1" s="2">
        <v>40633</v>
      </c>
      <c r="AD1" s="2">
        <v>40543</v>
      </c>
      <c r="AE1" s="2">
        <v>40451</v>
      </c>
      <c r="AF1" s="2">
        <v>40359</v>
      </c>
      <c r="AG1" s="2">
        <v>40268</v>
      </c>
      <c r="AH1" s="2">
        <v>40178</v>
      </c>
      <c r="AI1" s="2">
        <v>40086</v>
      </c>
      <c r="AJ1" s="2">
        <v>39994</v>
      </c>
      <c r="AK1" s="2">
        <v>39903</v>
      </c>
    </row>
    <row r="2" spans="1:37" x14ac:dyDescent="0.15">
      <c r="A2" s="3" t="s">
        <v>32</v>
      </c>
      <c r="B2" s="1">
        <v>8350476104.7600002</v>
      </c>
      <c r="C2" s="1">
        <v>5229276758.8599997</v>
      </c>
      <c r="D2" s="1">
        <v>1813432386.1900001</v>
      </c>
      <c r="E2" s="1">
        <v>692743375.53999996</v>
      </c>
      <c r="F2" s="1">
        <v>2395291581.5700002</v>
      </c>
      <c r="G2" s="1">
        <v>1708715083.1199999</v>
      </c>
      <c r="H2" s="1">
        <v>1071566787.02</v>
      </c>
      <c r="I2" s="1">
        <v>473328142.05000001</v>
      </c>
      <c r="J2" s="1">
        <v>2330406290.9899998</v>
      </c>
      <c r="K2" s="1">
        <v>1796890769.0699999</v>
      </c>
      <c r="L2" s="1">
        <v>1191392958.01</v>
      </c>
      <c r="M2" s="1">
        <v>633957874.45000005</v>
      </c>
      <c r="N2" s="1">
        <v>3449008868.5300002</v>
      </c>
      <c r="O2" s="1">
        <v>2642074827.4200001</v>
      </c>
      <c r="P2" s="1">
        <v>1787505300.6500001</v>
      </c>
      <c r="Q2" s="1">
        <v>904187963.35000002</v>
      </c>
      <c r="R2" s="1">
        <v>3373449201.9200001</v>
      </c>
      <c r="S2" s="1">
        <v>2647972620.79</v>
      </c>
      <c r="T2" s="1">
        <v>1894525121.1099999</v>
      </c>
      <c r="U2" s="1">
        <v>949058762.00999999</v>
      </c>
      <c r="V2" s="1">
        <v>3950706190.1399999</v>
      </c>
      <c r="W2" s="1">
        <v>2958609351.8699999</v>
      </c>
      <c r="X2" s="1">
        <v>2012315753.79</v>
      </c>
      <c r="Y2" s="1">
        <v>843434042.16999996</v>
      </c>
      <c r="Z2" s="1">
        <v>4526045609.0600004</v>
      </c>
      <c r="AA2" s="1">
        <v>3364302689.1500001</v>
      </c>
      <c r="AB2" s="1">
        <v>2086146860.25</v>
      </c>
      <c r="AC2" s="1">
        <v>902911149.86000001</v>
      </c>
      <c r="AD2" s="1">
        <v>3216485655.3299999</v>
      </c>
      <c r="AE2" s="1">
        <v>2251163670.7199998</v>
      </c>
      <c r="AF2" s="1">
        <v>1361469099.01</v>
      </c>
      <c r="AG2" s="1">
        <v>581367587.61000001</v>
      </c>
      <c r="AH2" s="1">
        <v>2121889334.6400001</v>
      </c>
      <c r="AI2" s="1">
        <v>1533774142.46</v>
      </c>
      <c r="AJ2" s="1">
        <v>1015076323.22</v>
      </c>
      <c r="AK2" s="1">
        <v>437048610.06999999</v>
      </c>
    </row>
    <row r="3" spans="1:37" x14ac:dyDescent="0.15">
      <c r="A3" s="3" t="s">
        <v>37</v>
      </c>
      <c r="B3" s="1">
        <f>B2/1000000</f>
        <v>8350.4761047600005</v>
      </c>
      <c r="C3" s="1">
        <f t="shared" ref="C3:K3" si="0">C2/1000000</f>
        <v>5229.27675886</v>
      </c>
      <c r="D3" s="1">
        <f t="shared" si="0"/>
        <v>1813.43238619</v>
      </c>
      <c r="E3" s="1">
        <f t="shared" si="0"/>
        <v>692.74337553999999</v>
      </c>
      <c r="F3" s="1">
        <f t="shared" si="0"/>
        <v>2395.2915815700003</v>
      </c>
      <c r="G3" s="1">
        <f t="shared" si="0"/>
        <v>1708.7150831199999</v>
      </c>
      <c r="H3" s="1">
        <f t="shared" si="0"/>
        <v>1071.56678702</v>
      </c>
      <c r="I3" s="1">
        <f t="shared" si="0"/>
        <v>473.32814205</v>
      </c>
      <c r="J3" s="1">
        <f t="shared" si="0"/>
        <v>2330.4062909899999</v>
      </c>
      <c r="K3" s="1">
        <f t="shared" si="0"/>
        <v>1796.89076907</v>
      </c>
      <c r="L3" s="1">
        <f>L2/1000000</f>
        <v>1191.39295801</v>
      </c>
      <c r="M3" s="1">
        <f t="shared" ref="M3:AK3" si="1">M2/1000000</f>
        <v>633.95787445000008</v>
      </c>
      <c r="N3" s="1">
        <f t="shared" si="1"/>
        <v>3449.0088685300002</v>
      </c>
      <c r="O3" s="1">
        <f t="shared" si="1"/>
        <v>2642.07482742</v>
      </c>
      <c r="P3" s="1">
        <f t="shared" si="1"/>
        <v>1787.5053006500002</v>
      </c>
      <c r="Q3" s="1">
        <f t="shared" si="1"/>
        <v>904.18796335000002</v>
      </c>
      <c r="R3" s="1">
        <f t="shared" si="1"/>
        <v>3373.4492019200002</v>
      </c>
      <c r="S3" s="1">
        <f t="shared" si="1"/>
        <v>2647.9726207899998</v>
      </c>
      <c r="T3" s="1">
        <f t="shared" si="1"/>
        <v>1894.5251211099999</v>
      </c>
      <c r="U3" s="1">
        <f t="shared" si="1"/>
        <v>949.05876201000001</v>
      </c>
      <c r="V3" s="1">
        <f t="shared" si="1"/>
        <v>3950.7061901399998</v>
      </c>
      <c r="W3" s="1">
        <f t="shared" si="1"/>
        <v>2958.60935187</v>
      </c>
      <c r="X3" s="1">
        <f t="shared" si="1"/>
        <v>2012.3157537899999</v>
      </c>
      <c r="Y3" s="1">
        <f t="shared" si="1"/>
        <v>843.43404217</v>
      </c>
      <c r="Z3" s="1">
        <f t="shared" si="1"/>
        <v>4526.0456090600001</v>
      </c>
      <c r="AA3" s="1">
        <f t="shared" si="1"/>
        <v>3364.3026891499999</v>
      </c>
      <c r="AB3" s="1">
        <f t="shared" si="1"/>
        <v>2086.1468602499999</v>
      </c>
      <c r="AC3" s="1">
        <f t="shared" si="1"/>
        <v>902.91114986000002</v>
      </c>
      <c r="AD3" s="1">
        <f t="shared" si="1"/>
        <v>3216.4856553300001</v>
      </c>
      <c r="AE3" s="1">
        <f t="shared" si="1"/>
        <v>2251.1636707199996</v>
      </c>
      <c r="AF3" s="1">
        <f t="shared" si="1"/>
        <v>1361.46909901</v>
      </c>
      <c r="AG3" s="1">
        <f t="shared" si="1"/>
        <v>581.36758760999999</v>
      </c>
      <c r="AH3" s="1">
        <f t="shared" si="1"/>
        <v>2121.88933464</v>
      </c>
      <c r="AI3" s="1">
        <f t="shared" si="1"/>
        <v>1533.7741424600001</v>
      </c>
      <c r="AJ3" s="1">
        <f t="shared" si="1"/>
        <v>1015.0763232200001</v>
      </c>
      <c r="AK3" s="1">
        <f t="shared" si="1"/>
        <v>437.04861007</v>
      </c>
    </row>
    <row r="4" spans="1:37" x14ac:dyDescent="0.15">
      <c r="A4" s="3" t="s">
        <v>38</v>
      </c>
      <c r="B4" s="1">
        <f>B3-C3</f>
        <v>3121.1993459000005</v>
      </c>
      <c r="C4" s="1">
        <f t="shared" ref="C4:D4" si="2">C3-D3</f>
        <v>3415.8443726699998</v>
      </c>
      <c r="D4" s="1">
        <f t="shared" si="2"/>
        <v>1120.68901065</v>
      </c>
      <c r="E4" s="1">
        <v>692.74337553999999</v>
      </c>
      <c r="F4" s="1">
        <f>F3-G3</f>
        <v>686.57649845000037</v>
      </c>
      <c r="G4" s="1">
        <f t="shared" ref="G4:H4" si="3">G3-H3</f>
        <v>637.14829609999992</v>
      </c>
      <c r="H4" s="1">
        <f t="shared" si="3"/>
        <v>598.23864497</v>
      </c>
      <c r="I4" s="1">
        <v>473.32814205</v>
      </c>
      <c r="J4" s="1">
        <f>J3-K3</f>
        <v>533.51552191999986</v>
      </c>
      <c r="K4" s="1">
        <f t="shared" ref="K4" si="4">K3-L3</f>
        <v>605.49781106</v>
      </c>
      <c r="L4" s="1">
        <f t="shared" ref="L4" si="5">L3-M3</f>
        <v>557.43508355999995</v>
      </c>
      <c r="M4" s="1">
        <v>633.95787445000008</v>
      </c>
      <c r="N4" s="1">
        <f>N3-O3</f>
        <v>806.93404111000018</v>
      </c>
      <c r="O4" s="1">
        <f t="shared" ref="O4" si="6">O3-P3</f>
        <v>854.56952676999981</v>
      </c>
      <c r="P4" s="1">
        <f t="shared" ref="P4" si="7">P3-Q3</f>
        <v>883.31733730000019</v>
      </c>
      <c r="Q4" s="1">
        <v>904.18796335000002</v>
      </c>
      <c r="R4" s="1">
        <f>R3-S3</f>
        <v>725.47658113000034</v>
      </c>
      <c r="S4" s="1">
        <f t="shared" ref="S4" si="8">S3-T3</f>
        <v>753.44749967999996</v>
      </c>
      <c r="T4" s="1">
        <f t="shared" ref="T4" si="9">T3-U3</f>
        <v>945.46635909999986</v>
      </c>
      <c r="U4" s="1">
        <v>949.05876201000001</v>
      </c>
      <c r="V4" s="1">
        <f>V3-W3</f>
        <v>992.09683826999981</v>
      </c>
      <c r="W4" s="1">
        <f t="shared" ref="W4" si="10">W3-X3</f>
        <v>946.29359808000004</v>
      </c>
      <c r="X4" s="1">
        <f t="shared" ref="X4" si="11">X3-Y3</f>
        <v>1168.8817116199998</v>
      </c>
      <c r="Y4" s="1">
        <v>843.43404217</v>
      </c>
      <c r="Z4" s="1">
        <f>Z3-AA3</f>
        <v>1161.7429199100002</v>
      </c>
      <c r="AA4" s="1">
        <f t="shared" ref="AA4" si="12">AA3-AB3</f>
        <v>1278.1558289</v>
      </c>
      <c r="AB4" s="1">
        <f t="shared" ref="AB4" si="13">AB3-AC3</f>
        <v>1183.2357103899999</v>
      </c>
      <c r="AC4" s="1">
        <v>902.91114986000002</v>
      </c>
      <c r="AD4" s="1">
        <f>AD3-AE3</f>
        <v>965.32198461000053</v>
      </c>
      <c r="AE4" s="1">
        <f t="shared" ref="AE4" si="14">AE3-AF3</f>
        <v>889.69457170999954</v>
      </c>
      <c r="AF4" s="1">
        <f t="shared" ref="AF4" si="15">AF3-AG3</f>
        <v>780.10151140000005</v>
      </c>
      <c r="AG4" s="1">
        <v>581.36758760999999</v>
      </c>
      <c r="AH4" s="1">
        <f>AH3-AI3</f>
        <v>588.11519217999989</v>
      </c>
      <c r="AI4" s="1">
        <f t="shared" ref="AI4" si="16">AI3-AJ3</f>
        <v>518.69781924000006</v>
      </c>
      <c r="AJ4" s="1">
        <f t="shared" ref="AJ4" si="17">AJ3-AK3</f>
        <v>578.02771315000007</v>
      </c>
      <c r="AK4" s="1">
        <v>437.04861007</v>
      </c>
    </row>
    <row r="5" spans="1:37" x14ac:dyDescent="0.15">
      <c r="A5" s="3" t="s">
        <v>4</v>
      </c>
      <c r="B5" s="1">
        <v>8350476104.7600002</v>
      </c>
      <c r="C5" s="1">
        <v>5229276758.8599997</v>
      </c>
      <c r="D5" s="1">
        <v>1813432386.1900001</v>
      </c>
      <c r="E5" s="1">
        <v>692743375.53999996</v>
      </c>
      <c r="F5" s="1">
        <v>2395291581.5700002</v>
      </c>
      <c r="G5" s="1">
        <v>1708715083.1199999</v>
      </c>
      <c r="H5" s="1">
        <v>1071566787.02</v>
      </c>
      <c r="I5" s="1">
        <v>473328142.05000001</v>
      </c>
      <c r="J5" s="1">
        <v>2330406290.9899998</v>
      </c>
      <c r="K5" s="1">
        <v>1796890769.0699999</v>
      </c>
      <c r="L5" s="1">
        <v>1191392958.01</v>
      </c>
      <c r="M5" s="1">
        <v>633957874.45000005</v>
      </c>
      <c r="N5" s="1">
        <v>3449008868.5300002</v>
      </c>
      <c r="O5" s="1">
        <v>2642074827.4200001</v>
      </c>
      <c r="P5" s="1">
        <v>1787505300.6500001</v>
      </c>
      <c r="Q5" s="1">
        <v>904187963.35000002</v>
      </c>
      <c r="R5" s="1">
        <v>3373449201.9200001</v>
      </c>
      <c r="S5" s="1">
        <v>2647972620.79</v>
      </c>
      <c r="T5" s="1">
        <v>1894525121.1099999</v>
      </c>
      <c r="U5" s="1">
        <v>949058762.00999999</v>
      </c>
      <c r="V5" s="1">
        <v>3950706190.1399999</v>
      </c>
      <c r="W5" s="1">
        <v>2958609351.8699999</v>
      </c>
      <c r="X5" s="1">
        <v>2012315753.79</v>
      </c>
      <c r="Y5" s="1">
        <v>843434042.16999996</v>
      </c>
      <c r="Z5" s="1">
        <v>4526045609.0600004</v>
      </c>
      <c r="AA5" s="1">
        <v>3364302689.1500001</v>
      </c>
      <c r="AB5" s="1">
        <v>2086146860.25</v>
      </c>
      <c r="AC5" s="1">
        <v>902911149.86000001</v>
      </c>
      <c r="AD5" s="1">
        <v>3216485655.3299999</v>
      </c>
      <c r="AE5" s="1">
        <v>2251163670.7199998</v>
      </c>
      <c r="AF5" s="1">
        <v>1361469099.01</v>
      </c>
      <c r="AG5" s="1">
        <v>581367587.61000001</v>
      </c>
      <c r="AH5" s="1">
        <v>2121889334.6400001</v>
      </c>
      <c r="AI5" s="1">
        <v>1533774142.46</v>
      </c>
      <c r="AJ5" s="1">
        <v>1015076323.22</v>
      </c>
      <c r="AK5" s="1">
        <v>437048610.06999999</v>
      </c>
    </row>
    <row r="6" spans="1:37" x14ac:dyDescent="0.15">
      <c r="A6" s="3" t="s">
        <v>39</v>
      </c>
      <c r="B6" s="1">
        <f>B5/1000000</f>
        <v>8350.4761047600005</v>
      </c>
      <c r="C6" s="1">
        <f t="shared" ref="C6:I6" si="18">C5/1000000</f>
        <v>5229.27675886</v>
      </c>
      <c r="D6" s="1">
        <f t="shared" si="18"/>
        <v>1813.43238619</v>
      </c>
      <c r="E6" s="1">
        <f t="shared" si="18"/>
        <v>692.74337553999999</v>
      </c>
      <c r="F6" s="1">
        <f t="shared" si="18"/>
        <v>2395.2915815700003</v>
      </c>
      <c r="G6" s="1">
        <f t="shared" si="18"/>
        <v>1708.7150831199999</v>
      </c>
      <c r="H6" s="1">
        <f t="shared" si="18"/>
        <v>1071.56678702</v>
      </c>
      <c r="I6" s="1">
        <f t="shared" si="18"/>
        <v>473.32814205</v>
      </c>
      <c r="J6" s="1">
        <f t="shared" ref="J6" si="19">J5/1000000</f>
        <v>2330.4062909899999</v>
      </c>
      <c r="K6" s="1">
        <f t="shared" ref="K6" si="20">K5/1000000</f>
        <v>1796.89076907</v>
      </c>
      <c r="L6" s="1">
        <f t="shared" ref="L6" si="21">L5/1000000</f>
        <v>1191.39295801</v>
      </c>
      <c r="M6" s="1">
        <f t="shared" ref="M6" si="22">M5/1000000</f>
        <v>633.95787445000008</v>
      </c>
      <c r="N6" s="1">
        <f t="shared" ref="N6" si="23">N5/1000000</f>
        <v>3449.0088685300002</v>
      </c>
      <c r="O6" s="1">
        <f t="shared" ref="O6:P6" si="24">O5/1000000</f>
        <v>2642.07482742</v>
      </c>
      <c r="P6" s="1">
        <f t="shared" si="24"/>
        <v>1787.5053006500002</v>
      </c>
      <c r="Q6" s="1">
        <f t="shared" ref="Q6" si="25">Q5/1000000</f>
        <v>904.18796335000002</v>
      </c>
      <c r="R6" s="1">
        <f t="shared" ref="R6" si="26">R5/1000000</f>
        <v>3373.4492019200002</v>
      </c>
      <c r="S6" s="1">
        <f t="shared" ref="S6" si="27">S5/1000000</f>
        <v>2647.9726207899998</v>
      </c>
      <c r="T6" s="1">
        <f t="shared" ref="T6" si="28">T5/1000000</f>
        <v>1894.5251211099999</v>
      </c>
      <c r="U6" s="1">
        <f t="shared" ref="U6" si="29">U5/1000000</f>
        <v>949.05876201000001</v>
      </c>
      <c r="V6" s="1">
        <f t="shared" ref="V6:W6" si="30">V5/1000000</f>
        <v>3950.7061901399998</v>
      </c>
      <c r="W6" s="1">
        <f t="shared" si="30"/>
        <v>2958.60935187</v>
      </c>
      <c r="X6" s="1">
        <f t="shared" ref="X6" si="31">X5/1000000</f>
        <v>2012.3157537899999</v>
      </c>
      <c r="Y6" s="1">
        <f t="shared" ref="Y6" si="32">Y5/1000000</f>
        <v>843.43404217</v>
      </c>
      <c r="Z6" s="1">
        <f t="shared" ref="Z6" si="33">Z5/1000000</f>
        <v>4526.0456090600001</v>
      </c>
      <c r="AA6" s="1">
        <f t="shared" ref="AA6" si="34">AA5/1000000</f>
        <v>3364.3026891499999</v>
      </c>
      <c r="AB6" s="1">
        <f t="shared" ref="AB6" si="35">AB5/1000000</f>
        <v>2086.1468602499999</v>
      </c>
      <c r="AC6" s="1">
        <f t="shared" ref="AC6:AD6" si="36">AC5/1000000</f>
        <v>902.91114986000002</v>
      </c>
      <c r="AD6" s="1">
        <f t="shared" si="36"/>
        <v>3216.4856553300001</v>
      </c>
      <c r="AE6" s="1">
        <f t="shared" ref="AE6" si="37">AE5/1000000</f>
        <v>2251.1636707199996</v>
      </c>
      <c r="AF6" s="1">
        <f t="shared" ref="AF6" si="38">AF5/1000000</f>
        <v>1361.46909901</v>
      </c>
      <c r="AG6" s="1">
        <f t="shared" ref="AG6" si="39">AG5/1000000</f>
        <v>581.36758760999999</v>
      </c>
      <c r="AH6" s="1">
        <f t="shared" ref="AH6" si="40">AH5/1000000</f>
        <v>2121.88933464</v>
      </c>
      <c r="AI6" s="1">
        <f t="shared" ref="AI6" si="41">AI5/1000000</f>
        <v>1533.7741424600001</v>
      </c>
      <c r="AJ6" s="1">
        <f t="shared" ref="AJ6:AK6" si="42">AJ5/1000000</f>
        <v>1015.0763232200001</v>
      </c>
      <c r="AK6" s="1">
        <f t="shared" si="42"/>
        <v>437.04861007</v>
      </c>
    </row>
    <row r="7" spans="1:37" x14ac:dyDescent="0.15">
      <c r="A7" s="3" t="s">
        <v>33</v>
      </c>
      <c r="B7" s="1">
        <v>4827463365.8900003</v>
      </c>
      <c r="C7" s="1">
        <v>2637554084.9699998</v>
      </c>
      <c r="D7" s="1">
        <v>524394573.01999998</v>
      </c>
      <c r="E7" s="1">
        <v>90943573.349999994</v>
      </c>
      <c r="F7" s="1">
        <v>54793841.289999999</v>
      </c>
      <c r="G7" s="1">
        <v>58460182.07</v>
      </c>
      <c r="H7" s="1">
        <v>1510474.44</v>
      </c>
      <c r="I7" s="1">
        <v>-3166650.02</v>
      </c>
      <c r="J7" s="1">
        <v>25792498.98</v>
      </c>
      <c r="K7" s="1">
        <v>73693073.629999995</v>
      </c>
      <c r="L7" s="1">
        <v>119995233.93000001</v>
      </c>
      <c r="M7" s="1">
        <v>64598388.57</v>
      </c>
      <c r="N7" s="1">
        <v>311152918.19999999</v>
      </c>
      <c r="O7" s="1">
        <v>354376909.73000002</v>
      </c>
      <c r="P7" s="1">
        <v>267355981.99000001</v>
      </c>
      <c r="Q7" s="1">
        <v>154208310.91</v>
      </c>
      <c r="R7" s="1">
        <v>339034079.75999999</v>
      </c>
      <c r="S7" s="1">
        <v>316573043.06999999</v>
      </c>
      <c r="T7" s="1">
        <v>273013941.72000003</v>
      </c>
      <c r="U7" s="1">
        <v>128499616.41</v>
      </c>
      <c r="V7" s="1">
        <v>549363912.02999997</v>
      </c>
      <c r="W7" s="1">
        <v>444413089.77999997</v>
      </c>
      <c r="X7" s="1">
        <v>325763465.68000001</v>
      </c>
      <c r="Y7" s="1">
        <v>87626268.680000007</v>
      </c>
      <c r="Z7" s="1">
        <v>967701125.66999996</v>
      </c>
      <c r="AA7" s="1">
        <v>770254303.48000002</v>
      </c>
      <c r="AB7" s="1">
        <v>507346507.75</v>
      </c>
      <c r="AC7" s="1">
        <v>216002602.97</v>
      </c>
      <c r="AD7" s="1">
        <v>514967383.98000002</v>
      </c>
      <c r="AE7" s="1">
        <v>347434568.32999998</v>
      </c>
      <c r="AF7" s="1">
        <v>164969411.83000001</v>
      </c>
      <c r="AG7" s="1">
        <v>44650952.909999996</v>
      </c>
      <c r="AH7" s="1">
        <v>8652155.8599999994</v>
      </c>
      <c r="AI7" s="1">
        <v>82210629.769999996</v>
      </c>
      <c r="AJ7" s="1">
        <v>89893453.329999998</v>
      </c>
      <c r="AK7" s="1">
        <v>37540130.659999996</v>
      </c>
    </row>
    <row r="8" spans="1:37" x14ac:dyDescent="0.15">
      <c r="A8" s="3" t="s">
        <v>40</v>
      </c>
      <c r="B8" s="1">
        <f>B7/1000000</f>
        <v>4827.4633658900002</v>
      </c>
      <c r="C8" s="1">
        <f t="shared" ref="C8:AK8" si="43">C7/1000000</f>
        <v>2637.5540849699996</v>
      </c>
      <c r="D8" s="1">
        <f t="shared" si="43"/>
        <v>524.39457301999994</v>
      </c>
      <c r="E8" s="1">
        <f t="shared" si="43"/>
        <v>90.943573349999994</v>
      </c>
      <c r="F8" s="1">
        <f t="shared" si="43"/>
        <v>54.793841289999996</v>
      </c>
      <c r="G8" s="1">
        <f t="shared" si="43"/>
        <v>58.460182070000002</v>
      </c>
      <c r="H8" s="1">
        <f t="shared" si="43"/>
        <v>1.5104744399999999</v>
      </c>
      <c r="I8" s="1">
        <f t="shared" si="43"/>
        <v>-3.1666500200000001</v>
      </c>
      <c r="J8" s="1">
        <f t="shared" si="43"/>
        <v>25.792498980000001</v>
      </c>
      <c r="K8" s="1">
        <f t="shared" si="43"/>
        <v>73.693073630000001</v>
      </c>
      <c r="L8" s="1">
        <f t="shared" si="43"/>
        <v>119.99523393000001</v>
      </c>
      <c r="M8" s="1">
        <f t="shared" si="43"/>
        <v>64.598388569999997</v>
      </c>
      <c r="N8" s="1">
        <f t="shared" si="43"/>
        <v>311.15291819999999</v>
      </c>
      <c r="O8" s="1">
        <f t="shared" si="43"/>
        <v>354.37690973000002</v>
      </c>
      <c r="P8" s="1">
        <f t="shared" si="43"/>
        <v>267.35598199000003</v>
      </c>
      <c r="Q8" s="1">
        <f t="shared" si="43"/>
        <v>154.20831090999999</v>
      </c>
      <c r="R8" s="1">
        <f t="shared" si="43"/>
        <v>339.03407976</v>
      </c>
      <c r="S8" s="1">
        <f t="shared" si="43"/>
        <v>316.57304306999998</v>
      </c>
      <c r="T8" s="1">
        <f t="shared" si="43"/>
        <v>273.01394172000005</v>
      </c>
      <c r="U8" s="1">
        <f t="shared" si="43"/>
        <v>128.49961640999999</v>
      </c>
      <c r="V8" s="1">
        <f t="shared" si="43"/>
        <v>549.36391202999994</v>
      </c>
      <c r="W8" s="1">
        <f t="shared" si="43"/>
        <v>444.41308977999995</v>
      </c>
      <c r="X8" s="1">
        <f t="shared" si="43"/>
        <v>325.76346568000002</v>
      </c>
      <c r="Y8" s="1">
        <f t="shared" si="43"/>
        <v>87.62626868000001</v>
      </c>
      <c r="Z8" s="1">
        <f t="shared" si="43"/>
        <v>967.70112567000001</v>
      </c>
      <c r="AA8" s="1">
        <f t="shared" si="43"/>
        <v>770.25430347999998</v>
      </c>
      <c r="AB8" s="1">
        <f t="shared" si="43"/>
        <v>507.34650775</v>
      </c>
      <c r="AC8" s="1">
        <f t="shared" si="43"/>
        <v>216.00260297</v>
      </c>
      <c r="AD8" s="1">
        <f t="shared" si="43"/>
        <v>514.96738398000002</v>
      </c>
      <c r="AE8" s="1">
        <f t="shared" si="43"/>
        <v>347.43456832999999</v>
      </c>
      <c r="AF8" s="1">
        <f t="shared" si="43"/>
        <v>164.96941183000001</v>
      </c>
      <c r="AG8" s="1">
        <f t="shared" si="43"/>
        <v>44.650952909999994</v>
      </c>
      <c r="AH8" s="1">
        <f t="shared" si="43"/>
        <v>8.6521558599999988</v>
      </c>
      <c r="AI8" s="1">
        <f t="shared" si="43"/>
        <v>82.210629769999997</v>
      </c>
      <c r="AJ8" s="1">
        <f t="shared" si="43"/>
        <v>89.89345333</v>
      </c>
      <c r="AK8" s="1">
        <f t="shared" si="43"/>
        <v>37.540130659999996</v>
      </c>
    </row>
    <row r="9" spans="1:37" x14ac:dyDescent="0.15">
      <c r="A9" s="3" t="s">
        <v>48</v>
      </c>
      <c r="B9" s="1">
        <f>B8-C8</f>
        <v>2189.9092809200006</v>
      </c>
      <c r="C9" s="1">
        <f>C8-D8</f>
        <v>2113.1595119499998</v>
      </c>
      <c r="D9" s="1">
        <f>D8-E8</f>
        <v>433.45099966999993</v>
      </c>
      <c r="E9" s="1">
        <v>90.943573349999994</v>
      </c>
      <c r="F9" s="1">
        <f>F8-G8</f>
        <v>-3.6663407800000059</v>
      </c>
      <c r="G9" s="1">
        <f t="shared" ref="G9:H9" si="44">G8-H8</f>
        <v>56.949707629999999</v>
      </c>
      <c r="H9" s="1">
        <f t="shared" si="44"/>
        <v>4.6771244599999999</v>
      </c>
      <c r="I9" s="1">
        <v>-3.1666500200000001</v>
      </c>
      <c r="J9" s="1">
        <f>J8-K8</f>
        <v>-47.900574649999996</v>
      </c>
      <c r="K9" s="1">
        <f t="shared" ref="K9:L9" si="45">K8-L8</f>
        <v>-46.302160300000011</v>
      </c>
      <c r="L9" s="1">
        <f t="shared" si="45"/>
        <v>55.396845360000015</v>
      </c>
      <c r="M9" s="1">
        <f>M8</f>
        <v>64.598388569999997</v>
      </c>
      <c r="N9" s="1">
        <f>N8-O8</f>
        <v>-43.223991530000035</v>
      </c>
      <c r="O9" s="1">
        <f t="shared" ref="O9" si="46">O8-P8</f>
        <v>87.020927739999991</v>
      </c>
      <c r="P9" s="1">
        <f t="shared" ref="P9" si="47">P8-Q8</f>
        <v>113.14767108000004</v>
      </c>
      <c r="Q9" s="1">
        <f>Q8</f>
        <v>154.20831090999999</v>
      </c>
      <c r="R9" s="1">
        <f>R8-S8</f>
        <v>22.461036690000014</v>
      </c>
      <c r="S9" s="1">
        <f t="shared" ref="S9" si="48">S8-T8</f>
        <v>43.559101349999935</v>
      </c>
      <c r="T9" s="1">
        <f t="shared" ref="T9" si="49">T8-U8</f>
        <v>144.51432531000006</v>
      </c>
      <c r="U9" s="1">
        <f>U8</f>
        <v>128.49961640999999</v>
      </c>
      <c r="V9" s="1">
        <f>V8-W8</f>
        <v>104.95082224999999</v>
      </c>
      <c r="W9" s="1">
        <f t="shared" ref="W9" si="50">W8-X8</f>
        <v>118.64962409999993</v>
      </c>
      <c r="X9" s="1">
        <f t="shared" ref="X9" si="51">X8-Y8</f>
        <v>238.13719700000001</v>
      </c>
      <c r="Y9" s="1">
        <f>Y8</f>
        <v>87.62626868000001</v>
      </c>
      <c r="Z9" s="1">
        <f>Z8-AA8</f>
        <v>197.44682219000003</v>
      </c>
      <c r="AA9" s="1">
        <f t="shared" ref="AA9" si="52">AA8-AB8</f>
        <v>262.90779572999998</v>
      </c>
      <c r="AB9" s="1">
        <f t="shared" ref="AB9" si="53">AB8-AC8</f>
        <v>291.34390478</v>
      </c>
      <c r="AC9" s="1">
        <f>AC8</f>
        <v>216.00260297</v>
      </c>
      <c r="AD9" s="1">
        <f>AD8-AE8</f>
        <v>167.53281565000003</v>
      </c>
      <c r="AE9" s="1">
        <f t="shared" ref="AE9" si="54">AE8-AF8</f>
        <v>182.46515649999998</v>
      </c>
      <c r="AF9" s="1">
        <f t="shared" ref="AF9" si="55">AF8-AG8</f>
        <v>120.31845892000001</v>
      </c>
      <c r="AG9" s="1">
        <f>AG8</f>
        <v>44.650952909999994</v>
      </c>
      <c r="AH9" s="1">
        <f>AH8-AI8</f>
        <v>-73.558473910000004</v>
      </c>
      <c r="AI9" s="1">
        <f t="shared" ref="AI9" si="56">AI8-AJ8</f>
        <v>-7.6828235600000028</v>
      </c>
      <c r="AJ9" s="1">
        <f t="shared" ref="AJ9" si="57">AJ8-AK8</f>
        <v>52.353322670000004</v>
      </c>
      <c r="AK9" s="1">
        <f>AK8</f>
        <v>37.540130659999996</v>
      </c>
    </row>
    <row r="10" spans="1:37" x14ac:dyDescent="0.15">
      <c r="A10" s="3" t="s">
        <v>5</v>
      </c>
      <c r="B10" s="1">
        <v>3513136880.3800001</v>
      </c>
      <c r="C10" s="1">
        <v>2613171110.2399998</v>
      </c>
      <c r="D10" s="1">
        <v>1311900859.45</v>
      </c>
      <c r="E10" s="1">
        <v>613565777.73000002</v>
      </c>
      <c r="F10" s="1">
        <v>2448646647.0999999</v>
      </c>
      <c r="G10" s="1">
        <v>1713351185.6600001</v>
      </c>
      <c r="H10" s="1">
        <v>1118860107.9200001</v>
      </c>
      <c r="I10" s="1">
        <v>509117862.60000002</v>
      </c>
      <c r="J10" s="1">
        <v>2421423770.5300002</v>
      </c>
      <c r="K10" s="1">
        <v>1794674644.78</v>
      </c>
      <c r="L10" s="1">
        <v>1192734945.8299999</v>
      </c>
      <c r="M10" s="1">
        <v>638330270.05999994</v>
      </c>
      <c r="N10" s="1">
        <v>3235562573.8400002</v>
      </c>
      <c r="O10" s="1">
        <v>2324180850.9000001</v>
      </c>
      <c r="P10" s="1">
        <v>1521781306.3499999</v>
      </c>
      <c r="Q10" s="1">
        <v>749613579.42999995</v>
      </c>
      <c r="R10" s="1">
        <v>3046823034.3699999</v>
      </c>
      <c r="S10" s="1">
        <v>2340511744.8499999</v>
      </c>
      <c r="T10" s="1">
        <v>1627243254.53</v>
      </c>
      <c r="U10" s="1">
        <v>821713085.73000002</v>
      </c>
      <c r="V10" s="1">
        <v>3401740005.1700001</v>
      </c>
      <c r="W10" s="1">
        <v>2512826665.79</v>
      </c>
      <c r="X10" s="1">
        <v>1684151489.29</v>
      </c>
      <c r="Y10" s="1">
        <v>756714928.55999994</v>
      </c>
      <c r="Z10" s="1">
        <v>3547916976.3200002</v>
      </c>
      <c r="AA10" s="1">
        <v>2585320283.9200001</v>
      </c>
      <c r="AB10" s="1">
        <v>1574281924.74</v>
      </c>
      <c r="AC10" s="1">
        <v>686956339.21000004</v>
      </c>
      <c r="AD10" s="1">
        <v>2703167999.1199999</v>
      </c>
      <c r="AE10" s="1">
        <v>1904985842.5999999</v>
      </c>
      <c r="AF10" s="1">
        <v>1197580423.0899999</v>
      </c>
      <c r="AG10" s="1">
        <v>537844552.29999995</v>
      </c>
      <c r="AH10" s="1">
        <v>2113036944.54</v>
      </c>
      <c r="AI10" s="1">
        <v>1451899417.6500001</v>
      </c>
      <c r="AJ10" s="1">
        <v>925418084.14999998</v>
      </c>
      <c r="AK10" s="1">
        <v>399723652.25999999</v>
      </c>
    </row>
    <row r="11" spans="1:37" x14ac:dyDescent="0.15">
      <c r="A11" s="3" t="s">
        <v>41</v>
      </c>
      <c r="B11" s="1">
        <f>B10/1000000</f>
        <v>3513.1368803800001</v>
      </c>
      <c r="C11" s="1">
        <f t="shared" ref="C11:AK11" si="58">C10/1000000</f>
        <v>2613.17111024</v>
      </c>
      <c r="D11" s="1">
        <f t="shared" si="58"/>
        <v>1311.9008594500001</v>
      </c>
      <c r="E11" s="1">
        <f t="shared" si="58"/>
        <v>613.56577773000004</v>
      </c>
      <c r="F11" s="1">
        <f t="shared" si="58"/>
        <v>2448.6466470999999</v>
      </c>
      <c r="G11" s="1">
        <f t="shared" si="58"/>
        <v>1713.3511856600001</v>
      </c>
      <c r="H11" s="1">
        <f t="shared" si="58"/>
        <v>1118.86010792</v>
      </c>
      <c r="I11" s="1">
        <f t="shared" si="58"/>
        <v>509.11786260000002</v>
      </c>
      <c r="J11" s="1">
        <f t="shared" si="58"/>
        <v>2421.4237705300002</v>
      </c>
      <c r="K11" s="1">
        <f t="shared" si="58"/>
        <v>1794.6746447799999</v>
      </c>
      <c r="L11" s="1">
        <f t="shared" si="58"/>
        <v>1192.73494583</v>
      </c>
      <c r="M11" s="1">
        <f t="shared" si="58"/>
        <v>638.33027005999998</v>
      </c>
      <c r="N11" s="1">
        <f t="shared" si="58"/>
        <v>3235.5625738400004</v>
      </c>
      <c r="O11" s="1">
        <f t="shared" si="58"/>
        <v>2324.1808509000002</v>
      </c>
      <c r="P11" s="1">
        <f t="shared" si="58"/>
        <v>1521.7813063499998</v>
      </c>
      <c r="Q11" s="1">
        <f t="shared" si="58"/>
        <v>749.61357942999996</v>
      </c>
      <c r="R11" s="1">
        <f t="shared" si="58"/>
        <v>3046.8230343699997</v>
      </c>
      <c r="S11" s="1">
        <f t="shared" si="58"/>
        <v>2340.51174485</v>
      </c>
      <c r="T11" s="1">
        <f t="shared" si="58"/>
        <v>1627.2432545300001</v>
      </c>
      <c r="U11" s="1">
        <f t="shared" si="58"/>
        <v>821.71308572999999</v>
      </c>
      <c r="V11" s="1">
        <f t="shared" si="58"/>
        <v>3401.7400051700001</v>
      </c>
      <c r="W11" s="1">
        <f t="shared" si="58"/>
        <v>2512.8266657899999</v>
      </c>
      <c r="X11" s="1">
        <f t="shared" si="58"/>
        <v>1684.15148929</v>
      </c>
      <c r="Y11" s="1">
        <f t="shared" si="58"/>
        <v>756.71492855999998</v>
      </c>
      <c r="Z11" s="1">
        <f t="shared" si="58"/>
        <v>3547.9169763200002</v>
      </c>
      <c r="AA11" s="1">
        <f t="shared" si="58"/>
        <v>2585.3202839200003</v>
      </c>
      <c r="AB11" s="1">
        <f t="shared" si="58"/>
        <v>1574.28192474</v>
      </c>
      <c r="AC11" s="1">
        <f t="shared" si="58"/>
        <v>686.95633921000001</v>
      </c>
      <c r="AD11" s="1">
        <f t="shared" si="58"/>
        <v>2703.1679991199999</v>
      </c>
      <c r="AE11" s="1">
        <f t="shared" si="58"/>
        <v>1904.9858425999998</v>
      </c>
      <c r="AF11" s="1">
        <f t="shared" si="58"/>
        <v>1197.5804230899998</v>
      </c>
      <c r="AG11" s="1">
        <f t="shared" si="58"/>
        <v>537.84455229999992</v>
      </c>
      <c r="AH11" s="1">
        <f t="shared" si="58"/>
        <v>2113.0369445400001</v>
      </c>
      <c r="AI11" s="1">
        <f t="shared" si="58"/>
        <v>1451.89941765</v>
      </c>
      <c r="AJ11" s="1">
        <f t="shared" si="58"/>
        <v>925.41808415000003</v>
      </c>
      <c r="AK11" s="1">
        <f t="shared" si="58"/>
        <v>399.72365225999999</v>
      </c>
    </row>
    <row r="12" spans="1:37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15">
      <c r="A13" s="3" t="s">
        <v>16</v>
      </c>
      <c r="B13" s="1">
        <v>4827463365.8900003</v>
      </c>
      <c r="C13" s="1">
        <v>2637554084.9699998</v>
      </c>
      <c r="D13" s="1">
        <v>524394573.01999998</v>
      </c>
      <c r="E13" s="1">
        <v>90943573.349999994</v>
      </c>
      <c r="F13" s="1">
        <v>54793841.289999999</v>
      </c>
      <c r="G13" s="1">
        <v>58460182.07</v>
      </c>
      <c r="H13" s="1">
        <v>1510474.44</v>
      </c>
      <c r="I13" s="1">
        <v>-3166650.02</v>
      </c>
      <c r="J13" s="1">
        <v>25792498.98</v>
      </c>
      <c r="K13" s="1">
        <v>73693073.629999995</v>
      </c>
      <c r="L13" s="1">
        <v>119995233.93000001</v>
      </c>
      <c r="M13" s="1">
        <v>64598388.57</v>
      </c>
      <c r="N13" s="1">
        <v>311152918.19999999</v>
      </c>
      <c r="O13" s="1">
        <v>354376909.73000002</v>
      </c>
      <c r="P13" s="1">
        <v>267355981.99000001</v>
      </c>
      <c r="Q13" s="1">
        <v>154208310.91</v>
      </c>
      <c r="R13" s="1">
        <v>339034079.75999999</v>
      </c>
      <c r="S13" s="1">
        <v>316573043.06999999</v>
      </c>
      <c r="T13" s="1">
        <v>273013941.72000003</v>
      </c>
      <c r="U13" s="1">
        <v>128499616.41</v>
      </c>
      <c r="V13" s="1">
        <v>549363912.02999997</v>
      </c>
      <c r="W13" s="1">
        <v>444413089.77999997</v>
      </c>
      <c r="X13" s="1">
        <v>325763465.68000001</v>
      </c>
      <c r="Y13" s="1">
        <v>87626268.680000007</v>
      </c>
      <c r="Z13" s="1">
        <v>967701125.66999996</v>
      </c>
      <c r="AA13" s="1">
        <v>770254303.48000002</v>
      </c>
      <c r="AB13" s="1">
        <v>507346507.75</v>
      </c>
      <c r="AC13" s="1">
        <v>216002602.97</v>
      </c>
      <c r="AD13" s="1">
        <v>514967383.98000002</v>
      </c>
      <c r="AE13" s="1">
        <v>347434568.32999998</v>
      </c>
      <c r="AF13" s="1">
        <v>164969411.83000001</v>
      </c>
      <c r="AG13" s="1">
        <v>44650952.909999996</v>
      </c>
      <c r="AH13" s="1">
        <v>8652155.8599999994</v>
      </c>
      <c r="AI13" s="1">
        <v>82210629.769999996</v>
      </c>
      <c r="AJ13" s="1">
        <v>89893453.329999998</v>
      </c>
      <c r="AK13" s="1">
        <v>37540130.659999996</v>
      </c>
    </row>
    <row r="14" spans="1:37" x14ac:dyDescent="0.15">
      <c r="A14" s="3" t="s">
        <v>40</v>
      </c>
      <c r="B14" s="1">
        <f>B13/1000000</f>
        <v>4827.4633658900002</v>
      </c>
      <c r="C14" s="1">
        <f t="shared" ref="C14:AK14" si="59">C13/1000000</f>
        <v>2637.5540849699996</v>
      </c>
      <c r="D14" s="1">
        <f t="shared" si="59"/>
        <v>524.39457301999994</v>
      </c>
      <c r="E14" s="1">
        <f t="shared" si="59"/>
        <v>90.943573349999994</v>
      </c>
      <c r="F14" s="1">
        <f t="shared" si="59"/>
        <v>54.793841289999996</v>
      </c>
      <c r="G14" s="1">
        <f t="shared" si="59"/>
        <v>58.460182070000002</v>
      </c>
      <c r="H14" s="1">
        <f t="shared" si="59"/>
        <v>1.5104744399999999</v>
      </c>
      <c r="I14" s="1">
        <f t="shared" si="59"/>
        <v>-3.1666500200000001</v>
      </c>
      <c r="J14" s="1">
        <f t="shared" si="59"/>
        <v>25.792498980000001</v>
      </c>
      <c r="K14" s="1">
        <f t="shared" si="59"/>
        <v>73.693073630000001</v>
      </c>
      <c r="L14" s="1">
        <f t="shared" si="59"/>
        <v>119.99523393000001</v>
      </c>
      <c r="M14" s="1">
        <f t="shared" si="59"/>
        <v>64.598388569999997</v>
      </c>
      <c r="N14" s="1">
        <f t="shared" si="59"/>
        <v>311.15291819999999</v>
      </c>
      <c r="O14" s="1">
        <f t="shared" si="59"/>
        <v>354.37690973000002</v>
      </c>
      <c r="P14" s="1">
        <f t="shared" si="59"/>
        <v>267.35598199000003</v>
      </c>
      <c r="Q14" s="1">
        <f t="shared" si="59"/>
        <v>154.20831090999999</v>
      </c>
      <c r="R14" s="1">
        <f t="shared" si="59"/>
        <v>339.03407976</v>
      </c>
      <c r="S14" s="1">
        <f t="shared" si="59"/>
        <v>316.57304306999998</v>
      </c>
      <c r="T14" s="1">
        <f t="shared" si="59"/>
        <v>273.01394172000005</v>
      </c>
      <c r="U14" s="1">
        <f t="shared" si="59"/>
        <v>128.49961640999999</v>
      </c>
      <c r="V14" s="1">
        <f t="shared" si="59"/>
        <v>549.36391202999994</v>
      </c>
      <c r="W14" s="1">
        <f t="shared" si="59"/>
        <v>444.41308977999995</v>
      </c>
      <c r="X14" s="1">
        <f t="shared" si="59"/>
        <v>325.76346568000002</v>
      </c>
      <c r="Y14" s="1">
        <f t="shared" si="59"/>
        <v>87.62626868000001</v>
      </c>
      <c r="Z14" s="1">
        <f t="shared" si="59"/>
        <v>967.70112567000001</v>
      </c>
      <c r="AA14" s="1">
        <f t="shared" si="59"/>
        <v>770.25430347999998</v>
      </c>
      <c r="AB14" s="1">
        <f t="shared" si="59"/>
        <v>507.34650775</v>
      </c>
      <c r="AC14" s="1">
        <f t="shared" si="59"/>
        <v>216.00260297</v>
      </c>
      <c r="AD14" s="1">
        <f t="shared" si="59"/>
        <v>514.96738398000002</v>
      </c>
      <c r="AE14" s="1">
        <f t="shared" si="59"/>
        <v>347.43456832999999</v>
      </c>
      <c r="AF14" s="1">
        <f t="shared" si="59"/>
        <v>164.96941183000001</v>
      </c>
      <c r="AG14" s="1">
        <f t="shared" si="59"/>
        <v>44.650952909999994</v>
      </c>
      <c r="AH14" s="1">
        <f t="shared" si="59"/>
        <v>8.6521558599999988</v>
      </c>
      <c r="AI14" s="1">
        <f t="shared" si="59"/>
        <v>82.210629769999997</v>
      </c>
      <c r="AJ14" s="1">
        <f t="shared" si="59"/>
        <v>89.89345333</v>
      </c>
      <c r="AK14" s="1">
        <f t="shared" si="59"/>
        <v>37.540130659999996</v>
      </c>
    </row>
    <row r="15" spans="1:37" x14ac:dyDescent="0.15">
      <c r="A15" t="s">
        <v>35</v>
      </c>
      <c r="B15" s="1">
        <f>B13/B2</f>
        <v>0.57810636247892666</v>
      </c>
      <c r="C15" s="1">
        <f t="shared" ref="C15:AK15" si="60">C13/C2</f>
        <v>0.50438219405793994</v>
      </c>
      <c r="D15" s="1">
        <f t="shared" si="60"/>
        <v>0.28917238768507203</v>
      </c>
      <c r="E15" s="1">
        <f t="shared" si="60"/>
        <v>0.13128032192167643</v>
      </c>
      <c r="F15" s="1">
        <f t="shared" si="60"/>
        <v>2.2875645583860498E-2</v>
      </c>
      <c r="G15" s="1">
        <f t="shared" si="60"/>
        <v>3.4212949044293332E-2</v>
      </c>
      <c r="H15" s="1">
        <f t="shared" si="60"/>
        <v>1.4095943046168787E-3</v>
      </c>
      <c r="I15" s="1">
        <f t="shared" si="60"/>
        <v>-6.6901790505950751E-3</v>
      </c>
      <c r="J15" s="1">
        <f t="shared" si="60"/>
        <v>1.1067812114874986E-2</v>
      </c>
      <c r="K15" s="1">
        <f t="shared" si="60"/>
        <v>4.1011437589019747E-2</v>
      </c>
      <c r="L15" s="1">
        <f t="shared" si="60"/>
        <v>0.10071843477271319</v>
      </c>
      <c r="M15" s="1">
        <f t="shared" si="60"/>
        <v>0.10189697324296718</v>
      </c>
      <c r="N15" s="1">
        <f t="shared" si="60"/>
        <v>9.0215169070474513E-2</v>
      </c>
      <c r="O15" s="1">
        <f t="shared" si="60"/>
        <v>0.13412826391296834</v>
      </c>
      <c r="P15" s="1">
        <f t="shared" si="60"/>
        <v>0.14956933660156416</v>
      </c>
      <c r="Q15" s="1">
        <f t="shared" si="60"/>
        <v>0.17054895349265764</v>
      </c>
      <c r="R15" s="1">
        <f t="shared" si="60"/>
        <v>0.10050072180338113</v>
      </c>
      <c r="S15" s="1">
        <f t="shared" si="60"/>
        <v>0.11955298955302383</v>
      </c>
      <c r="T15" s="1">
        <f t="shared" si="60"/>
        <v>0.14410679419233116</v>
      </c>
      <c r="U15" s="1">
        <f t="shared" si="60"/>
        <v>0.13539690222958611</v>
      </c>
      <c r="V15" s="1">
        <f t="shared" si="60"/>
        <v>0.1390546108949024</v>
      </c>
      <c r="W15" s="1">
        <f t="shared" si="60"/>
        <v>0.15021012811275913</v>
      </c>
      <c r="X15" s="1">
        <f t="shared" si="60"/>
        <v>0.16188486576545275</v>
      </c>
      <c r="Y15" s="1">
        <f t="shared" si="60"/>
        <v>0.10389225985538099</v>
      </c>
      <c r="Z15" s="1">
        <f t="shared" si="60"/>
        <v>0.21380719711107343</v>
      </c>
      <c r="AA15" s="1">
        <f t="shared" si="60"/>
        <v>0.22894916856443936</v>
      </c>
      <c r="AB15" s="1">
        <f t="shared" si="60"/>
        <v>0.24319788669585829</v>
      </c>
      <c r="AC15" s="1">
        <f t="shared" si="60"/>
        <v>0.23922907918845843</v>
      </c>
      <c r="AD15" s="1">
        <f t="shared" si="60"/>
        <v>0.16010249668816454</v>
      </c>
      <c r="AE15" s="1">
        <f t="shared" si="60"/>
        <v>0.15433554336761238</v>
      </c>
      <c r="AF15" s="1">
        <f t="shared" si="60"/>
        <v>0.12117014771026273</v>
      </c>
      <c r="AG15" s="1">
        <f t="shared" si="60"/>
        <v>7.6803306310143468E-2</v>
      </c>
      <c r="AH15" s="1">
        <f t="shared" si="60"/>
        <v>4.077571680460859E-3</v>
      </c>
      <c r="AI15" s="1">
        <f t="shared" si="60"/>
        <v>5.3600218894121823E-2</v>
      </c>
      <c r="AJ15" s="1">
        <f t="shared" si="60"/>
        <v>8.8558319481674252E-2</v>
      </c>
      <c r="AK15" s="1">
        <f t="shared" si="60"/>
        <v>8.5894634589931254E-2</v>
      </c>
    </row>
    <row r="16" spans="1:37" x14ac:dyDescent="0.15">
      <c r="A16" t="s">
        <v>36</v>
      </c>
      <c r="B16" s="1">
        <f t="shared" ref="B16:AJ16" si="61">(B4-C4)/C4</f>
        <v>-8.6258328724645492E-2</v>
      </c>
      <c r="C16" s="1">
        <f t="shared" si="61"/>
        <v>2.047985962393625</v>
      </c>
      <c r="D16" s="1">
        <f t="shared" si="61"/>
        <v>0.61775492948801181</v>
      </c>
      <c r="E16" s="1">
        <f t="shared" si="61"/>
        <v>8.9820684278034846E-3</v>
      </c>
      <c r="F16" s="1">
        <f t="shared" si="61"/>
        <v>7.7577233828532016E-2</v>
      </c>
      <c r="G16" s="1">
        <f t="shared" si="61"/>
        <v>6.5040350464071306E-2</v>
      </c>
      <c r="H16" s="1">
        <f t="shared" si="61"/>
        <v>0.26389832300908295</v>
      </c>
      <c r="I16" s="1">
        <f t="shared" si="61"/>
        <v>-0.11281279999764449</v>
      </c>
      <c r="J16" s="1">
        <f t="shared" si="61"/>
        <v>-0.11888117153385923</v>
      </c>
      <c r="K16" s="1">
        <f t="shared" si="61"/>
        <v>8.6221210177609461E-2</v>
      </c>
      <c r="L16" s="1">
        <f t="shared" si="61"/>
        <v>-0.1207064285720698</v>
      </c>
      <c r="M16" s="1">
        <f t="shared" si="61"/>
        <v>-0.21436221282975992</v>
      </c>
      <c r="N16" s="1">
        <f t="shared" si="61"/>
        <v>-5.5742083198363705E-2</v>
      </c>
      <c r="O16" s="1">
        <f t="shared" si="61"/>
        <v>-3.2545280519312152E-2</v>
      </c>
      <c r="P16" s="1">
        <f t="shared" si="61"/>
        <v>-2.3082176379206086E-2</v>
      </c>
      <c r="Q16" s="1">
        <f t="shared" si="61"/>
        <v>0.24633652810906634</v>
      </c>
      <c r="R16" s="1">
        <f t="shared" si="61"/>
        <v>-3.7123911834440061E-2</v>
      </c>
      <c r="S16" s="1">
        <f t="shared" si="61"/>
        <v>-0.20309433283568631</v>
      </c>
      <c r="T16" s="1">
        <f t="shared" si="61"/>
        <v>-3.7852270626445089E-3</v>
      </c>
      <c r="U16" s="1">
        <f t="shared" si="61"/>
        <v>-4.338092270815902E-2</v>
      </c>
      <c r="V16" s="1">
        <f t="shared" si="61"/>
        <v>4.8402779309648827E-2</v>
      </c>
      <c r="W16" s="1">
        <f t="shared" si="61"/>
        <v>-0.19042826260965792</v>
      </c>
      <c r="X16" s="1">
        <f t="shared" si="61"/>
        <v>0.3858602489089521</v>
      </c>
      <c r="Y16" s="1">
        <f t="shared" si="61"/>
        <v>-0.27399252647449701</v>
      </c>
      <c r="Z16" s="1">
        <f t="shared" si="61"/>
        <v>-9.1078807730499076E-2</v>
      </c>
      <c r="AA16" s="1">
        <f t="shared" si="61"/>
        <v>8.0220802733137558E-2</v>
      </c>
      <c r="AB16" s="1">
        <f t="shared" si="61"/>
        <v>0.310467492370058</v>
      </c>
      <c r="AC16" s="1">
        <f t="shared" si="61"/>
        <v>-6.4652867897974045E-2</v>
      </c>
      <c r="AD16" s="1">
        <f t="shared" si="61"/>
        <v>8.5003792655095722E-2</v>
      </c>
      <c r="AE16" s="1">
        <f t="shared" si="61"/>
        <v>0.14048564027689112</v>
      </c>
      <c r="AF16" s="1">
        <f t="shared" si="61"/>
        <v>0.34183867147976804</v>
      </c>
      <c r="AG16" s="1">
        <f t="shared" si="61"/>
        <v>-1.1473270304390845E-2</v>
      </c>
      <c r="AH16" s="1">
        <f t="shared" si="61"/>
        <v>0.13383008442509106</v>
      </c>
      <c r="AI16" s="1">
        <f t="shared" si="61"/>
        <v>-0.10264195394140853</v>
      </c>
      <c r="AJ16" s="1">
        <f t="shared" si="61"/>
        <v>0.32257076176817062</v>
      </c>
      <c r="AK16" s="1"/>
    </row>
    <row r="17" spans="1:37" x14ac:dyDescent="0.15">
      <c r="A17" s="3" t="s">
        <v>20</v>
      </c>
      <c r="B17" s="1">
        <v>4830427772.9300003</v>
      </c>
      <c r="C17" s="1">
        <v>2642957509.9299998</v>
      </c>
      <c r="D17" s="1">
        <v>526692731.58999997</v>
      </c>
      <c r="E17" s="1">
        <v>95149494.870000005</v>
      </c>
      <c r="F17" s="1">
        <v>84951218.099999994</v>
      </c>
      <c r="G17" s="1">
        <v>88666864.019999996</v>
      </c>
      <c r="H17" s="1">
        <v>14621756.08</v>
      </c>
      <c r="I17" s="1">
        <v>4478678.55</v>
      </c>
      <c r="J17" s="1">
        <v>45484489.189999998</v>
      </c>
      <c r="K17" s="1">
        <v>1657403.04</v>
      </c>
      <c r="L17" s="1">
        <v>44349006.68</v>
      </c>
      <c r="M17" s="1">
        <v>-8882174.8499999996</v>
      </c>
      <c r="N17" s="1">
        <v>350921206.04000002</v>
      </c>
      <c r="O17" s="1">
        <v>390316801.13</v>
      </c>
      <c r="P17" s="1">
        <v>292086779.58999997</v>
      </c>
      <c r="Q17" s="1">
        <v>171851467.19</v>
      </c>
      <c r="R17" s="1">
        <v>339516825.05000001</v>
      </c>
      <c r="S17" s="1">
        <v>350594674.23000002</v>
      </c>
      <c r="T17" s="1">
        <v>298367811.36000001</v>
      </c>
      <c r="U17" s="1">
        <v>147713153.66</v>
      </c>
      <c r="V17" s="1">
        <v>615490171.86000001</v>
      </c>
      <c r="W17" s="1">
        <v>502884243.63</v>
      </c>
      <c r="X17" s="1">
        <v>348396280.55000001</v>
      </c>
      <c r="Y17" s="1">
        <v>96890524.5</v>
      </c>
      <c r="Z17" s="1">
        <v>872928923.98000002</v>
      </c>
      <c r="AA17" s="1">
        <v>736704107.92999995</v>
      </c>
      <c r="AB17" s="1">
        <v>520021048.08999997</v>
      </c>
      <c r="AC17" s="1">
        <v>225577337.31</v>
      </c>
      <c r="AD17" s="1">
        <v>567001092.46000004</v>
      </c>
      <c r="AE17" s="1">
        <v>377342930.86000001</v>
      </c>
      <c r="AF17" s="1">
        <v>190171019.94</v>
      </c>
      <c r="AG17" s="1">
        <v>60603756.109999999</v>
      </c>
      <c r="AH17" s="1">
        <v>14681769.43</v>
      </c>
      <c r="AI17" s="1">
        <v>174795977.71000001</v>
      </c>
      <c r="AJ17" s="1">
        <v>174559211.49000001</v>
      </c>
      <c r="AK17" s="1">
        <v>49522163.619999997</v>
      </c>
    </row>
    <row r="18" spans="1:37" x14ac:dyDescent="0.15">
      <c r="A18" s="3" t="s">
        <v>42</v>
      </c>
      <c r="B18" s="1">
        <f>B17/100000</f>
        <v>48304.277729300004</v>
      </c>
      <c r="C18" s="1">
        <f t="shared" ref="C18:AK18" si="62">C17/100000</f>
        <v>26429.575099299997</v>
      </c>
      <c r="D18" s="1">
        <f t="shared" si="62"/>
        <v>5266.9273158999995</v>
      </c>
      <c r="E18" s="1">
        <f t="shared" si="62"/>
        <v>951.49494870000001</v>
      </c>
      <c r="F18" s="1">
        <f t="shared" si="62"/>
        <v>849.51218099999994</v>
      </c>
      <c r="G18" s="1">
        <f t="shared" si="62"/>
        <v>886.66864019999991</v>
      </c>
      <c r="H18" s="1">
        <f t="shared" si="62"/>
        <v>146.2175608</v>
      </c>
      <c r="I18" s="1">
        <f t="shared" si="62"/>
        <v>44.786785500000001</v>
      </c>
      <c r="J18" s="1">
        <f t="shared" si="62"/>
        <v>454.84489189999999</v>
      </c>
      <c r="K18" s="1">
        <f t="shared" si="62"/>
        <v>16.574030400000002</v>
      </c>
      <c r="L18" s="1">
        <f t="shared" si="62"/>
        <v>443.49006680000002</v>
      </c>
      <c r="M18" s="1">
        <f t="shared" si="62"/>
        <v>-88.821748499999998</v>
      </c>
      <c r="N18" s="1">
        <f t="shared" si="62"/>
        <v>3509.2120604000002</v>
      </c>
      <c r="O18" s="1">
        <f t="shared" si="62"/>
        <v>3903.1680112999998</v>
      </c>
      <c r="P18" s="1">
        <f t="shared" si="62"/>
        <v>2920.8677958999997</v>
      </c>
      <c r="Q18" s="1">
        <f t="shared" si="62"/>
        <v>1718.5146718999999</v>
      </c>
      <c r="R18" s="1">
        <f t="shared" si="62"/>
        <v>3395.1682505000003</v>
      </c>
      <c r="S18" s="1">
        <f t="shared" si="62"/>
        <v>3505.9467423000001</v>
      </c>
      <c r="T18" s="1">
        <f t="shared" si="62"/>
        <v>2983.6781136</v>
      </c>
      <c r="U18" s="1">
        <f t="shared" si="62"/>
        <v>1477.1315365999999</v>
      </c>
      <c r="V18" s="1">
        <f t="shared" si="62"/>
        <v>6154.9017186000001</v>
      </c>
      <c r="W18" s="1">
        <f t="shared" si="62"/>
        <v>5028.8424363000004</v>
      </c>
      <c r="X18" s="1">
        <f t="shared" si="62"/>
        <v>3483.9628055000003</v>
      </c>
      <c r="Y18" s="1">
        <f t="shared" si="62"/>
        <v>968.90524500000004</v>
      </c>
      <c r="Z18" s="1">
        <f t="shared" si="62"/>
        <v>8729.2892398000004</v>
      </c>
      <c r="AA18" s="1">
        <f t="shared" si="62"/>
        <v>7367.0410792999992</v>
      </c>
      <c r="AB18" s="1">
        <f t="shared" si="62"/>
        <v>5200.2104808999993</v>
      </c>
      <c r="AC18" s="1">
        <f t="shared" si="62"/>
        <v>2255.7733730999998</v>
      </c>
      <c r="AD18" s="1">
        <f t="shared" si="62"/>
        <v>5670.0109246000002</v>
      </c>
      <c r="AE18" s="1">
        <f t="shared" si="62"/>
        <v>3773.4293086000002</v>
      </c>
      <c r="AF18" s="1">
        <f t="shared" si="62"/>
        <v>1901.7101994</v>
      </c>
      <c r="AG18" s="1">
        <f t="shared" si="62"/>
        <v>606.03756109999995</v>
      </c>
      <c r="AH18" s="1">
        <f t="shared" si="62"/>
        <v>146.8176943</v>
      </c>
      <c r="AI18" s="1">
        <f t="shared" si="62"/>
        <v>1747.9597771000001</v>
      </c>
      <c r="AJ18" s="1">
        <f t="shared" si="62"/>
        <v>1745.5921149000001</v>
      </c>
      <c r="AK18" s="1">
        <f t="shared" si="62"/>
        <v>495.22163619999998</v>
      </c>
    </row>
    <row r="19" spans="1:37" x14ac:dyDescent="0.15">
      <c r="A19" s="3" t="s">
        <v>21</v>
      </c>
      <c r="B19" s="1">
        <v>858230641.72000003</v>
      </c>
      <c r="C19" s="1">
        <v>426478999.35000002</v>
      </c>
      <c r="D19" s="1">
        <v>78389515.780000001</v>
      </c>
      <c r="E19" s="1">
        <v>22661603.960000001</v>
      </c>
      <c r="F19" s="1">
        <v>54932421.689999998</v>
      </c>
      <c r="G19" s="1">
        <v>27353099.510000002</v>
      </c>
      <c r="H19" s="1">
        <v>11767619.789999999</v>
      </c>
      <c r="I19" s="1">
        <v>170858.34</v>
      </c>
      <c r="J19" s="1">
        <v>32483827.050000001</v>
      </c>
      <c r="K19" s="1">
        <v>-4961138.7300000004</v>
      </c>
      <c r="L19" s="1">
        <v>19862026.949999999</v>
      </c>
      <c r="M19" s="1">
        <v>5058460.7</v>
      </c>
      <c r="N19" s="1">
        <v>87400300.359999999</v>
      </c>
      <c r="O19" s="1">
        <v>55483707.57</v>
      </c>
      <c r="P19" s="1">
        <v>32638525.870000001</v>
      </c>
      <c r="Q19" s="1">
        <v>44268055.700000003</v>
      </c>
      <c r="R19" s="1">
        <v>105628816.88</v>
      </c>
      <c r="S19" s="1">
        <v>97805113.140000001</v>
      </c>
      <c r="T19" s="1">
        <v>81081135.590000004</v>
      </c>
      <c r="U19" s="1">
        <v>37343832.969999999</v>
      </c>
      <c r="V19" s="1">
        <v>143357100.94</v>
      </c>
      <c r="W19" s="1">
        <v>115845368.79000001</v>
      </c>
      <c r="X19" s="1">
        <v>84368737.540000007</v>
      </c>
      <c r="Y19" s="1">
        <v>26767619.579999998</v>
      </c>
      <c r="Z19" s="1">
        <v>236683205.05000001</v>
      </c>
      <c r="AA19" s="1">
        <v>191836692.81</v>
      </c>
      <c r="AB19" s="1">
        <v>118270675.75</v>
      </c>
      <c r="AC19" s="1">
        <v>49082374.240000002</v>
      </c>
      <c r="AD19" s="1">
        <v>145232477.66</v>
      </c>
      <c r="AE19" s="1">
        <v>87970174.340000004</v>
      </c>
      <c r="AF19" s="1">
        <v>45319963.380000003</v>
      </c>
      <c r="AG19" s="1">
        <v>19013259.52</v>
      </c>
      <c r="AH19" s="1">
        <v>34159758.280000001</v>
      </c>
      <c r="AI19" s="1">
        <v>45855495.200000003</v>
      </c>
      <c r="AJ19" s="1">
        <v>47121464.200000003</v>
      </c>
      <c r="AK19" s="1">
        <v>15623841.939999999</v>
      </c>
    </row>
    <row r="20" spans="1:37" x14ac:dyDescent="0.15">
      <c r="A20" s="3" t="s">
        <v>43</v>
      </c>
      <c r="B20" s="1">
        <f>B19/1000000</f>
        <v>858.23064171999999</v>
      </c>
      <c r="C20" s="1">
        <f t="shared" ref="C20:AK20" si="63">C19/1000000</f>
        <v>426.47899935000004</v>
      </c>
      <c r="D20" s="1">
        <f t="shared" si="63"/>
        <v>78.389515779999996</v>
      </c>
      <c r="E20" s="1">
        <f t="shared" si="63"/>
        <v>22.661603960000001</v>
      </c>
      <c r="F20" s="1">
        <f t="shared" si="63"/>
        <v>54.932421689999998</v>
      </c>
      <c r="G20" s="1">
        <f t="shared" si="63"/>
        <v>27.353099510000003</v>
      </c>
      <c r="H20" s="1">
        <f t="shared" si="63"/>
        <v>11.767619789999999</v>
      </c>
      <c r="I20" s="1">
        <f t="shared" si="63"/>
        <v>0.17085834</v>
      </c>
      <c r="J20" s="1">
        <f t="shared" si="63"/>
        <v>32.483827050000002</v>
      </c>
      <c r="K20" s="1">
        <f t="shared" si="63"/>
        <v>-4.9611387300000001</v>
      </c>
      <c r="L20" s="1">
        <f t="shared" si="63"/>
        <v>19.862026950000001</v>
      </c>
      <c r="M20" s="1">
        <f t="shared" si="63"/>
        <v>5.0584607000000004</v>
      </c>
      <c r="N20" s="1">
        <f t="shared" si="63"/>
        <v>87.400300360000003</v>
      </c>
      <c r="O20" s="1">
        <f t="shared" si="63"/>
        <v>55.48370757</v>
      </c>
      <c r="P20" s="1">
        <f t="shared" si="63"/>
        <v>32.638525870000002</v>
      </c>
      <c r="Q20" s="1">
        <f t="shared" si="63"/>
        <v>44.268055700000005</v>
      </c>
      <c r="R20" s="1">
        <f t="shared" si="63"/>
        <v>105.62881688</v>
      </c>
      <c r="S20" s="1">
        <f t="shared" si="63"/>
        <v>97.805113140000003</v>
      </c>
      <c r="T20" s="1">
        <f t="shared" si="63"/>
        <v>81.081135590000002</v>
      </c>
      <c r="U20" s="1">
        <f t="shared" si="63"/>
        <v>37.343832970000001</v>
      </c>
      <c r="V20" s="1">
        <f t="shared" si="63"/>
        <v>143.35710094000001</v>
      </c>
      <c r="W20" s="1">
        <f t="shared" si="63"/>
        <v>115.84536879000001</v>
      </c>
      <c r="X20" s="1">
        <f t="shared" si="63"/>
        <v>84.368737540000012</v>
      </c>
      <c r="Y20" s="1">
        <f t="shared" si="63"/>
        <v>26.767619579999998</v>
      </c>
      <c r="Z20" s="1">
        <f t="shared" si="63"/>
        <v>236.68320505</v>
      </c>
      <c r="AA20" s="1">
        <f t="shared" si="63"/>
        <v>191.83669280999999</v>
      </c>
      <c r="AB20" s="1">
        <f t="shared" si="63"/>
        <v>118.27067575</v>
      </c>
      <c r="AC20" s="1">
        <f t="shared" si="63"/>
        <v>49.08237424</v>
      </c>
      <c r="AD20" s="1">
        <f t="shared" si="63"/>
        <v>145.23247766</v>
      </c>
      <c r="AE20" s="1">
        <f t="shared" si="63"/>
        <v>87.97017434</v>
      </c>
      <c r="AF20" s="1">
        <f t="shared" si="63"/>
        <v>45.319963380000004</v>
      </c>
      <c r="AG20" s="1">
        <f t="shared" si="63"/>
        <v>19.013259519999998</v>
      </c>
      <c r="AH20" s="1">
        <f t="shared" si="63"/>
        <v>34.159758279999998</v>
      </c>
      <c r="AI20" s="1">
        <f t="shared" si="63"/>
        <v>45.8554952</v>
      </c>
      <c r="AJ20" s="1">
        <f t="shared" si="63"/>
        <v>47.121464200000005</v>
      </c>
      <c r="AK20" s="1">
        <f t="shared" si="63"/>
        <v>15.62384194</v>
      </c>
    </row>
    <row r="21" spans="1:37" x14ac:dyDescent="0.15">
      <c r="A21" s="3" t="s">
        <v>22</v>
      </c>
      <c r="B21" s="1">
        <v>3972197131.21</v>
      </c>
      <c r="C21" s="1">
        <v>2216478510.5799999</v>
      </c>
      <c r="D21" s="1">
        <v>448303215.81</v>
      </c>
      <c r="E21" s="1">
        <v>72487890.909999996</v>
      </c>
      <c r="F21" s="1">
        <v>30018796.41</v>
      </c>
      <c r="G21" s="1">
        <v>61313764.509999998</v>
      </c>
      <c r="H21" s="1">
        <v>2854136.29</v>
      </c>
      <c r="I21" s="1">
        <v>4307820.21</v>
      </c>
      <c r="J21" s="1">
        <v>13000662.140000001</v>
      </c>
      <c r="K21" s="1">
        <v>6618541.7699999996</v>
      </c>
      <c r="L21" s="1">
        <v>24486979.73</v>
      </c>
      <c r="M21" s="1">
        <v>-13940635.550000001</v>
      </c>
      <c r="N21" s="1">
        <v>263520905.68000001</v>
      </c>
      <c r="O21" s="1">
        <v>334833093.56</v>
      </c>
      <c r="P21" s="1">
        <v>259448253.72</v>
      </c>
      <c r="Q21" s="1">
        <v>127583411.48999999</v>
      </c>
      <c r="R21" s="1">
        <v>233888008.16999999</v>
      </c>
      <c r="S21" s="1">
        <v>252789561.09</v>
      </c>
      <c r="T21" s="1">
        <v>217286675.77000001</v>
      </c>
      <c r="U21" s="1">
        <v>110369320.69</v>
      </c>
      <c r="V21" s="1">
        <v>472133070.92000002</v>
      </c>
      <c r="W21" s="1">
        <v>387038874.83999997</v>
      </c>
      <c r="X21" s="1">
        <v>264027543.00999999</v>
      </c>
      <c r="Y21" s="1">
        <v>70122904.920000002</v>
      </c>
      <c r="Z21" s="1">
        <v>636245718.92999995</v>
      </c>
      <c r="AA21" s="1">
        <v>544867415.12</v>
      </c>
      <c r="AB21" s="1">
        <v>401750372.33999997</v>
      </c>
      <c r="AC21" s="1">
        <v>176494963.06999999</v>
      </c>
      <c r="AD21" s="1">
        <v>421768614.80000001</v>
      </c>
      <c r="AE21" s="1">
        <v>289372756.51999998</v>
      </c>
      <c r="AF21" s="1">
        <v>144851056.56</v>
      </c>
      <c r="AG21" s="1">
        <v>41590496.590000004</v>
      </c>
      <c r="AH21" s="1">
        <v>-19477988.850000001</v>
      </c>
      <c r="AI21" s="1">
        <v>128940482.51000001</v>
      </c>
      <c r="AJ21" s="1">
        <v>127437747.29000001</v>
      </c>
      <c r="AK21" s="1">
        <v>33898321.68</v>
      </c>
    </row>
    <row r="22" spans="1:37" x14ac:dyDescent="0.15">
      <c r="A22" s="3" t="s">
        <v>44</v>
      </c>
      <c r="B22" s="1">
        <f>B21/1000000</f>
        <v>3972.19713121</v>
      </c>
      <c r="C22" s="1">
        <f t="shared" ref="C22:AK22" si="64">C21/1000000</f>
        <v>2216.4785105800001</v>
      </c>
      <c r="D22" s="1">
        <f t="shared" si="64"/>
        <v>448.30321580999998</v>
      </c>
      <c r="E22" s="1">
        <f t="shared" si="64"/>
        <v>72.48789090999999</v>
      </c>
      <c r="F22" s="1">
        <f t="shared" si="64"/>
        <v>30.01879641</v>
      </c>
      <c r="G22" s="1">
        <f t="shared" si="64"/>
        <v>61.313764509999999</v>
      </c>
      <c r="H22" s="1">
        <f t="shared" si="64"/>
        <v>2.85413629</v>
      </c>
      <c r="I22" s="1">
        <f t="shared" si="64"/>
        <v>4.30782021</v>
      </c>
      <c r="J22" s="1">
        <f t="shared" si="64"/>
        <v>13.000662140000001</v>
      </c>
      <c r="K22" s="1">
        <f t="shared" si="64"/>
        <v>6.6185417699999993</v>
      </c>
      <c r="L22" s="1">
        <f t="shared" si="64"/>
        <v>24.486979730000002</v>
      </c>
      <c r="M22" s="1">
        <f t="shared" si="64"/>
        <v>-13.940635550000001</v>
      </c>
      <c r="N22" s="1">
        <f t="shared" si="64"/>
        <v>263.52090568</v>
      </c>
      <c r="O22" s="1">
        <f t="shared" si="64"/>
        <v>334.83309356000001</v>
      </c>
      <c r="P22" s="1">
        <f t="shared" si="64"/>
        <v>259.44825372000003</v>
      </c>
      <c r="Q22" s="1">
        <f t="shared" si="64"/>
        <v>127.58341148999999</v>
      </c>
      <c r="R22" s="1">
        <f t="shared" si="64"/>
        <v>233.88800816999998</v>
      </c>
      <c r="S22" s="1">
        <f t="shared" si="64"/>
        <v>252.78956109000001</v>
      </c>
      <c r="T22" s="1">
        <f t="shared" si="64"/>
        <v>217.28667577000002</v>
      </c>
      <c r="U22" s="1">
        <f t="shared" si="64"/>
        <v>110.36932069</v>
      </c>
      <c r="V22" s="1">
        <f t="shared" si="64"/>
        <v>472.13307092000002</v>
      </c>
      <c r="W22" s="1">
        <f t="shared" si="64"/>
        <v>387.03887483999995</v>
      </c>
      <c r="X22" s="1">
        <f t="shared" si="64"/>
        <v>264.02754300999999</v>
      </c>
      <c r="Y22" s="1">
        <f t="shared" si="64"/>
        <v>70.122904919999996</v>
      </c>
      <c r="Z22" s="1">
        <f t="shared" si="64"/>
        <v>636.24571892999995</v>
      </c>
      <c r="AA22" s="1">
        <f t="shared" si="64"/>
        <v>544.86741512000003</v>
      </c>
      <c r="AB22" s="1">
        <f t="shared" si="64"/>
        <v>401.75037233999996</v>
      </c>
      <c r="AC22" s="1">
        <f t="shared" si="64"/>
        <v>176.49496306999998</v>
      </c>
      <c r="AD22" s="1">
        <f t="shared" si="64"/>
        <v>421.76861480000002</v>
      </c>
      <c r="AE22" s="1">
        <f t="shared" si="64"/>
        <v>289.37275652</v>
      </c>
      <c r="AF22" s="1">
        <f t="shared" si="64"/>
        <v>144.85105655999999</v>
      </c>
      <c r="AG22" s="1">
        <f t="shared" si="64"/>
        <v>41.590496590000001</v>
      </c>
      <c r="AH22" s="1">
        <f t="shared" si="64"/>
        <v>-19.477988850000003</v>
      </c>
      <c r="AI22" s="1">
        <f t="shared" si="64"/>
        <v>128.94048251000001</v>
      </c>
      <c r="AJ22" s="1">
        <f t="shared" si="64"/>
        <v>127.43774729</v>
      </c>
      <c r="AK22" s="1">
        <f t="shared" si="64"/>
        <v>33.898321680000002</v>
      </c>
    </row>
    <row r="23" spans="1:37" x14ac:dyDescent="0.15">
      <c r="A23" s="3" t="s">
        <v>52</v>
      </c>
      <c r="B23" s="1">
        <f>B22-C22</f>
        <v>1755.7186206299998</v>
      </c>
      <c r="C23" s="1">
        <f t="shared" ref="C23:D23" si="65">C22-D22</f>
        <v>1768.1752947700002</v>
      </c>
      <c r="D23" s="1">
        <f t="shared" si="65"/>
        <v>375.81532490000001</v>
      </c>
      <c r="E23" s="1">
        <f>E22</f>
        <v>72.48789090999999</v>
      </c>
      <c r="F23" s="1">
        <f>F22-G22</f>
        <v>-31.294968099999998</v>
      </c>
      <c r="G23" s="1">
        <f t="shared" ref="G23" si="66">G22-H22</f>
        <v>58.459628219999999</v>
      </c>
      <c r="H23" s="1">
        <f t="shared" ref="H23" si="67">H22-I22</f>
        <v>-1.45368392</v>
      </c>
      <c r="I23" s="1">
        <f>I22</f>
        <v>4.30782021</v>
      </c>
      <c r="J23" s="1">
        <f>J22-K22</f>
        <v>6.3821203700000018</v>
      </c>
      <c r="K23" s="1">
        <f t="shared" ref="K23" si="68">K22-L22</f>
        <v>-17.868437960000001</v>
      </c>
      <c r="L23" s="1">
        <f t="shared" ref="L23" si="69">L22-M22</f>
        <v>38.427615280000005</v>
      </c>
      <c r="M23" s="1">
        <f>M22</f>
        <v>-13.940635550000001</v>
      </c>
      <c r="N23" s="1">
        <f>N22-O22</f>
        <v>-71.31218788000001</v>
      </c>
      <c r="O23" s="1">
        <f t="shared" ref="O23" si="70">O22-P22</f>
        <v>75.384839839999984</v>
      </c>
      <c r="P23" s="1">
        <f t="shared" ref="P23" si="71">P22-Q22</f>
        <v>131.86484223000002</v>
      </c>
      <c r="Q23" s="1">
        <f>Q22</f>
        <v>127.58341148999999</v>
      </c>
      <c r="R23" s="1">
        <f>R22-S22</f>
        <v>-18.901552920000029</v>
      </c>
      <c r="S23" s="1">
        <f t="shared" ref="S23" si="72">S22-T22</f>
        <v>35.50288531999999</v>
      </c>
      <c r="T23" s="1">
        <f t="shared" ref="T23" si="73">T22-U22</f>
        <v>106.91735508000002</v>
      </c>
      <c r="U23" s="1">
        <f>U22</f>
        <v>110.36932069</v>
      </c>
      <c r="V23" s="1">
        <f>V22-W22</f>
        <v>85.094196080000074</v>
      </c>
      <c r="W23" s="1">
        <f t="shared" ref="W23" si="74">W22-X22</f>
        <v>123.01133182999996</v>
      </c>
      <c r="X23" s="1">
        <f t="shared" ref="X23" si="75">X22-Y22</f>
        <v>193.90463808999999</v>
      </c>
      <c r="Y23" s="1">
        <f>Y22</f>
        <v>70.122904919999996</v>
      </c>
      <c r="Z23" s="1">
        <f>Z22-AA22</f>
        <v>91.37830380999992</v>
      </c>
      <c r="AA23" s="1">
        <f t="shared" ref="AA23" si="76">AA22-AB22</f>
        <v>143.11704278000008</v>
      </c>
      <c r="AB23" s="1">
        <f t="shared" ref="AB23" si="77">AB22-AC22</f>
        <v>225.25540926999997</v>
      </c>
      <c r="AC23" s="1">
        <f>AC22</f>
        <v>176.49496306999998</v>
      </c>
      <c r="AD23" s="1">
        <f>AD22-AE22</f>
        <v>132.39585828000003</v>
      </c>
      <c r="AE23" s="1">
        <f t="shared" ref="AE23" si="78">AE22-AF22</f>
        <v>144.52169996000001</v>
      </c>
      <c r="AF23" s="1">
        <f t="shared" ref="AF23" si="79">AF22-AG22</f>
        <v>103.26055996999999</v>
      </c>
      <c r="AG23" s="1">
        <f>AG22</f>
        <v>41.590496590000001</v>
      </c>
      <c r="AH23" s="1">
        <f>AH22-AI22</f>
        <v>-148.41847136000001</v>
      </c>
      <c r="AI23" s="1">
        <f t="shared" ref="AI23" si="80">AI22-AJ22</f>
        <v>1.5027352200000053</v>
      </c>
      <c r="AJ23" s="1">
        <f t="shared" ref="AJ23" si="81">AJ22-AK22</f>
        <v>93.539425609999995</v>
      </c>
      <c r="AK23" s="1">
        <f>AK22</f>
        <v>33.898321680000002</v>
      </c>
    </row>
    <row r="24" spans="1:37" x14ac:dyDescent="0.15">
      <c r="A24" s="3" t="s">
        <v>23</v>
      </c>
      <c r="B24" s="1">
        <v>3620418597.0799999</v>
      </c>
      <c r="C24" s="1">
        <v>2019117320.21</v>
      </c>
      <c r="D24" s="1">
        <v>411854124.19999999</v>
      </c>
      <c r="E24" s="1">
        <v>73521676.170000002</v>
      </c>
      <c r="F24" s="1">
        <v>67448907.069999993</v>
      </c>
      <c r="G24" s="1">
        <v>78751983.5</v>
      </c>
      <c r="H24" s="1">
        <v>14989243.82</v>
      </c>
      <c r="I24" s="1">
        <v>11033624.470000001</v>
      </c>
      <c r="J24" s="1">
        <v>31013732.239999998</v>
      </c>
      <c r="K24" s="1">
        <v>14925988.41</v>
      </c>
      <c r="L24" s="1">
        <v>29804193.809999999</v>
      </c>
      <c r="M24" s="1">
        <v>-11896100.98</v>
      </c>
      <c r="N24" s="1">
        <v>279165528.13</v>
      </c>
      <c r="O24" s="1">
        <v>339214679.81999999</v>
      </c>
      <c r="P24" s="1">
        <v>263160864.47999999</v>
      </c>
      <c r="Q24" s="1">
        <v>129253063.65000001</v>
      </c>
      <c r="R24" s="1">
        <v>236050766.44999999</v>
      </c>
      <c r="S24" s="1">
        <v>250472069.65000001</v>
      </c>
      <c r="T24" s="1">
        <v>213785165.47999999</v>
      </c>
      <c r="U24" s="1">
        <v>108153750.75</v>
      </c>
      <c r="V24" s="1">
        <v>468548611.61000001</v>
      </c>
      <c r="W24" s="1">
        <v>379419227.77999997</v>
      </c>
      <c r="X24" s="1">
        <v>258388111.66</v>
      </c>
      <c r="Y24" s="1">
        <v>70970097.099999994</v>
      </c>
      <c r="Z24" s="1">
        <v>614043880.22000003</v>
      </c>
      <c r="AA24" s="1">
        <v>526246964.29000002</v>
      </c>
      <c r="AB24" s="1">
        <v>386742770.44999999</v>
      </c>
      <c r="AC24" s="1">
        <v>172351395.63</v>
      </c>
      <c r="AD24" s="1">
        <v>405906871.81999999</v>
      </c>
      <c r="AE24" s="1">
        <v>278461701.00999999</v>
      </c>
      <c r="AF24" s="1">
        <v>135385094.03</v>
      </c>
      <c r="AG24" s="1">
        <v>39662934.450000003</v>
      </c>
      <c r="AH24" s="1">
        <v>19119210.800000001</v>
      </c>
      <c r="AI24" s="1">
        <v>152729297.46000001</v>
      </c>
      <c r="AJ24" s="1">
        <v>142387787.63</v>
      </c>
      <c r="AK24" s="1">
        <v>40846092.640000001</v>
      </c>
    </row>
    <row r="25" spans="1:37" x14ac:dyDescent="0.15">
      <c r="A25" s="3" t="s">
        <v>45</v>
      </c>
      <c r="B25" s="1">
        <f>B24/1000000</f>
        <v>3620.4185970799999</v>
      </c>
      <c r="C25" s="1">
        <f t="shared" ref="C25:AK25" si="82">C24/1000000</f>
        <v>2019.1173202100001</v>
      </c>
      <c r="D25" s="1">
        <f t="shared" si="82"/>
        <v>411.8541242</v>
      </c>
      <c r="E25" s="1">
        <f t="shared" si="82"/>
        <v>73.521676170000006</v>
      </c>
      <c r="F25" s="1">
        <f t="shared" si="82"/>
        <v>67.44890706999999</v>
      </c>
      <c r="G25" s="1">
        <f t="shared" si="82"/>
        <v>78.751983499999994</v>
      </c>
      <c r="H25" s="1">
        <f t="shared" si="82"/>
        <v>14.98924382</v>
      </c>
      <c r="I25" s="1">
        <f t="shared" si="82"/>
        <v>11.033624470000001</v>
      </c>
      <c r="J25" s="1">
        <f t="shared" si="82"/>
        <v>31.01373224</v>
      </c>
      <c r="K25" s="1">
        <f t="shared" si="82"/>
        <v>14.92598841</v>
      </c>
      <c r="L25" s="1">
        <f t="shared" si="82"/>
        <v>29.804193809999997</v>
      </c>
      <c r="M25" s="1">
        <f t="shared" si="82"/>
        <v>-11.89610098</v>
      </c>
      <c r="N25" s="1">
        <f t="shared" si="82"/>
        <v>279.16552812999998</v>
      </c>
      <c r="O25" s="1">
        <f t="shared" si="82"/>
        <v>339.21467982000001</v>
      </c>
      <c r="P25" s="1">
        <f t="shared" si="82"/>
        <v>263.16086447999999</v>
      </c>
      <c r="Q25" s="1">
        <f t="shared" si="82"/>
        <v>129.25306365</v>
      </c>
      <c r="R25" s="1">
        <f t="shared" si="82"/>
        <v>236.05076645</v>
      </c>
      <c r="S25" s="1">
        <f t="shared" si="82"/>
        <v>250.47206965000001</v>
      </c>
      <c r="T25" s="1">
        <f t="shared" si="82"/>
        <v>213.78516547999999</v>
      </c>
      <c r="U25" s="1">
        <f t="shared" si="82"/>
        <v>108.15375075</v>
      </c>
      <c r="V25" s="1">
        <f t="shared" si="82"/>
        <v>468.54861161000002</v>
      </c>
      <c r="W25" s="1">
        <f t="shared" si="82"/>
        <v>379.41922777999997</v>
      </c>
      <c r="X25" s="1">
        <f t="shared" si="82"/>
        <v>258.38811165999999</v>
      </c>
      <c r="Y25" s="1">
        <f t="shared" si="82"/>
        <v>70.97009709999999</v>
      </c>
      <c r="Z25" s="1">
        <f t="shared" si="82"/>
        <v>614.04388022000001</v>
      </c>
      <c r="AA25" s="1">
        <f t="shared" si="82"/>
        <v>526.24696429000005</v>
      </c>
      <c r="AB25" s="1">
        <f t="shared" si="82"/>
        <v>386.74277044999997</v>
      </c>
      <c r="AC25" s="1">
        <f t="shared" si="82"/>
        <v>172.35139562999998</v>
      </c>
      <c r="AD25" s="1">
        <f t="shared" si="82"/>
        <v>405.90687181999999</v>
      </c>
      <c r="AE25" s="1">
        <f t="shared" si="82"/>
        <v>278.46170101000001</v>
      </c>
      <c r="AF25" s="1">
        <f t="shared" si="82"/>
        <v>135.38509403</v>
      </c>
      <c r="AG25" s="1">
        <f t="shared" si="82"/>
        <v>39.662934450000002</v>
      </c>
      <c r="AH25" s="1">
        <f t="shared" si="82"/>
        <v>19.119210800000001</v>
      </c>
      <c r="AI25" s="1">
        <f t="shared" si="82"/>
        <v>152.72929746</v>
      </c>
      <c r="AJ25" s="1">
        <f t="shared" si="82"/>
        <v>142.38778762999999</v>
      </c>
      <c r="AK25" s="1">
        <f t="shared" si="82"/>
        <v>40.846092640000002</v>
      </c>
    </row>
    <row r="26" spans="1:37" x14ac:dyDescent="0.15">
      <c r="A26" s="3" t="s">
        <v>49</v>
      </c>
      <c r="B26" s="1">
        <f>B25-C25</f>
        <v>1601.3012768699998</v>
      </c>
      <c r="C26" s="1">
        <f t="shared" ref="C26:D26" si="83">C25-D25</f>
        <v>1607.2631960100002</v>
      </c>
      <c r="D26" s="1">
        <f t="shared" si="83"/>
        <v>338.33244803000002</v>
      </c>
      <c r="E26" s="1">
        <v>73.521676170000006</v>
      </c>
      <c r="F26" s="1">
        <f>F25-G25</f>
        <v>-11.303076430000004</v>
      </c>
      <c r="G26" s="1">
        <f t="shared" ref="G26:H26" si="84">G25-H25</f>
        <v>63.762739679999996</v>
      </c>
      <c r="H26" s="1">
        <f t="shared" si="84"/>
        <v>3.9556193499999992</v>
      </c>
      <c r="I26" s="1">
        <v>11.033624470000001</v>
      </c>
      <c r="J26" s="1">
        <f>J25-K25</f>
        <v>16.087743830000001</v>
      </c>
      <c r="K26" s="1">
        <f t="shared" ref="K26" si="85">K25-L25</f>
        <v>-14.878205399999997</v>
      </c>
      <c r="L26" s="1">
        <f t="shared" ref="L26" si="86">L25-M25</f>
        <v>41.700294790000001</v>
      </c>
      <c r="M26" s="1">
        <v>-11.89610098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15">
      <c r="A27" s="3" t="s">
        <v>24</v>
      </c>
      <c r="B27" s="1">
        <v>351778534.13</v>
      </c>
      <c r="C27" s="1">
        <v>197361190.37</v>
      </c>
      <c r="D27" s="1">
        <v>36449091.609999999</v>
      </c>
      <c r="E27" s="1">
        <v>-1033785.26</v>
      </c>
      <c r="F27" s="1">
        <v>-37430110.659999996</v>
      </c>
      <c r="G27" s="1">
        <v>-17438218.989999998</v>
      </c>
      <c r="H27" s="1">
        <v>-12135107.529999999</v>
      </c>
      <c r="I27" s="1">
        <v>-6725804.2599999998</v>
      </c>
      <c r="J27" s="1">
        <v>-18013070.100000001</v>
      </c>
      <c r="K27" s="1">
        <v>-8307446.6399999997</v>
      </c>
      <c r="L27" s="1">
        <v>-5317214.08</v>
      </c>
      <c r="M27" s="1">
        <v>-2044534.57</v>
      </c>
      <c r="N27" s="1">
        <v>-15644622.449999999</v>
      </c>
      <c r="O27" s="1">
        <v>-4381586.26</v>
      </c>
      <c r="P27" s="1">
        <v>-3712610.76</v>
      </c>
      <c r="Q27" s="1">
        <v>-1669652.16</v>
      </c>
      <c r="R27" s="1">
        <v>-2162758.2799999998</v>
      </c>
      <c r="S27" s="1">
        <v>2317491.44</v>
      </c>
      <c r="T27" s="1">
        <v>3501510.29</v>
      </c>
      <c r="U27" s="1">
        <v>2215569.94</v>
      </c>
      <c r="V27" s="1">
        <v>3584459.31</v>
      </c>
      <c r="W27" s="1">
        <v>7619647.0599999996</v>
      </c>
      <c r="X27" s="1">
        <v>5639431.3499999996</v>
      </c>
      <c r="Y27" s="1">
        <v>-847192.18</v>
      </c>
      <c r="Z27" s="1">
        <v>22201838.710000001</v>
      </c>
      <c r="AA27" s="1">
        <v>18620450.829999998</v>
      </c>
      <c r="AB27" s="1">
        <v>15007601.890000001</v>
      </c>
      <c r="AC27" s="1">
        <v>4143567.44</v>
      </c>
      <c r="AD27" s="1">
        <v>15861742.98</v>
      </c>
      <c r="AE27" s="1">
        <v>10911055.51</v>
      </c>
      <c r="AF27" s="1">
        <v>9465962.5299999993</v>
      </c>
      <c r="AG27" s="1">
        <v>1927562.14</v>
      </c>
      <c r="AH27" s="1">
        <v>-38597199.649999999</v>
      </c>
      <c r="AI27" s="1">
        <v>-23788814.949999999</v>
      </c>
      <c r="AJ27" s="1">
        <v>-14950040.34</v>
      </c>
      <c r="AK27" s="1">
        <v>-6947770.96</v>
      </c>
    </row>
    <row r="28" spans="1:37" x14ac:dyDescent="0.15">
      <c r="A28" s="3" t="s">
        <v>46</v>
      </c>
      <c r="B28">
        <f>B27/1000000</f>
        <v>351.77853412999997</v>
      </c>
      <c r="C28">
        <f t="shared" ref="C28:AK28" si="87">C27/1000000</f>
        <v>197.36119037</v>
      </c>
      <c r="D28">
        <f t="shared" si="87"/>
        <v>36.449091609999996</v>
      </c>
      <c r="E28">
        <f t="shared" si="87"/>
        <v>-1.0337852599999999</v>
      </c>
      <c r="F28">
        <f t="shared" si="87"/>
        <v>-37.430110659999997</v>
      </c>
      <c r="G28">
        <f t="shared" si="87"/>
        <v>-17.438218989999999</v>
      </c>
      <c r="H28">
        <f t="shared" si="87"/>
        <v>-12.135107529999999</v>
      </c>
      <c r="I28">
        <f t="shared" si="87"/>
        <v>-6.7258042599999994</v>
      </c>
      <c r="J28">
        <f t="shared" si="87"/>
        <v>-18.0130701</v>
      </c>
      <c r="K28">
        <f t="shared" si="87"/>
        <v>-8.3074466400000002</v>
      </c>
      <c r="L28">
        <f t="shared" si="87"/>
        <v>-5.3172140800000003</v>
      </c>
      <c r="M28">
        <f t="shared" si="87"/>
        <v>-2.0445345700000002</v>
      </c>
      <c r="N28">
        <f t="shared" si="87"/>
        <v>-15.64462245</v>
      </c>
      <c r="O28">
        <f t="shared" si="87"/>
        <v>-4.3815862599999997</v>
      </c>
      <c r="P28">
        <f t="shared" si="87"/>
        <v>-3.7126107599999996</v>
      </c>
      <c r="Q28">
        <f t="shared" si="87"/>
        <v>-1.6696521599999998</v>
      </c>
      <c r="R28">
        <f t="shared" si="87"/>
        <v>-2.1627582799999998</v>
      </c>
      <c r="S28">
        <f t="shared" si="87"/>
        <v>2.31749144</v>
      </c>
      <c r="T28">
        <f t="shared" si="87"/>
        <v>3.5015102900000001</v>
      </c>
      <c r="U28">
        <f t="shared" si="87"/>
        <v>2.21556994</v>
      </c>
      <c r="V28">
        <f t="shared" si="87"/>
        <v>3.5844593100000002</v>
      </c>
      <c r="W28">
        <f t="shared" si="87"/>
        <v>7.6196470599999993</v>
      </c>
      <c r="X28">
        <f t="shared" si="87"/>
        <v>5.6394313499999997</v>
      </c>
      <c r="Y28">
        <f t="shared" si="87"/>
        <v>-0.84719218000000007</v>
      </c>
      <c r="Z28">
        <f t="shared" si="87"/>
        <v>22.201838710000001</v>
      </c>
      <c r="AA28">
        <f t="shared" si="87"/>
        <v>18.620450829999999</v>
      </c>
      <c r="AB28">
        <f t="shared" si="87"/>
        <v>15.00760189</v>
      </c>
      <c r="AC28">
        <f t="shared" si="87"/>
        <v>4.14356744</v>
      </c>
      <c r="AD28">
        <f t="shared" si="87"/>
        <v>15.861742980000001</v>
      </c>
      <c r="AE28">
        <f t="shared" si="87"/>
        <v>10.911055510000001</v>
      </c>
      <c r="AF28">
        <f t="shared" si="87"/>
        <v>9.4659625299999988</v>
      </c>
      <c r="AG28">
        <f t="shared" si="87"/>
        <v>1.9275621399999998</v>
      </c>
      <c r="AH28">
        <f t="shared" si="87"/>
        <v>-38.59719965</v>
      </c>
      <c r="AI28">
        <f t="shared" si="87"/>
        <v>-23.788814949999999</v>
      </c>
      <c r="AJ28">
        <f t="shared" si="87"/>
        <v>-14.950040339999999</v>
      </c>
      <c r="AK28">
        <f t="shared" si="87"/>
        <v>-6.9477709599999997</v>
      </c>
    </row>
    <row r="30" spans="1:37" s="5" customFormat="1" x14ac:dyDescent="0.15">
      <c r="A30" s="4" t="s">
        <v>47</v>
      </c>
    </row>
    <row r="31" spans="1:37" x14ac:dyDescent="0.15">
      <c r="A31" s="3" t="s">
        <v>34</v>
      </c>
      <c r="B31" s="2">
        <v>43100</v>
      </c>
      <c r="C31" s="2">
        <v>43008</v>
      </c>
      <c r="D31" s="2">
        <v>42916</v>
      </c>
      <c r="E31" s="2">
        <v>42825</v>
      </c>
      <c r="F31" s="2">
        <v>42735</v>
      </c>
      <c r="G31" s="2">
        <v>42643</v>
      </c>
      <c r="H31" s="2">
        <v>42551</v>
      </c>
      <c r="I31" s="2">
        <v>42460</v>
      </c>
      <c r="J31" s="2">
        <v>42369</v>
      </c>
      <c r="K31" s="2">
        <v>42277</v>
      </c>
      <c r="L31" s="2">
        <v>42185</v>
      </c>
      <c r="M31" s="2">
        <v>42094</v>
      </c>
      <c r="N31" s="2">
        <v>42004</v>
      </c>
      <c r="O31" s="2">
        <v>41912</v>
      </c>
      <c r="P31" s="2">
        <v>41820</v>
      </c>
      <c r="Q31" s="2">
        <v>41729</v>
      </c>
      <c r="R31" s="2">
        <v>41639</v>
      </c>
      <c r="S31" s="2">
        <v>41547</v>
      </c>
      <c r="T31" s="2">
        <v>41455</v>
      </c>
      <c r="U31" s="2">
        <v>41364</v>
      </c>
      <c r="V31" s="2">
        <v>41274</v>
      </c>
      <c r="W31" s="2">
        <v>41182</v>
      </c>
      <c r="X31" s="2">
        <v>41090</v>
      </c>
      <c r="Y31" s="2">
        <v>40999</v>
      </c>
      <c r="Z31" s="2">
        <v>40908</v>
      </c>
      <c r="AA31" s="2">
        <v>40816</v>
      </c>
      <c r="AB31" s="2">
        <v>40724</v>
      </c>
      <c r="AC31" s="2">
        <v>40633</v>
      </c>
      <c r="AD31" s="2">
        <v>40543</v>
      </c>
      <c r="AE31" s="2">
        <v>40451</v>
      </c>
      <c r="AF31" s="2">
        <v>40359</v>
      </c>
      <c r="AG31" s="2">
        <v>40268</v>
      </c>
      <c r="AH31" s="2">
        <v>40178</v>
      </c>
      <c r="AI31" s="2">
        <v>40086</v>
      </c>
      <c r="AJ31" s="2">
        <v>39994</v>
      </c>
      <c r="AK31" s="2">
        <v>39903</v>
      </c>
    </row>
    <row r="32" spans="1:37" x14ac:dyDescent="0.15">
      <c r="A32" s="3" t="s">
        <v>50</v>
      </c>
      <c r="B32">
        <v>3121.1993459000005</v>
      </c>
      <c r="C32">
        <v>3415.8443726699998</v>
      </c>
      <c r="D32">
        <v>1120.68901065</v>
      </c>
      <c r="E32">
        <v>692.74337553999999</v>
      </c>
      <c r="F32">
        <v>686.57649845000037</v>
      </c>
      <c r="G32">
        <v>637.14829609999992</v>
      </c>
      <c r="H32">
        <v>598.23864497</v>
      </c>
      <c r="I32">
        <v>473.32814205</v>
      </c>
      <c r="J32">
        <v>533.51552191999986</v>
      </c>
      <c r="K32">
        <v>605.49781106</v>
      </c>
      <c r="L32">
        <v>557.43508355999995</v>
      </c>
      <c r="M32">
        <v>633.95787445000008</v>
      </c>
      <c r="N32">
        <v>806.93404111000018</v>
      </c>
      <c r="O32">
        <v>854.56952676999981</v>
      </c>
      <c r="P32">
        <v>883.31733730000019</v>
      </c>
      <c r="Q32">
        <v>904.18796335000002</v>
      </c>
      <c r="R32">
        <v>725.47658113000034</v>
      </c>
      <c r="S32">
        <v>753.44749967999996</v>
      </c>
      <c r="T32">
        <v>945.46635909999986</v>
      </c>
      <c r="U32">
        <v>949.05876201000001</v>
      </c>
      <c r="V32">
        <v>992.09683826999981</v>
      </c>
      <c r="W32">
        <v>946.29359808000004</v>
      </c>
      <c r="X32">
        <v>1168.8817116199998</v>
      </c>
      <c r="Y32">
        <v>843.43404217</v>
      </c>
      <c r="Z32">
        <v>1161.7429199100002</v>
      </c>
      <c r="AA32">
        <v>1278.1558289</v>
      </c>
      <c r="AB32">
        <v>1183.2357103899999</v>
      </c>
      <c r="AC32">
        <v>902.91114986000002</v>
      </c>
      <c r="AD32">
        <v>965.32198461000053</v>
      </c>
      <c r="AE32">
        <v>889.69457170999954</v>
      </c>
      <c r="AF32">
        <v>780.10151140000005</v>
      </c>
      <c r="AG32">
        <v>581.36758760999999</v>
      </c>
      <c r="AH32">
        <v>588.11519217999989</v>
      </c>
      <c r="AI32">
        <v>518.69781924000006</v>
      </c>
      <c r="AJ32">
        <v>578.02771315000007</v>
      </c>
      <c r="AK32">
        <v>437.04861007</v>
      </c>
    </row>
    <row r="33" spans="1:37" x14ac:dyDescent="0.15">
      <c r="A33" s="3" t="s">
        <v>48</v>
      </c>
      <c r="B33">
        <v>2189.9092809200006</v>
      </c>
      <c r="C33">
        <v>2113.1595119499998</v>
      </c>
      <c r="D33">
        <v>433.45099966999993</v>
      </c>
      <c r="E33">
        <v>90.943573349999994</v>
      </c>
      <c r="F33">
        <v>-3.6663407800000059</v>
      </c>
      <c r="G33">
        <v>56.949707629999999</v>
      </c>
      <c r="H33">
        <v>4.6771244599999999</v>
      </c>
      <c r="I33">
        <v>-3.1666500200000001</v>
      </c>
      <c r="J33">
        <v>-47.900574649999996</v>
      </c>
      <c r="K33">
        <v>-46.302160300000011</v>
      </c>
      <c r="L33">
        <v>55.396845360000015</v>
      </c>
      <c r="M33">
        <v>64.598388569999997</v>
      </c>
      <c r="N33">
        <v>-43.223991530000035</v>
      </c>
      <c r="O33">
        <v>87.020927739999991</v>
      </c>
      <c r="P33">
        <v>113.14767108000004</v>
      </c>
      <c r="Q33">
        <v>154.20831090999999</v>
      </c>
      <c r="R33">
        <v>22.461036690000014</v>
      </c>
      <c r="S33">
        <v>43.559101349999935</v>
      </c>
      <c r="T33">
        <v>144.51432531000006</v>
      </c>
      <c r="U33">
        <v>128.49961640999999</v>
      </c>
      <c r="V33">
        <v>104.95082224999999</v>
      </c>
      <c r="W33">
        <v>118.64962409999993</v>
      </c>
      <c r="X33">
        <v>238.13719700000001</v>
      </c>
      <c r="Y33">
        <v>87.62626868000001</v>
      </c>
      <c r="Z33">
        <v>197.44682219000003</v>
      </c>
      <c r="AA33">
        <v>262.90779572999998</v>
      </c>
      <c r="AB33">
        <v>291.34390478</v>
      </c>
      <c r="AC33">
        <v>216.00260297</v>
      </c>
      <c r="AD33">
        <v>167.53281565000003</v>
      </c>
      <c r="AE33">
        <v>182.46515649999998</v>
      </c>
      <c r="AF33">
        <v>120.31845892000001</v>
      </c>
      <c r="AG33">
        <v>44.650952909999994</v>
      </c>
      <c r="AH33">
        <v>-73.558473910000004</v>
      </c>
      <c r="AI33">
        <v>-7.6828235600000028</v>
      </c>
      <c r="AJ33">
        <v>52.353322670000004</v>
      </c>
      <c r="AK33">
        <v>37.540130659999996</v>
      </c>
    </row>
    <row r="56" spans="1:37" x14ac:dyDescent="0.15">
      <c r="A56" s="3" t="s">
        <v>51</v>
      </c>
    </row>
    <row r="57" spans="1:37" x14ac:dyDescent="0.15">
      <c r="A57" s="3" t="s">
        <v>34</v>
      </c>
      <c r="B57" s="2">
        <v>43100</v>
      </c>
      <c r="C57" s="2">
        <v>43008</v>
      </c>
      <c r="D57" s="2">
        <v>42916</v>
      </c>
      <c r="E57" s="2">
        <v>42825</v>
      </c>
      <c r="F57" s="2">
        <v>42735</v>
      </c>
      <c r="G57" s="2">
        <v>42643</v>
      </c>
      <c r="H57" s="2">
        <v>42551</v>
      </c>
      <c r="I57" s="2">
        <v>42460</v>
      </c>
      <c r="J57" s="2">
        <v>42369</v>
      </c>
      <c r="K57" s="2">
        <v>42277</v>
      </c>
      <c r="L57" s="2">
        <v>42185</v>
      </c>
      <c r="M57" s="2">
        <v>42094</v>
      </c>
      <c r="N57" s="2">
        <v>42004</v>
      </c>
      <c r="O57" s="2">
        <v>41912</v>
      </c>
      <c r="P57" s="2">
        <v>41820</v>
      </c>
      <c r="Q57" s="2">
        <v>41729</v>
      </c>
      <c r="R57" s="2">
        <v>41639</v>
      </c>
      <c r="S57" s="2">
        <v>41547</v>
      </c>
      <c r="T57" s="2">
        <v>41455</v>
      </c>
      <c r="U57" s="2">
        <v>41364</v>
      </c>
      <c r="V57" s="2">
        <v>41274</v>
      </c>
      <c r="W57" s="2">
        <v>41182</v>
      </c>
      <c r="X57" s="2">
        <v>41090</v>
      </c>
      <c r="Y57" s="2">
        <v>40999</v>
      </c>
      <c r="Z57" s="2">
        <v>40908</v>
      </c>
      <c r="AA57" s="2">
        <v>40816</v>
      </c>
      <c r="AB57" s="2">
        <v>40724</v>
      </c>
      <c r="AC57" s="2">
        <v>40633</v>
      </c>
      <c r="AD57" s="2">
        <v>40543</v>
      </c>
      <c r="AE57" s="2">
        <v>40451</v>
      </c>
      <c r="AF57" s="2">
        <v>40359</v>
      </c>
      <c r="AG57" s="2">
        <v>40268</v>
      </c>
      <c r="AH57" s="2">
        <v>40178</v>
      </c>
      <c r="AI57" s="2">
        <v>40086</v>
      </c>
      <c r="AJ57" s="2">
        <v>39994</v>
      </c>
      <c r="AK57" s="2">
        <v>39903</v>
      </c>
    </row>
    <row r="58" spans="1:37" x14ac:dyDescent="0.15">
      <c r="A58" s="3" t="s">
        <v>52</v>
      </c>
      <c r="B58">
        <v>1755.7186206299998</v>
      </c>
      <c r="C58">
        <v>1768.1752947700002</v>
      </c>
      <c r="D58">
        <v>375.81532490000001</v>
      </c>
      <c r="E58">
        <v>72.48789090999999</v>
      </c>
      <c r="F58">
        <v>-31.294968099999998</v>
      </c>
      <c r="G58">
        <v>58.459628219999999</v>
      </c>
      <c r="H58">
        <v>-1.45368392</v>
      </c>
      <c r="I58">
        <v>4.30782021</v>
      </c>
      <c r="J58">
        <v>6.3821203700000018</v>
      </c>
      <c r="K58">
        <v>-17.868437960000001</v>
      </c>
      <c r="L58">
        <v>38.427615280000005</v>
      </c>
      <c r="M58">
        <v>-13.940635550000001</v>
      </c>
      <c r="N58">
        <v>-71.31218788000001</v>
      </c>
      <c r="O58">
        <v>75.384839839999984</v>
      </c>
      <c r="P58">
        <v>131.86484223000002</v>
      </c>
      <c r="Q58">
        <v>127.58341148999999</v>
      </c>
      <c r="R58">
        <v>-18.901552920000029</v>
      </c>
      <c r="S58">
        <v>35.50288531999999</v>
      </c>
      <c r="T58">
        <v>106.91735508000002</v>
      </c>
      <c r="U58">
        <v>110.36932069</v>
      </c>
      <c r="V58">
        <v>85.094196080000074</v>
      </c>
      <c r="W58">
        <v>123.01133182999996</v>
      </c>
      <c r="X58">
        <v>193.90463808999999</v>
      </c>
      <c r="Y58">
        <v>70.122904919999996</v>
      </c>
      <c r="Z58">
        <v>91.37830380999992</v>
      </c>
      <c r="AA58">
        <v>143.11704278000008</v>
      </c>
      <c r="AB58">
        <v>225.25540926999997</v>
      </c>
      <c r="AC58">
        <v>176.49496306999998</v>
      </c>
      <c r="AD58">
        <v>132.39585828000003</v>
      </c>
      <c r="AE58">
        <v>144.52169996000001</v>
      </c>
      <c r="AF58">
        <v>103.26055996999999</v>
      </c>
      <c r="AG58">
        <v>41.590496590000001</v>
      </c>
      <c r="AH58">
        <v>-148.41847136000001</v>
      </c>
      <c r="AI58">
        <v>1.5027352200000053</v>
      </c>
      <c r="AJ58">
        <v>93.539425609999995</v>
      </c>
      <c r="AK58">
        <v>33.898321680000002</v>
      </c>
    </row>
  </sheetData>
  <phoneticPr fontId="3" type="noConversion"/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opLeftCell="E28" zoomScale="110" zoomScaleNormal="110" zoomScalePageLayoutView="110" workbookViewId="0">
      <selection activeCell="A2" sqref="A2:XFD22"/>
    </sheetView>
  </sheetViews>
  <sheetFormatPr baseColWidth="10" defaultColWidth="11" defaultRowHeight="14" x14ac:dyDescent="0.15"/>
  <cols>
    <col min="1" max="1" width="33.6640625" bestFit="1" customWidth="1"/>
    <col min="2" max="2" width="24.1640625" bestFit="1" customWidth="1"/>
    <col min="3" max="3" width="24" bestFit="1" customWidth="1"/>
    <col min="4" max="4" width="20.6640625" bestFit="1" customWidth="1"/>
    <col min="5" max="5" width="20.1640625" bestFit="1" customWidth="1"/>
    <col min="6" max="6" width="21.6640625" customWidth="1"/>
    <col min="7" max="15" width="14.6640625" bestFit="1" customWidth="1"/>
  </cols>
  <sheetData>
    <row r="2" spans="1:15" s="8" customFormat="1" x14ac:dyDescent="0.15">
      <c r="A2" s="8" t="s">
        <v>0</v>
      </c>
      <c r="B2" s="8">
        <v>2022</v>
      </c>
      <c r="C2" s="8">
        <v>2021</v>
      </c>
      <c r="D2" s="8">
        <v>2020</v>
      </c>
      <c r="E2" s="8">
        <v>2019</v>
      </c>
      <c r="F2" s="8">
        <v>2018</v>
      </c>
      <c r="G2" s="8">
        <v>2017</v>
      </c>
      <c r="H2" s="8">
        <v>2016</v>
      </c>
      <c r="I2" s="8">
        <v>2015</v>
      </c>
      <c r="J2" s="8">
        <v>2014</v>
      </c>
      <c r="K2" s="8">
        <v>2013</v>
      </c>
      <c r="L2" s="8">
        <v>2012</v>
      </c>
      <c r="M2" s="8">
        <v>2011</v>
      </c>
      <c r="N2" s="8">
        <v>2010</v>
      </c>
      <c r="O2" s="8">
        <v>2009</v>
      </c>
    </row>
    <row r="3" spans="1:15" s="8" customFormat="1" x14ac:dyDescent="0.15">
      <c r="A3" s="8" t="s">
        <v>85</v>
      </c>
      <c r="B3" s="8">
        <v>13</v>
      </c>
      <c r="C3" s="8">
        <v>12</v>
      </c>
      <c r="D3" s="8">
        <v>11</v>
      </c>
      <c r="E3" s="8">
        <v>10</v>
      </c>
      <c r="F3" s="8">
        <v>9</v>
      </c>
      <c r="G3" s="8">
        <f t="shared" ref="G3:O3" si="0">G2-2009</f>
        <v>8</v>
      </c>
      <c r="H3" s="8">
        <f t="shared" si="0"/>
        <v>7</v>
      </c>
      <c r="I3" s="8">
        <f t="shared" si="0"/>
        <v>6</v>
      </c>
      <c r="J3" s="8">
        <f t="shared" si="0"/>
        <v>5</v>
      </c>
      <c r="K3" s="8">
        <f t="shared" si="0"/>
        <v>4</v>
      </c>
      <c r="L3" s="8">
        <f t="shared" si="0"/>
        <v>3</v>
      </c>
      <c r="M3" s="8">
        <f t="shared" si="0"/>
        <v>2</v>
      </c>
      <c r="N3" s="8">
        <f t="shared" si="0"/>
        <v>1</v>
      </c>
      <c r="O3" s="8">
        <f t="shared" si="0"/>
        <v>0</v>
      </c>
    </row>
    <row r="4" spans="1:15" x14ac:dyDescent="0.15">
      <c r="A4" s="3" t="s">
        <v>0</v>
      </c>
      <c r="B4" s="2"/>
      <c r="C4" s="2"/>
      <c r="D4" s="2"/>
      <c r="E4" s="2"/>
      <c r="F4" s="2"/>
      <c r="G4" s="2">
        <v>43100</v>
      </c>
      <c r="H4" s="2">
        <v>42735</v>
      </c>
      <c r="I4" s="2">
        <v>42369</v>
      </c>
      <c r="J4" s="2">
        <v>42004</v>
      </c>
      <c r="K4" s="2">
        <v>41639</v>
      </c>
      <c r="L4" s="2">
        <v>41274</v>
      </c>
      <c r="M4" s="2">
        <v>40908</v>
      </c>
      <c r="N4" s="2">
        <v>40543</v>
      </c>
      <c r="O4" s="2">
        <v>40178</v>
      </c>
    </row>
    <row r="5" spans="1:15" hidden="1" x14ac:dyDescent="0.15">
      <c r="A5" t="s">
        <v>4</v>
      </c>
      <c r="B5" s="8"/>
      <c r="C5" s="8"/>
      <c r="D5" s="8"/>
      <c r="E5" s="8"/>
      <c r="F5" s="8"/>
      <c r="G5" s="1">
        <v>8350476104.7600002</v>
      </c>
      <c r="H5" s="1">
        <v>2395291581.5700002</v>
      </c>
      <c r="I5" s="1">
        <v>2330406290.9899998</v>
      </c>
      <c r="J5" s="1">
        <v>3449008868.5300002</v>
      </c>
      <c r="K5" s="1">
        <v>3373449201.9200001</v>
      </c>
      <c r="L5" s="1">
        <v>3950706190.1399999</v>
      </c>
      <c r="M5" s="1">
        <v>4526045609.0600004</v>
      </c>
      <c r="N5" s="1">
        <v>3216485655.3299999</v>
      </c>
      <c r="O5" s="1">
        <v>2121889334.6400001</v>
      </c>
    </row>
    <row r="6" spans="1:15" x14ac:dyDescent="0.15">
      <c r="A6" t="s">
        <v>53</v>
      </c>
      <c r="B6" s="8">
        <f t="shared" ref="B6:E6" si="1">B3*292.63+2575.5</f>
        <v>6379.6900000000005</v>
      </c>
      <c r="C6" s="8">
        <f t="shared" si="1"/>
        <v>6087.0599999999995</v>
      </c>
      <c r="D6" s="8">
        <f t="shared" si="1"/>
        <v>5794.43</v>
      </c>
      <c r="E6" s="8">
        <f t="shared" si="1"/>
        <v>5501.8</v>
      </c>
      <c r="F6" s="8">
        <f>F3*292.63+2575.5</f>
        <v>5209.17</v>
      </c>
      <c r="G6" s="1">
        <f>G5/1000000</f>
        <v>8350.4761047600005</v>
      </c>
      <c r="H6" s="1">
        <f t="shared" ref="H6:O6" si="2">H5/1000000</f>
        <v>2395.2915815700003</v>
      </c>
      <c r="I6" s="1">
        <f t="shared" si="2"/>
        <v>2330.4062909899999</v>
      </c>
      <c r="J6" s="1">
        <f t="shared" si="2"/>
        <v>3449.0088685300002</v>
      </c>
      <c r="K6" s="1">
        <f t="shared" si="2"/>
        <v>3373.4492019200002</v>
      </c>
      <c r="L6" s="1">
        <f t="shared" si="2"/>
        <v>3950.7061901399998</v>
      </c>
      <c r="M6" s="1">
        <f t="shared" si="2"/>
        <v>4526.0456090600001</v>
      </c>
      <c r="N6" s="1">
        <f t="shared" si="2"/>
        <v>3216.4856553300001</v>
      </c>
      <c r="O6" s="1">
        <f t="shared" si="2"/>
        <v>2121.88933464</v>
      </c>
    </row>
    <row r="7" spans="1:15" hidden="1" x14ac:dyDescent="0.15">
      <c r="A7" t="s">
        <v>5</v>
      </c>
      <c r="B7" s="8"/>
      <c r="C7" s="8"/>
      <c r="D7" s="8"/>
      <c r="E7" s="8"/>
      <c r="F7" s="8"/>
      <c r="G7" s="1">
        <v>3513136880.3800001</v>
      </c>
      <c r="H7" s="1">
        <v>2448646647.0999999</v>
      </c>
      <c r="I7" s="1">
        <v>2421423770.5300002</v>
      </c>
      <c r="J7" s="1">
        <v>3235562573.8400002</v>
      </c>
      <c r="K7" s="1">
        <v>3046823034.3699999</v>
      </c>
      <c r="L7" s="1">
        <v>3401740005.1700001</v>
      </c>
      <c r="M7" s="1">
        <v>3547916976.3200002</v>
      </c>
      <c r="N7" s="1">
        <v>2703167999.1199999</v>
      </c>
      <c r="O7" s="1">
        <v>2113036944.54</v>
      </c>
    </row>
    <row r="8" spans="1:15" x14ac:dyDescent="0.15">
      <c r="A8" t="s">
        <v>55</v>
      </c>
      <c r="B8" s="8"/>
      <c r="C8" s="8"/>
      <c r="D8" s="8"/>
      <c r="E8" s="8"/>
      <c r="F8" s="8"/>
      <c r="G8" s="1">
        <f>G7/1000000</f>
        <v>3513.1368803800001</v>
      </c>
      <c r="H8" s="1">
        <f t="shared" ref="H8:O8" si="3">H7/1000000</f>
        <v>2448.6466470999999</v>
      </c>
      <c r="I8" s="1">
        <f t="shared" si="3"/>
        <v>2421.4237705300002</v>
      </c>
      <c r="J8" s="1">
        <f t="shared" si="3"/>
        <v>3235.5625738400004</v>
      </c>
      <c r="K8" s="1">
        <f t="shared" si="3"/>
        <v>3046.8230343699997</v>
      </c>
      <c r="L8" s="1">
        <f t="shared" si="3"/>
        <v>3401.7400051700001</v>
      </c>
      <c r="M8" s="1">
        <f t="shared" si="3"/>
        <v>3547.9169763200002</v>
      </c>
      <c r="N8" s="1">
        <f t="shared" si="3"/>
        <v>2703.1679991199999</v>
      </c>
      <c r="O8" s="1">
        <f t="shared" si="3"/>
        <v>2113.0369445400001</v>
      </c>
    </row>
    <row r="9" spans="1:15" hidden="1" x14ac:dyDescent="0.15">
      <c r="A9" t="s">
        <v>17</v>
      </c>
      <c r="B9" s="8"/>
      <c r="C9" s="8"/>
      <c r="D9" s="8"/>
      <c r="E9" s="8"/>
      <c r="F9" s="8"/>
      <c r="G9" s="1">
        <v>24938546.850000001</v>
      </c>
      <c r="H9" s="1">
        <v>39776820.200000003</v>
      </c>
      <c r="I9" s="1">
        <v>26899386.120000001</v>
      </c>
      <c r="J9" s="1">
        <v>46433190.18</v>
      </c>
      <c r="K9" s="1">
        <v>62196823.270000003</v>
      </c>
      <c r="L9" s="1">
        <v>79320450.840000004</v>
      </c>
      <c r="M9" s="1">
        <v>65141211.350000001</v>
      </c>
      <c r="N9" s="1">
        <v>67681314.030000001</v>
      </c>
      <c r="O9" s="1">
        <v>83808110.530000001</v>
      </c>
    </row>
    <row r="10" spans="1:15" hidden="1" x14ac:dyDescent="0.15">
      <c r="A10" t="s">
        <v>18</v>
      </c>
      <c r="B10" s="8"/>
      <c r="C10" s="8"/>
      <c r="D10" s="8"/>
      <c r="E10" s="8"/>
      <c r="F10" s="8"/>
      <c r="G10" s="1">
        <v>21974139.809999999</v>
      </c>
      <c r="H10" s="1">
        <v>9619443.3900000006</v>
      </c>
      <c r="I10" s="1">
        <v>7207395.9100000001</v>
      </c>
      <c r="J10" s="1">
        <v>6664902.3399999999</v>
      </c>
      <c r="K10" s="1">
        <v>61714077.979999997</v>
      </c>
      <c r="L10" s="1">
        <v>13194191.01</v>
      </c>
      <c r="M10" s="1">
        <v>159913413.03999999</v>
      </c>
      <c r="N10" s="1">
        <v>15647605.550000001</v>
      </c>
      <c r="O10" s="1">
        <v>77778496.959999993</v>
      </c>
    </row>
    <row r="11" spans="1:15" hidden="1" x14ac:dyDescent="0.15">
      <c r="A11" t="s">
        <v>19</v>
      </c>
      <c r="B11" s="8"/>
      <c r="C11" s="8"/>
      <c r="D11" s="8"/>
      <c r="E11" s="8"/>
      <c r="F11" s="8"/>
      <c r="G11" s="1">
        <v>0</v>
      </c>
      <c r="H11" s="1">
        <v>4405246.5999999996</v>
      </c>
      <c r="I11" s="1">
        <v>0</v>
      </c>
      <c r="J11" s="1">
        <v>0</v>
      </c>
      <c r="K11" s="1">
        <v>0</v>
      </c>
      <c r="L11" s="1">
        <v>2308263.0299999998</v>
      </c>
      <c r="M11" s="1">
        <v>6044964.04</v>
      </c>
      <c r="N11" s="1">
        <v>2663640.61</v>
      </c>
      <c r="O11" s="1">
        <v>8474715.9399999995</v>
      </c>
    </row>
    <row r="12" spans="1:15" hidden="1" x14ac:dyDescent="0.15">
      <c r="A12" t="s">
        <v>20</v>
      </c>
      <c r="B12" s="8"/>
      <c r="C12" s="8"/>
      <c r="D12" s="8"/>
      <c r="E12" s="8"/>
      <c r="F12" s="8"/>
      <c r="G12" s="1">
        <v>4830427772.9300003</v>
      </c>
      <c r="H12" s="1">
        <v>84951218.099999994</v>
      </c>
      <c r="I12" s="1">
        <v>45484489.189999998</v>
      </c>
      <c r="J12" s="1">
        <v>350921206.04000002</v>
      </c>
      <c r="K12" s="1">
        <v>339516825.05000001</v>
      </c>
      <c r="L12" s="1">
        <v>615490171.86000001</v>
      </c>
      <c r="M12" s="1">
        <v>872928923.98000002</v>
      </c>
      <c r="N12" s="1">
        <v>567001092.46000004</v>
      </c>
      <c r="O12" s="1">
        <v>14681769.43</v>
      </c>
    </row>
    <row r="13" spans="1:15" x14ac:dyDescent="0.15">
      <c r="A13" t="s">
        <v>56</v>
      </c>
      <c r="B13" s="8"/>
      <c r="C13" s="8"/>
      <c r="D13" s="8"/>
      <c r="E13" s="8"/>
      <c r="F13" s="8"/>
      <c r="G13">
        <f>G12/1000000</f>
        <v>4830.4277729300002</v>
      </c>
      <c r="H13">
        <f t="shared" ref="H13:O13" si="4">H12/1000000</f>
        <v>84.951218099999991</v>
      </c>
      <c r="I13">
        <f t="shared" si="4"/>
        <v>45.484489189999998</v>
      </c>
      <c r="J13">
        <f t="shared" si="4"/>
        <v>350.92120604000002</v>
      </c>
      <c r="K13">
        <f t="shared" si="4"/>
        <v>339.51682505000002</v>
      </c>
      <c r="L13">
        <f t="shared" si="4"/>
        <v>615.49017186000003</v>
      </c>
      <c r="M13">
        <f t="shared" si="4"/>
        <v>872.92892398000004</v>
      </c>
      <c r="N13">
        <f t="shared" si="4"/>
        <v>567.00109246</v>
      </c>
      <c r="O13">
        <f t="shared" si="4"/>
        <v>14.681769429999999</v>
      </c>
    </row>
    <row r="14" spans="1:15" s="8" customFormat="1" x14ac:dyDescent="0.15">
      <c r="A14" s="8" t="s">
        <v>43</v>
      </c>
      <c r="G14" s="1">
        <v>858.23064171999999</v>
      </c>
      <c r="H14" s="1">
        <v>54.932421689999998</v>
      </c>
      <c r="I14" s="1">
        <v>32.483827050000002</v>
      </c>
      <c r="J14" s="1">
        <v>87.400300360000003</v>
      </c>
      <c r="K14" s="1">
        <v>105.62881688</v>
      </c>
      <c r="L14" s="1">
        <v>143.35710094000001</v>
      </c>
      <c r="M14" s="1">
        <v>236.68320505</v>
      </c>
      <c r="N14" s="1">
        <v>145.23247766</v>
      </c>
      <c r="O14" s="1">
        <v>34.159758279999998</v>
      </c>
    </row>
    <row r="15" spans="1:15" x14ac:dyDescent="0.15">
      <c r="A15" t="s">
        <v>54</v>
      </c>
      <c r="B15" s="8"/>
      <c r="C15" s="8"/>
      <c r="D15" s="8"/>
      <c r="E15" s="8"/>
      <c r="F15" s="8"/>
      <c r="G15" s="1">
        <v>3972.19713121</v>
      </c>
      <c r="H15" s="1">
        <v>30.01879641</v>
      </c>
      <c r="I15" s="1">
        <v>13.000662140000001</v>
      </c>
      <c r="J15" s="1">
        <v>263.52090568</v>
      </c>
      <c r="K15" s="1">
        <v>233.88800816999998</v>
      </c>
      <c r="L15" s="1">
        <v>472.13307092000002</v>
      </c>
      <c r="M15" s="1">
        <v>636.24571892999995</v>
      </c>
      <c r="N15" s="1">
        <v>421.76861480000002</v>
      </c>
      <c r="O15" s="1">
        <v>-19.477988850000003</v>
      </c>
    </row>
    <row r="16" spans="1:15" x14ac:dyDescent="0.15">
      <c r="A16" t="s">
        <v>57</v>
      </c>
      <c r="B16" s="8"/>
      <c r="C16" s="8"/>
      <c r="D16" s="8"/>
      <c r="E16" s="8"/>
      <c r="F16" s="8"/>
      <c r="G16" s="6">
        <f t="shared" ref="G16:O16" si="5">G13/G6</f>
        <v>0.57846136104461443</v>
      </c>
      <c r="H16" s="6">
        <f t="shared" si="5"/>
        <v>3.5465919370166403E-2</v>
      </c>
      <c r="I16" s="6">
        <f t="shared" si="5"/>
        <v>1.9517836596071557E-2</v>
      </c>
      <c r="J16" s="6">
        <f t="shared" si="5"/>
        <v>0.10174552151545088</v>
      </c>
      <c r="K16" s="6">
        <f t="shared" si="5"/>
        <v>0.10064382319934263</v>
      </c>
      <c r="L16" s="6">
        <f t="shared" si="5"/>
        <v>0.15579244373983406</v>
      </c>
      <c r="M16" s="6">
        <f t="shared" si="5"/>
        <v>0.19286790266377715</v>
      </c>
      <c r="N16" s="6">
        <f t="shared" si="5"/>
        <v>0.17627968945561104</v>
      </c>
      <c r="O16" s="6">
        <f t="shared" si="5"/>
        <v>6.9191965812349541E-3</v>
      </c>
    </row>
    <row r="17" spans="1:15" s="7" customFormat="1" x14ac:dyDescent="0.15">
      <c r="A17" s="8" t="s">
        <v>88</v>
      </c>
      <c r="B17" s="8"/>
      <c r="C17" s="8"/>
      <c r="D17" s="8"/>
      <c r="E17" s="8"/>
      <c r="F17" s="8"/>
      <c r="G17" s="1">
        <v>170.73622679000005</v>
      </c>
      <c r="H17" s="1">
        <v>-44.931074140000192</v>
      </c>
      <c r="I17" s="1">
        <v>-25.540484260000085</v>
      </c>
      <c r="J17" s="1">
        <v>-32.964472159999787</v>
      </c>
      <c r="K17" s="1">
        <v>48.963382819999879</v>
      </c>
      <c r="L17" s="1">
        <v>-19.3106765</v>
      </c>
      <c r="M17" s="1">
        <v>-47.530407559999958</v>
      </c>
      <c r="N17" s="1">
        <v>-10.646983340000133</v>
      </c>
    </row>
    <row r="18" spans="1:15" s="10" customFormat="1" x14ac:dyDescent="0.15">
      <c r="A18" s="10" t="s">
        <v>63</v>
      </c>
      <c r="G18" s="11">
        <v>41412.541092499974</v>
      </c>
      <c r="H18" s="11">
        <v>265.54590539999845</v>
      </c>
      <c r="I18" s="11">
        <v>75.339156699999876</v>
      </c>
      <c r="J18" s="11">
        <v>1897.0787358000016</v>
      </c>
      <c r="K18" s="11">
        <v>14254.366758200005</v>
      </c>
      <c r="L18" s="11">
        <v>6386.7343575000014</v>
      </c>
      <c r="M18" s="11">
        <v>6154.7156000999967</v>
      </c>
      <c r="N18" s="11">
        <v>3399.5006263000032</v>
      </c>
      <c r="O18" s="12"/>
    </row>
    <row r="19" spans="1:15" x14ac:dyDescent="0.15">
      <c r="A19" t="s">
        <v>36</v>
      </c>
      <c r="B19" s="8"/>
      <c r="C19" s="8"/>
      <c r="D19" s="8"/>
      <c r="E19" s="8"/>
      <c r="F19" s="8"/>
      <c r="G19" s="6">
        <f t="shared" ref="G19:N19" si="6">(G5-H5)/H5</f>
        <v>2.4862044224639486</v>
      </c>
      <c r="H19" s="6">
        <f t="shared" si="6"/>
        <v>2.7842909123128021E-2</v>
      </c>
      <c r="I19" s="6">
        <f t="shared" si="6"/>
        <v>-0.3243258049425542</v>
      </c>
      <c r="J19" s="6">
        <f t="shared" si="6"/>
        <v>2.2398341308058029E-2</v>
      </c>
      <c r="K19" s="6">
        <f t="shared" si="6"/>
        <v>-0.1461148869183673</v>
      </c>
      <c r="L19" s="6">
        <f t="shared" si="6"/>
        <v>-0.12711745939287847</v>
      </c>
      <c r="M19" s="6">
        <f t="shared" si="6"/>
        <v>0.4071399950315166</v>
      </c>
      <c r="N19" s="6">
        <f t="shared" si="6"/>
        <v>0.51585928767378864</v>
      </c>
    </row>
    <row r="20" spans="1:15" x14ac:dyDescent="0.15">
      <c r="A20" t="s">
        <v>58</v>
      </c>
      <c r="B20" s="8"/>
      <c r="C20" s="8"/>
      <c r="D20" s="8"/>
      <c r="E20" s="8"/>
      <c r="F20" s="8"/>
      <c r="G20" s="6">
        <f>(G16-H16)/H16</f>
        <v>15.310344446652373</v>
      </c>
      <c r="H20" s="6">
        <f t="shared" ref="H20:N20" si="7">(H16-I16)/I16</f>
        <v>0.81710299682008758</v>
      </c>
      <c r="I20" s="6">
        <f t="shared" si="7"/>
        <v>-0.80817006679642778</v>
      </c>
      <c r="J20" s="6">
        <f t="shared" si="7"/>
        <v>1.0946507009438059E-2</v>
      </c>
      <c r="K20" s="6">
        <f t="shared" si="7"/>
        <v>-0.35398777512333646</v>
      </c>
      <c r="L20" s="6">
        <f t="shared" si="7"/>
        <v>-0.19223239539539153</v>
      </c>
      <c r="M20" s="6">
        <f t="shared" si="7"/>
        <v>9.410167024569889E-2</v>
      </c>
      <c r="N20" s="6">
        <f t="shared" si="7"/>
        <v>24.476901456115044</v>
      </c>
    </row>
    <row r="21" spans="1:15" x14ac:dyDescent="0.15">
      <c r="A21" t="s">
        <v>59</v>
      </c>
      <c r="B21" s="8"/>
      <c r="C21" s="8"/>
      <c r="D21" s="8"/>
      <c r="E21" s="8"/>
      <c r="F21" s="8"/>
      <c r="G21" s="6">
        <f t="shared" ref="G21:N21" si="8">(G8-H8)/H8</f>
        <v>0.43472594730673186</v>
      </c>
      <c r="H21" s="6">
        <f t="shared" si="8"/>
        <v>1.1242508189320851E-2</v>
      </c>
      <c r="I21" s="6">
        <f t="shared" si="8"/>
        <v>-0.25162202390781507</v>
      </c>
      <c r="J21" s="6">
        <f t="shared" si="8"/>
        <v>6.1946341267905915E-2</v>
      </c>
      <c r="K21" s="6">
        <f t="shared" si="8"/>
        <v>-0.10433394976117924</v>
      </c>
      <c r="L21" s="6">
        <f t="shared" si="8"/>
        <v>-4.120078686328759E-2</v>
      </c>
      <c r="M21" s="6">
        <f t="shared" si="8"/>
        <v>0.3125033210939917</v>
      </c>
      <c r="N21" s="6">
        <f t="shared" si="8"/>
        <v>0.27928099227269731</v>
      </c>
    </row>
    <row r="22" spans="1:15" x14ac:dyDescent="0.15">
      <c r="A22" t="s">
        <v>89</v>
      </c>
      <c r="B22" s="8"/>
      <c r="C22" s="8"/>
      <c r="D22" s="8"/>
      <c r="E22" s="8"/>
      <c r="F22" s="8"/>
      <c r="G22">
        <f>G14/G13</f>
        <v>0.17767176781517668</v>
      </c>
      <c r="H22" s="8">
        <f t="shared" ref="H22:N22" si="9">H14/H13</f>
        <v>0.64663489139539487</v>
      </c>
      <c r="I22" s="8">
        <f t="shared" si="9"/>
        <v>0.71417372446037586</v>
      </c>
      <c r="J22" s="8">
        <f t="shared" si="9"/>
        <v>0.2490596146818144</v>
      </c>
      <c r="K22" s="8">
        <f t="shared" si="9"/>
        <v>0.31111511738613906</v>
      </c>
      <c r="L22" s="8">
        <f t="shared" si="9"/>
        <v>0.232915337229151</v>
      </c>
      <c r="M22" s="8">
        <f t="shared" si="9"/>
        <v>0.27113685724935693</v>
      </c>
      <c r="N22" s="8">
        <f t="shared" si="9"/>
        <v>0.25614144239104031</v>
      </c>
    </row>
    <row r="24" spans="1:15" x14ac:dyDescent="0.15">
      <c r="A24" t="s">
        <v>60</v>
      </c>
    </row>
    <row r="25" spans="1:15" x14ac:dyDescent="0.15">
      <c r="A25" t="s">
        <v>61</v>
      </c>
      <c r="B25">
        <v>2022</v>
      </c>
      <c r="C25">
        <v>2021</v>
      </c>
      <c r="D25">
        <v>2020</v>
      </c>
      <c r="E25">
        <v>2019</v>
      </c>
      <c r="F25">
        <v>2018</v>
      </c>
      <c r="G25">
        <v>2017</v>
      </c>
      <c r="H25">
        <v>2016</v>
      </c>
      <c r="I25">
        <v>2015</v>
      </c>
      <c r="J25">
        <v>2014</v>
      </c>
      <c r="K25">
        <v>2013</v>
      </c>
      <c r="L25">
        <v>2012</v>
      </c>
      <c r="M25">
        <v>2011</v>
      </c>
      <c r="N25">
        <v>2010</v>
      </c>
    </row>
    <row r="26" spans="1:15" x14ac:dyDescent="0.15">
      <c r="A26" t="s">
        <v>62</v>
      </c>
      <c r="G26" s="9" t="e">
        <f>G15+#REF!+#REF!</f>
        <v>#REF!</v>
      </c>
    </row>
    <row r="28" spans="1:15" x14ac:dyDescent="0.15">
      <c r="A28" t="s">
        <v>64</v>
      </c>
    </row>
    <row r="29" spans="1:15" x14ac:dyDescent="0.15">
      <c r="A29" t="s">
        <v>84</v>
      </c>
    </row>
    <row r="30" spans="1:15" x14ac:dyDescent="0.15">
      <c r="B30" t="s">
        <v>65</v>
      </c>
      <c r="C30" s="8"/>
      <c r="D30" t="s">
        <v>68</v>
      </c>
    </row>
    <row r="31" spans="1:15" s="8" customFormat="1" x14ac:dyDescent="0.15">
      <c r="A31" s="8" t="s">
        <v>80</v>
      </c>
      <c r="C31" s="8" t="s">
        <v>82</v>
      </c>
      <c r="D31" s="8">
        <v>16.5</v>
      </c>
    </row>
    <row r="32" spans="1:15" s="8" customFormat="1" x14ac:dyDescent="0.15">
      <c r="A32" s="8" t="s">
        <v>81</v>
      </c>
      <c r="C32" s="8" t="s">
        <v>83</v>
      </c>
      <c r="D32" s="8">
        <v>102.5</v>
      </c>
    </row>
    <row r="33" spans="1:4" s="8" customFormat="1" x14ac:dyDescent="0.15">
      <c r="A33" s="8" t="s">
        <v>77</v>
      </c>
      <c r="B33" s="8" t="s">
        <v>73</v>
      </c>
      <c r="C33" s="8" t="s">
        <v>78</v>
      </c>
      <c r="D33" s="8">
        <v>17.600000000000001</v>
      </c>
    </row>
    <row r="34" spans="1:4" s="8" customFormat="1" x14ac:dyDescent="0.15">
      <c r="A34" s="8" t="s">
        <v>76</v>
      </c>
      <c r="B34" s="8" t="s">
        <v>73</v>
      </c>
      <c r="C34" s="8" t="s">
        <v>79</v>
      </c>
      <c r="D34" s="8">
        <v>84.9</v>
      </c>
    </row>
    <row r="35" spans="1:4" x14ac:dyDescent="0.15">
      <c r="A35" t="s">
        <v>66</v>
      </c>
      <c r="B35">
        <v>52.8</v>
      </c>
      <c r="C35" t="s">
        <v>69</v>
      </c>
      <c r="D35">
        <v>14.8</v>
      </c>
    </row>
    <row r="36" spans="1:4" x14ac:dyDescent="0.15">
      <c r="A36" t="s">
        <v>67</v>
      </c>
      <c r="B36">
        <v>8.6999999999999993</v>
      </c>
      <c r="C36" t="s">
        <v>71</v>
      </c>
      <c r="D36">
        <v>73</v>
      </c>
    </row>
    <row r="37" spans="1:4" x14ac:dyDescent="0.15">
      <c r="A37" t="s">
        <v>74</v>
      </c>
      <c r="B37">
        <v>50.41</v>
      </c>
      <c r="C37" t="s">
        <v>70</v>
      </c>
      <c r="D37">
        <v>16</v>
      </c>
    </row>
    <row r="38" spans="1:4" x14ac:dyDescent="0.15">
      <c r="A38" t="s">
        <v>75</v>
      </c>
      <c r="B38">
        <v>8.6199999999999992</v>
      </c>
      <c r="C38" t="s">
        <v>72</v>
      </c>
      <c r="D38">
        <v>102</v>
      </c>
    </row>
    <row r="39" spans="1:4" x14ac:dyDescent="0.15">
      <c r="C39" s="8"/>
    </row>
    <row r="40" spans="1:4" x14ac:dyDescent="0.15">
      <c r="C40" s="8"/>
    </row>
    <row r="41" spans="1:4" x14ac:dyDescent="0.15">
      <c r="C41" s="8"/>
    </row>
    <row r="42" spans="1:4" x14ac:dyDescent="0.15">
      <c r="C42" s="8"/>
    </row>
    <row r="43" spans="1:4" x14ac:dyDescent="0.15">
      <c r="C43" s="8"/>
    </row>
  </sheetData>
  <phoneticPr fontId="3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150" zoomScaleNormal="150" zoomScalePageLayoutView="150" workbookViewId="0">
      <selection activeCell="A31" sqref="A31"/>
    </sheetView>
  </sheetViews>
  <sheetFormatPr baseColWidth="10" defaultColWidth="8.83203125" defaultRowHeight="14" x14ac:dyDescent="0.15"/>
  <cols>
    <col min="1" max="1" width="34" bestFit="1" customWidth="1"/>
    <col min="2" max="6" width="14" bestFit="1" customWidth="1"/>
    <col min="7" max="8" width="14.83203125" bestFit="1" customWidth="1"/>
    <col min="9" max="10" width="14.6640625" bestFit="1" customWidth="1"/>
    <col min="11" max="15" width="11.6640625" bestFit="1" customWidth="1"/>
  </cols>
  <sheetData>
    <row r="1" spans="1:15" s="8" customFormat="1" x14ac:dyDescent="0.15">
      <c r="A1" s="8" t="s">
        <v>0</v>
      </c>
      <c r="B1" s="8">
        <v>2022</v>
      </c>
      <c r="C1" s="8">
        <v>2021</v>
      </c>
      <c r="D1" s="8">
        <v>2020</v>
      </c>
      <c r="E1" s="8">
        <v>2019</v>
      </c>
      <c r="F1" s="8">
        <v>2018</v>
      </c>
      <c r="G1" s="8">
        <v>2017</v>
      </c>
      <c r="H1" s="8">
        <v>2016</v>
      </c>
      <c r="I1" s="8">
        <v>2015</v>
      </c>
      <c r="J1" s="8">
        <v>2014</v>
      </c>
      <c r="K1" s="8">
        <v>2013</v>
      </c>
      <c r="L1" s="8">
        <v>2012</v>
      </c>
      <c r="M1" s="8">
        <v>2011</v>
      </c>
      <c r="N1" s="8">
        <v>2010</v>
      </c>
      <c r="O1" s="8">
        <v>2009</v>
      </c>
    </row>
    <row r="2" spans="1:15" s="8" customFormat="1" x14ac:dyDescent="0.15">
      <c r="A2" s="8" t="s">
        <v>85</v>
      </c>
      <c r="B2" s="8">
        <v>13</v>
      </c>
      <c r="C2" s="8">
        <v>12</v>
      </c>
      <c r="D2" s="8">
        <v>11</v>
      </c>
      <c r="E2" s="8">
        <v>10</v>
      </c>
      <c r="F2" s="8">
        <v>9</v>
      </c>
      <c r="G2" s="8">
        <f t="shared" ref="G2:O2" si="0">G1-2009</f>
        <v>8</v>
      </c>
      <c r="H2" s="8">
        <f t="shared" si="0"/>
        <v>7</v>
      </c>
      <c r="I2" s="8">
        <f t="shared" si="0"/>
        <v>6</v>
      </c>
      <c r="J2" s="8">
        <f t="shared" si="0"/>
        <v>5</v>
      </c>
      <c r="K2" s="8">
        <f t="shared" si="0"/>
        <v>4</v>
      </c>
      <c r="L2" s="8">
        <f t="shared" si="0"/>
        <v>3</v>
      </c>
      <c r="M2" s="8">
        <f t="shared" si="0"/>
        <v>2</v>
      </c>
      <c r="N2" s="8">
        <f t="shared" si="0"/>
        <v>1</v>
      </c>
      <c r="O2" s="8">
        <f t="shared" si="0"/>
        <v>0</v>
      </c>
    </row>
    <row r="3" spans="1:15" s="8" customFormat="1" x14ac:dyDescent="0.15">
      <c r="A3" s="3" t="s">
        <v>0</v>
      </c>
      <c r="B3" s="2"/>
      <c r="C3" s="2"/>
      <c r="D3" s="2"/>
      <c r="E3" s="2"/>
      <c r="F3" s="2"/>
      <c r="G3" s="2">
        <v>43100</v>
      </c>
      <c r="H3" s="2">
        <v>42735</v>
      </c>
      <c r="I3" s="2">
        <v>42369</v>
      </c>
      <c r="J3" s="2">
        <v>42004</v>
      </c>
      <c r="K3" s="2">
        <v>41639</v>
      </c>
      <c r="L3" s="2">
        <v>41274</v>
      </c>
      <c r="M3" s="2">
        <v>40908</v>
      </c>
      <c r="N3" s="2">
        <v>40543</v>
      </c>
      <c r="O3" s="2">
        <v>40178</v>
      </c>
    </row>
    <row r="4" spans="1:15" s="8" customFormat="1" hidden="1" x14ac:dyDescent="0.15">
      <c r="A4" s="8" t="s">
        <v>4</v>
      </c>
      <c r="G4" s="1">
        <v>8350476104.7600002</v>
      </c>
      <c r="H4" s="1">
        <v>2395291581.5700002</v>
      </c>
      <c r="I4" s="1">
        <v>2330406290.9899998</v>
      </c>
      <c r="J4" s="1">
        <v>3449008868.5300002</v>
      </c>
      <c r="K4" s="1">
        <v>3373449201.9200001</v>
      </c>
      <c r="L4" s="1">
        <v>3950706190.1399999</v>
      </c>
      <c r="M4" s="1">
        <v>4526045609.0600004</v>
      </c>
      <c r="N4" s="1">
        <v>3216485655.3299999</v>
      </c>
      <c r="O4" s="1">
        <v>2121889334.6400001</v>
      </c>
    </row>
    <row r="5" spans="1:15" s="8" customFormat="1" x14ac:dyDescent="0.15">
      <c r="A5" s="8" t="s">
        <v>53</v>
      </c>
      <c r="B5" s="8">
        <f>B2*292.63+2575.5+1000</f>
        <v>7379.6900000000005</v>
      </c>
      <c r="C5" s="8">
        <f t="shared" ref="C5:F5" si="1">C2*292.63+2575.5+1000</f>
        <v>7087.0599999999995</v>
      </c>
      <c r="D5" s="8">
        <f t="shared" si="1"/>
        <v>6794.43</v>
      </c>
      <c r="E5" s="8">
        <f t="shared" si="1"/>
        <v>6501.8</v>
      </c>
      <c r="F5" s="8">
        <f t="shared" si="1"/>
        <v>6209.17</v>
      </c>
      <c r="G5" s="1">
        <f>G4/1000000</f>
        <v>8350.4761047600005</v>
      </c>
      <c r="H5" s="1">
        <f t="shared" ref="H5:O5" si="2">H4/1000000</f>
        <v>2395.2915815700003</v>
      </c>
      <c r="I5" s="1">
        <f t="shared" si="2"/>
        <v>2330.4062909899999</v>
      </c>
      <c r="J5" s="1">
        <f t="shared" si="2"/>
        <v>3449.0088685300002</v>
      </c>
      <c r="K5" s="1">
        <f t="shared" si="2"/>
        <v>3373.4492019200002</v>
      </c>
      <c r="L5" s="1">
        <f t="shared" si="2"/>
        <v>3950.7061901399998</v>
      </c>
      <c r="M5" s="1">
        <f t="shared" si="2"/>
        <v>4526.0456090600001</v>
      </c>
      <c r="N5" s="1">
        <f t="shared" si="2"/>
        <v>3216.4856553300001</v>
      </c>
      <c r="O5" s="1">
        <f t="shared" si="2"/>
        <v>2121.88933464</v>
      </c>
    </row>
    <row r="6" spans="1:15" s="8" customFormat="1" hidden="1" x14ac:dyDescent="0.15">
      <c r="A6" s="8" t="s">
        <v>5</v>
      </c>
      <c r="G6" s="1">
        <v>3513136880.3800001</v>
      </c>
      <c r="H6" s="1">
        <v>2448646647.0999999</v>
      </c>
      <c r="I6" s="1">
        <v>2421423770.5300002</v>
      </c>
      <c r="J6" s="1">
        <v>3235562573.8400002</v>
      </c>
      <c r="K6" s="1">
        <v>3046823034.3699999</v>
      </c>
      <c r="L6" s="1">
        <v>3401740005.1700001</v>
      </c>
      <c r="M6" s="1">
        <v>3547916976.3200002</v>
      </c>
      <c r="N6" s="1">
        <v>2703167999.1199999</v>
      </c>
      <c r="O6" s="1">
        <v>2113036944.54</v>
      </c>
    </row>
    <row r="7" spans="1:15" s="8" customFormat="1" x14ac:dyDescent="0.15">
      <c r="A7" s="8" t="s">
        <v>55</v>
      </c>
      <c r="G7" s="1">
        <f>G6/1000000</f>
        <v>3513.1368803800001</v>
      </c>
      <c r="H7" s="1">
        <f t="shared" ref="H7:O7" si="3">H6/1000000</f>
        <v>2448.6466470999999</v>
      </c>
      <c r="I7" s="1">
        <f t="shared" si="3"/>
        <v>2421.4237705300002</v>
      </c>
      <c r="J7" s="1">
        <f t="shared" si="3"/>
        <v>3235.5625738400004</v>
      </c>
      <c r="K7" s="1">
        <f t="shared" si="3"/>
        <v>3046.8230343699997</v>
      </c>
      <c r="L7" s="1">
        <f t="shared" si="3"/>
        <v>3401.7400051700001</v>
      </c>
      <c r="M7" s="1">
        <f t="shared" si="3"/>
        <v>3547.9169763200002</v>
      </c>
      <c r="N7" s="1">
        <f t="shared" si="3"/>
        <v>2703.1679991199999</v>
      </c>
      <c r="O7" s="1">
        <f t="shared" si="3"/>
        <v>2113.0369445400001</v>
      </c>
    </row>
    <row r="8" spans="1:15" s="8" customFormat="1" hidden="1" x14ac:dyDescent="0.15">
      <c r="A8" s="8" t="s">
        <v>17</v>
      </c>
      <c r="G8" s="1">
        <v>24938546.850000001</v>
      </c>
      <c r="H8" s="1">
        <v>39776820.200000003</v>
      </c>
      <c r="I8" s="1">
        <v>26899386.120000001</v>
      </c>
      <c r="J8" s="1">
        <v>46433190.18</v>
      </c>
      <c r="K8" s="1">
        <v>62196823.270000003</v>
      </c>
      <c r="L8" s="1">
        <v>79320450.840000004</v>
      </c>
      <c r="M8" s="1">
        <v>65141211.350000001</v>
      </c>
      <c r="N8" s="1">
        <v>67681314.030000001</v>
      </c>
      <c r="O8" s="1">
        <v>83808110.530000001</v>
      </c>
    </row>
    <row r="9" spans="1:15" s="8" customFormat="1" hidden="1" x14ac:dyDescent="0.15">
      <c r="A9" s="8" t="s">
        <v>18</v>
      </c>
      <c r="G9" s="1">
        <v>21974139.809999999</v>
      </c>
      <c r="H9" s="1">
        <v>9619443.3900000006</v>
      </c>
      <c r="I9" s="1">
        <v>7207395.9100000001</v>
      </c>
      <c r="J9" s="1">
        <v>6664902.3399999999</v>
      </c>
      <c r="K9" s="1">
        <v>61714077.979999997</v>
      </c>
      <c r="L9" s="1">
        <v>13194191.01</v>
      </c>
      <c r="M9" s="1">
        <v>159913413.03999999</v>
      </c>
      <c r="N9" s="1">
        <v>15647605.550000001</v>
      </c>
      <c r="O9" s="1">
        <v>77778496.959999993</v>
      </c>
    </row>
    <row r="10" spans="1:15" s="8" customFormat="1" hidden="1" x14ac:dyDescent="0.15">
      <c r="A10" s="8" t="s">
        <v>19</v>
      </c>
      <c r="G10" s="1">
        <v>0</v>
      </c>
      <c r="H10" s="1">
        <v>4405246.5999999996</v>
      </c>
      <c r="I10" s="1">
        <v>0</v>
      </c>
      <c r="J10" s="1">
        <v>0</v>
      </c>
      <c r="K10" s="1">
        <v>0</v>
      </c>
      <c r="L10" s="1">
        <v>2308263.0299999998</v>
      </c>
      <c r="M10" s="1">
        <v>6044964.04</v>
      </c>
      <c r="N10" s="1">
        <v>2663640.61</v>
      </c>
      <c r="O10" s="1">
        <v>8474715.9399999995</v>
      </c>
    </row>
    <row r="11" spans="1:15" s="8" customFormat="1" hidden="1" x14ac:dyDescent="0.15">
      <c r="A11" s="8" t="s">
        <v>20</v>
      </c>
      <c r="G11" s="1">
        <v>4830427772.9300003</v>
      </c>
      <c r="H11" s="1">
        <v>84951218.099999994</v>
      </c>
      <c r="I11" s="1">
        <v>45484489.189999998</v>
      </c>
      <c r="J11" s="1">
        <v>350921206.04000002</v>
      </c>
      <c r="K11" s="1">
        <v>339516825.05000001</v>
      </c>
      <c r="L11" s="1">
        <v>615490171.86000001</v>
      </c>
      <c r="M11" s="1">
        <v>872928923.98000002</v>
      </c>
      <c r="N11" s="1">
        <v>567001092.46000004</v>
      </c>
      <c r="O11" s="1">
        <v>14681769.43</v>
      </c>
    </row>
    <row r="12" spans="1:15" s="8" customFormat="1" x14ac:dyDescent="0.15">
      <c r="A12" s="8" t="s">
        <v>40</v>
      </c>
      <c r="B12" s="1">
        <f>B5*B17</f>
        <v>4268.8655214873306</v>
      </c>
      <c r="C12" s="1">
        <f>C5*C17</f>
        <v>4099.5903734048416</v>
      </c>
      <c r="D12" s="1">
        <f>D5*D17</f>
        <v>3930.3152253223598</v>
      </c>
      <c r="E12" s="1">
        <f>E5*E17</f>
        <v>3761.0400772398743</v>
      </c>
      <c r="F12" s="1">
        <f>F5*F17</f>
        <v>3591.7649291573885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s="8" customFormat="1" x14ac:dyDescent="0.15">
      <c r="A13" s="1" t="s">
        <v>92</v>
      </c>
      <c r="B13" s="1">
        <v>24.366660590868499</v>
      </c>
      <c r="C13" s="1">
        <v>26.12199717014915</v>
      </c>
      <c r="D13" s="1">
        <v>28.030156667531735</v>
      </c>
      <c r="E13" s="1">
        <v>30.120308910640574</v>
      </c>
      <c r="F13" s="1">
        <v>32.430865019016707</v>
      </c>
      <c r="G13" s="1">
        <v>24.938546850000002</v>
      </c>
      <c r="H13" s="1">
        <v>39.776820200000003</v>
      </c>
      <c r="I13" s="1">
        <v>26.899386120000003</v>
      </c>
      <c r="J13" s="1">
        <v>46.433190179999997</v>
      </c>
      <c r="K13" s="1">
        <v>62.196823270000003</v>
      </c>
      <c r="L13" s="1">
        <v>79.320450840000007</v>
      </c>
      <c r="M13" s="1">
        <v>65.141211350000006</v>
      </c>
      <c r="N13" s="1">
        <v>67.681314029999996</v>
      </c>
      <c r="O13" s="1">
        <v>83.808110530000008</v>
      </c>
    </row>
    <row r="14" spans="1:15" s="8" customFormat="1" x14ac:dyDescent="0.15">
      <c r="A14" s="8" t="s">
        <v>56</v>
      </c>
      <c r="B14" s="1">
        <f>B12+B13</f>
        <v>4293.232182078199</v>
      </c>
      <c r="C14" s="1">
        <f t="shared" ref="C14:F14" si="4">C12+C13</f>
        <v>4125.7123705749909</v>
      </c>
      <c r="D14" s="1">
        <f t="shared" si="4"/>
        <v>3958.3453819898914</v>
      </c>
      <c r="E14" s="1">
        <f t="shared" si="4"/>
        <v>3791.160386150515</v>
      </c>
      <c r="F14" s="1">
        <f t="shared" si="4"/>
        <v>3624.1957941764053</v>
      </c>
      <c r="G14" s="1">
        <f>G11/1000000</f>
        <v>4830.4277729300002</v>
      </c>
      <c r="H14" s="1">
        <f t="shared" ref="H14:O14" si="5">H11/1000000</f>
        <v>84.951218099999991</v>
      </c>
      <c r="I14" s="1">
        <f t="shared" si="5"/>
        <v>45.484489189999998</v>
      </c>
      <c r="J14" s="1">
        <f t="shared" si="5"/>
        <v>350.92120604000002</v>
      </c>
      <c r="K14" s="1">
        <f t="shared" si="5"/>
        <v>339.51682505000002</v>
      </c>
      <c r="L14" s="1">
        <f t="shared" si="5"/>
        <v>615.49017186000003</v>
      </c>
      <c r="M14" s="1">
        <f t="shared" si="5"/>
        <v>872.92892398000004</v>
      </c>
      <c r="N14" s="1">
        <f t="shared" si="5"/>
        <v>567.00109246</v>
      </c>
      <c r="O14" s="1">
        <f t="shared" si="5"/>
        <v>14.681769429999999</v>
      </c>
    </row>
    <row r="15" spans="1:15" s="8" customFormat="1" x14ac:dyDescent="0.15">
      <c r="A15" s="8" t="s">
        <v>43</v>
      </c>
      <c r="B15" s="1">
        <f>B14*B20</f>
        <v>1073.3080455195498</v>
      </c>
      <c r="C15" s="1">
        <f t="shared" ref="C15:F15" si="6">C14*C20</f>
        <v>1031.4280926437477</v>
      </c>
      <c r="D15" s="1">
        <f t="shared" si="6"/>
        <v>989.58634549747285</v>
      </c>
      <c r="E15" s="1">
        <f t="shared" si="6"/>
        <v>947.79009653762876</v>
      </c>
      <c r="F15" s="1">
        <f t="shared" si="6"/>
        <v>906.04894854410134</v>
      </c>
      <c r="G15" s="1">
        <v>858.23064171999999</v>
      </c>
      <c r="H15" s="1">
        <v>54.932421689999998</v>
      </c>
      <c r="I15" s="1">
        <v>32.483827050000002</v>
      </c>
      <c r="J15" s="1">
        <v>87.400300360000003</v>
      </c>
      <c r="K15" s="1">
        <v>105.62881688</v>
      </c>
      <c r="L15" s="1">
        <v>143.35710094000001</v>
      </c>
      <c r="M15" s="1">
        <v>236.68320505</v>
      </c>
      <c r="N15" s="1">
        <v>145.23247766</v>
      </c>
      <c r="O15" s="1">
        <v>34.159758279999998</v>
      </c>
    </row>
    <row r="16" spans="1:15" s="8" customFormat="1" x14ac:dyDescent="0.15">
      <c r="A16" s="8" t="s">
        <v>90</v>
      </c>
      <c r="B16" s="1">
        <f>B14-B15</f>
        <v>3219.9241365586495</v>
      </c>
      <c r="C16" s="1">
        <f t="shared" ref="C16:F16" si="7">C14-C15</f>
        <v>3094.2842779312432</v>
      </c>
      <c r="D16" s="1">
        <f t="shared" si="7"/>
        <v>2968.7590364924185</v>
      </c>
      <c r="E16" s="1">
        <f t="shared" si="7"/>
        <v>2843.3702896128862</v>
      </c>
      <c r="F16" s="1">
        <f t="shared" si="7"/>
        <v>2718.1468456323041</v>
      </c>
      <c r="G16" s="1">
        <v>3972.19713121</v>
      </c>
      <c r="H16" s="1">
        <v>30.01879641</v>
      </c>
      <c r="I16" s="1">
        <v>13.000662140000001</v>
      </c>
      <c r="J16" s="1">
        <v>263.52090568</v>
      </c>
      <c r="K16" s="1">
        <v>233.88800816999998</v>
      </c>
      <c r="L16" s="1">
        <v>472.13307092000002</v>
      </c>
      <c r="M16" s="1">
        <v>636.24571892999995</v>
      </c>
      <c r="N16" s="1">
        <v>421.76861480000002</v>
      </c>
      <c r="O16" s="1">
        <v>-19.477988850000003</v>
      </c>
    </row>
    <row r="17" spans="1:15" s="8" customFormat="1" x14ac:dyDescent="0.15">
      <c r="A17" s="8" t="s">
        <v>57</v>
      </c>
      <c r="B17" s="6">
        <v>0.57846136104461443</v>
      </c>
      <c r="C17" s="6">
        <v>0.57846136104461399</v>
      </c>
      <c r="D17" s="6">
        <v>0.57846136104461443</v>
      </c>
      <c r="E17" s="6">
        <v>0.57846136104461443</v>
      </c>
      <c r="F17" s="6">
        <v>0.57846136104461443</v>
      </c>
      <c r="G17" s="6">
        <f t="shared" ref="G17:O17" si="8">G14/G5</f>
        <v>0.57846136104461443</v>
      </c>
      <c r="H17" s="6">
        <f t="shared" si="8"/>
        <v>3.5465919370166403E-2</v>
      </c>
      <c r="I17" s="6">
        <f t="shared" si="8"/>
        <v>1.9517836596071557E-2</v>
      </c>
      <c r="J17" s="6">
        <f t="shared" si="8"/>
        <v>0.10174552151545088</v>
      </c>
      <c r="K17" s="6">
        <f t="shared" si="8"/>
        <v>0.10064382319934263</v>
      </c>
      <c r="L17" s="6">
        <f t="shared" si="8"/>
        <v>0.15579244373983406</v>
      </c>
      <c r="M17" s="6">
        <f t="shared" si="8"/>
        <v>0.19286790266377715</v>
      </c>
      <c r="N17" s="6">
        <f t="shared" si="8"/>
        <v>0.17627968945561104</v>
      </c>
      <c r="O17" s="6">
        <f t="shared" si="8"/>
        <v>6.9191965812349541E-3</v>
      </c>
    </row>
    <row r="18" spans="1:15" s="8" customFormat="1" x14ac:dyDescent="0.15">
      <c r="A18" s="8" t="s">
        <v>36</v>
      </c>
      <c r="G18" s="6">
        <f t="shared" ref="G18:N18" si="9">(G4-H4)/H4</f>
        <v>2.4862044224639486</v>
      </c>
      <c r="H18" s="6">
        <f t="shared" si="9"/>
        <v>2.7842909123128021E-2</v>
      </c>
      <c r="I18" s="6">
        <f t="shared" si="9"/>
        <v>-0.3243258049425542</v>
      </c>
      <c r="J18" s="6">
        <f t="shared" si="9"/>
        <v>2.2398341308058029E-2</v>
      </c>
      <c r="K18" s="6">
        <f t="shared" si="9"/>
        <v>-0.1461148869183673</v>
      </c>
      <c r="L18" s="6">
        <f t="shared" si="9"/>
        <v>-0.12711745939287847</v>
      </c>
      <c r="M18" s="6">
        <f t="shared" si="9"/>
        <v>0.4071399950315166</v>
      </c>
      <c r="N18" s="6">
        <f t="shared" si="9"/>
        <v>0.51585928767378864</v>
      </c>
    </row>
    <row r="19" spans="1:15" s="8" customFormat="1" x14ac:dyDescent="0.15">
      <c r="A19" s="8" t="s">
        <v>58</v>
      </c>
      <c r="G19" s="6">
        <f>(G17-H17)/H17</f>
        <v>15.310344446652373</v>
      </c>
      <c r="H19" s="6">
        <f t="shared" ref="H19:N19" si="10">(H17-I17)/I17</f>
        <v>0.81710299682008758</v>
      </c>
      <c r="I19" s="6">
        <f t="shared" si="10"/>
        <v>-0.80817006679642778</v>
      </c>
      <c r="J19" s="6">
        <f t="shared" si="10"/>
        <v>1.0946507009438059E-2</v>
      </c>
      <c r="K19" s="6">
        <f t="shared" si="10"/>
        <v>-0.35398777512333646</v>
      </c>
      <c r="L19" s="6">
        <f t="shared" si="10"/>
        <v>-0.19223239539539153</v>
      </c>
      <c r="M19" s="6">
        <f t="shared" si="10"/>
        <v>9.410167024569889E-2</v>
      </c>
      <c r="N19" s="6">
        <f t="shared" si="10"/>
        <v>24.476901456115044</v>
      </c>
    </row>
    <row r="20" spans="1:15" s="8" customFormat="1" x14ac:dyDescent="0.15">
      <c r="A20" s="8" t="s">
        <v>59</v>
      </c>
      <c r="B20" s="8">
        <v>0.25</v>
      </c>
      <c r="C20" s="8">
        <v>0.25</v>
      </c>
      <c r="D20" s="8">
        <v>0.25</v>
      </c>
      <c r="E20" s="8">
        <v>0.25</v>
      </c>
      <c r="F20" s="8">
        <v>0.25</v>
      </c>
      <c r="G20" s="6">
        <f t="shared" ref="G20:N20" si="11">(G7-H7)/H7</f>
        <v>0.43472594730673186</v>
      </c>
      <c r="H20" s="6">
        <f t="shared" si="11"/>
        <v>1.1242508189320851E-2</v>
      </c>
      <c r="I20" s="6">
        <f t="shared" si="11"/>
        <v>-0.25162202390781507</v>
      </c>
      <c r="J20" s="6">
        <f t="shared" si="11"/>
        <v>6.1946341267905915E-2</v>
      </c>
      <c r="K20" s="6">
        <f t="shared" si="11"/>
        <v>-0.10433394976117924</v>
      </c>
      <c r="L20" s="6">
        <f t="shared" si="11"/>
        <v>-4.120078686328759E-2</v>
      </c>
      <c r="M20" s="6">
        <f t="shared" si="11"/>
        <v>0.3125033210939917</v>
      </c>
      <c r="N20" s="6">
        <f t="shared" si="11"/>
        <v>0.27928099227269731</v>
      </c>
    </row>
    <row r="21" spans="1:15" s="8" customFormat="1" x14ac:dyDescent="0.15">
      <c r="A21" s="8" t="s">
        <v>89</v>
      </c>
      <c r="G21" s="1">
        <f>G15/G14</f>
        <v>0.17767176781517668</v>
      </c>
      <c r="H21" s="1">
        <f t="shared" ref="H21:N21" si="12">H15/H14</f>
        <v>0.64663489139539487</v>
      </c>
      <c r="I21" s="1">
        <f t="shared" si="12"/>
        <v>0.71417372446037586</v>
      </c>
      <c r="J21" s="1">
        <f t="shared" si="12"/>
        <v>0.2490596146818144</v>
      </c>
      <c r="K21" s="1">
        <f t="shared" si="12"/>
        <v>0.31111511738613906</v>
      </c>
      <c r="L21" s="1">
        <f t="shared" si="12"/>
        <v>0.232915337229151</v>
      </c>
      <c r="M21" s="1">
        <f t="shared" si="12"/>
        <v>0.27113685724935693</v>
      </c>
      <c r="N21" s="1">
        <f t="shared" si="12"/>
        <v>0.25614144239104031</v>
      </c>
      <c r="O21" s="1"/>
    </row>
    <row r="22" spans="1:15" x14ac:dyDescent="0.15">
      <c r="A22" t="s">
        <v>93</v>
      </c>
      <c r="B22" s="1">
        <f>37.855*LN(B2)</f>
        <v>97.096157926706468</v>
      </c>
      <c r="C22" s="1">
        <f t="shared" ref="C22:F22" si="13">37.855*LN(C2)</f>
        <v>94.066141227724742</v>
      </c>
      <c r="D22" s="1">
        <f t="shared" si="13"/>
        <v>90.772325551782316</v>
      </c>
      <c r="E22" s="1">
        <f t="shared" si="13"/>
        <v>87.164358695289607</v>
      </c>
      <c r="F22" s="1">
        <f t="shared" si="13"/>
        <v>83.175936375062591</v>
      </c>
      <c r="G22" s="1">
        <v>170.73622679000005</v>
      </c>
      <c r="H22" s="1">
        <v>-44.931074140000192</v>
      </c>
      <c r="I22" s="1">
        <v>-25.540484260000085</v>
      </c>
      <c r="J22" s="1">
        <v>-32.964472159999787</v>
      </c>
      <c r="K22" s="1">
        <v>48.963382819999879</v>
      </c>
      <c r="L22" s="1">
        <v>-19.3106765</v>
      </c>
      <c r="M22" s="1">
        <v>-47.530407559999958</v>
      </c>
      <c r="N22" s="1">
        <v>-10.646983340000133</v>
      </c>
      <c r="O22" s="1"/>
    </row>
    <row r="23" spans="1:15" x14ac:dyDescent="0.15">
      <c r="A23" t="s">
        <v>94</v>
      </c>
      <c r="B23" s="8">
        <f>695.55*LN(B2)-98.797</f>
        <v>1685.2535255823718</v>
      </c>
      <c r="C23" s="8">
        <f t="shared" ref="C23:F23" si="14">695.55*LN(C2)-98.797</f>
        <v>1629.5798202600436</v>
      </c>
      <c r="D23" s="8">
        <f t="shared" si="14"/>
        <v>1569.0590569949065</v>
      </c>
      <c r="E23" s="8">
        <f t="shared" si="14"/>
        <v>1502.7660614320084</v>
      </c>
      <c r="F23" s="8">
        <f t="shared" si="14"/>
        <v>1429.4825547662074</v>
      </c>
      <c r="G23">
        <v>4059.9565134200011</v>
      </c>
      <c r="H23">
        <v>192.77222687999995</v>
      </c>
      <c r="I23">
        <v>-1135.7049835600003</v>
      </c>
      <c r="J23">
        <v>252.89366596000002</v>
      </c>
      <c r="K23">
        <v>2571.0791225799999</v>
      </c>
      <c r="L23">
        <v>-48.976519579999945</v>
      </c>
      <c r="M23">
        <v>658.02807570000027</v>
      </c>
      <c r="N23">
        <v>46.215520999999967</v>
      </c>
      <c r="O23">
        <v>-582.0699228200001</v>
      </c>
    </row>
    <row r="24" spans="1:15" x14ac:dyDescent="0.15">
      <c r="A24" s="8" t="s">
        <v>87</v>
      </c>
      <c r="B24" s="8">
        <f t="shared" ref="B24:E24" si="15">8.5426*B2+11.234</f>
        <v>122.28779999999999</v>
      </c>
      <c r="C24" s="8">
        <f t="shared" si="15"/>
        <v>113.7452</v>
      </c>
      <c r="D24" s="8">
        <f t="shared" si="15"/>
        <v>105.2026</v>
      </c>
      <c r="E24" s="8">
        <f t="shared" si="15"/>
        <v>96.66</v>
      </c>
      <c r="F24">
        <f>8.5426*F2+11.234</f>
        <v>88.117399999999989</v>
      </c>
      <c r="G24" s="1">
        <v>80.584405039999993</v>
      </c>
      <c r="H24" s="1">
        <v>100.64824380000002</v>
      </c>
      <c r="I24" s="1">
        <v>76.951791200000002</v>
      </c>
      <c r="J24" s="1">
        <v>40.213717680000002</v>
      </c>
      <c r="K24" s="1">
        <v>-5.4244628499999994</v>
      </c>
      <c r="L24" s="1">
        <v>12.83611951</v>
      </c>
      <c r="M24" s="1">
        <v>53.24154575</v>
      </c>
      <c r="N24" s="1">
        <v>11.81980667</v>
      </c>
      <c r="O24" s="1">
        <v>37.766570289999997</v>
      </c>
    </row>
    <row r="25" spans="1:15" x14ac:dyDescent="0.15">
      <c r="A25" t="s">
        <v>62</v>
      </c>
      <c r="B25" s="1">
        <f>B16+B24-B22-B23</f>
        <v>1559.8622530495713</v>
      </c>
      <c r="C25" s="1">
        <f t="shared" ref="C25:F25" si="16">C16+C24-C22-C23</f>
        <v>1484.3835164434749</v>
      </c>
      <c r="D25" s="1">
        <f t="shared" si="16"/>
        <v>1414.1302539457299</v>
      </c>
      <c r="E25" s="1">
        <f t="shared" si="16"/>
        <v>1350.099869485588</v>
      </c>
      <c r="F25" s="1">
        <f t="shared" si="16"/>
        <v>1293.6057544910343</v>
      </c>
    </row>
    <row r="26" spans="1:15" x14ac:dyDescent="0.15">
      <c r="A26" t="s">
        <v>95</v>
      </c>
      <c r="B26" s="13">
        <v>0.03</v>
      </c>
      <c r="C26" s="13">
        <v>0.03</v>
      </c>
      <c r="D26" s="13">
        <v>0.03</v>
      </c>
      <c r="E26" s="13">
        <v>0.03</v>
      </c>
      <c r="F26" s="13">
        <v>0.03</v>
      </c>
    </row>
    <row r="27" spans="1:15" x14ac:dyDescent="0.15">
      <c r="A27" t="s">
        <v>96</v>
      </c>
      <c r="B27" s="13">
        <v>0.05</v>
      </c>
      <c r="C27" s="13">
        <v>0.05</v>
      </c>
      <c r="D27" s="13">
        <v>0.05</v>
      </c>
      <c r="E27" s="13">
        <v>0.05</v>
      </c>
      <c r="F27" s="13">
        <v>0.05</v>
      </c>
    </row>
    <row r="28" spans="1:15" x14ac:dyDescent="0.15">
      <c r="A28" t="s">
        <v>100</v>
      </c>
      <c r="B28">
        <f>B25/(B27-B26)</f>
        <v>77993.11265247855</v>
      </c>
      <c r="C28" s="8">
        <f t="shared" ref="C28:F28" si="17">C25/(C27-C26)</f>
        <v>74219.17582217374</v>
      </c>
      <c r="D28" s="8">
        <f t="shared" si="17"/>
        <v>70706.512697286482</v>
      </c>
      <c r="E28" s="8">
        <f t="shared" si="17"/>
        <v>67504.993474279385</v>
      </c>
      <c r="F28" s="8">
        <f t="shared" si="17"/>
        <v>64680.287724551701</v>
      </c>
    </row>
    <row r="29" spans="1:15" s="8" customFormat="1" x14ac:dyDescent="0.15">
      <c r="A29" s="8" t="s">
        <v>98</v>
      </c>
      <c r="B29" s="8">
        <v>1719160000</v>
      </c>
      <c r="C29" s="8">
        <v>1719160000</v>
      </c>
      <c r="D29" s="8">
        <v>1719160000</v>
      </c>
      <c r="E29" s="8">
        <v>1719160000</v>
      </c>
      <c r="F29" s="8">
        <v>1719160000</v>
      </c>
    </row>
    <row r="30" spans="1:15" s="8" customFormat="1" x14ac:dyDescent="0.15">
      <c r="A30" s="8" t="s">
        <v>99</v>
      </c>
      <c r="B30" s="8">
        <f>B29/1000000</f>
        <v>1719.16</v>
      </c>
      <c r="C30" s="8">
        <f t="shared" ref="C30:F30" si="18">C29/1000000</f>
        <v>1719.16</v>
      </c>
      <c r="D30" s="8">
        <f t="shared" si="18"/>
        <v>1719.16</v>
      </c>
      <c r="E30" s="8">
        <f t="shared" si="18"/>
        <v>1719.16</v>
      </c>
      <c r="F30" s="8">
        <f t="shared" si="18"/>
        <v>1719.16</v>
      </c>
    </row>
    <row r="31" spans="1:15" x14ac:dyDescent="0.15">
      <c r="A31" t="s">
        <v>97</v>
      </c>
      <c r="B31">
        <f>B28/B30</f>
        <v>45.366988908815088</v>
      </c>
      <c r="C31" s="8">
        <f t="shared" ref="C31:F31" si="19">C28/C30</f>
        <v>43.171767503998311</v>
      </c>
      <c r="D31" s="8">
        <f t="shared" si="19"/>
        <v>41.128523637873428</v>
      </c>
      <c r="E31" s="8">
        <f t="shared" si="19"/>
        <v>39.266265777635233</v>
      </c>
      <c r="F31" s="8">
        <f t="shared" si="19"/>
        <v>37.62319256180443</v>
      </c>
    </row>
  </sheetData>
  <phoneticPr fontId="3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6" sqref="E46"/>
    </sheetView>
  </sheetViews>
  <sheetFormatPr baseColWidth="10" defaultColWidth="8.83203125" defaultRowHeight="14" x14ac:dyDescent="0.15"/>
  <cols>
    <col min="1" max="1" width="34" bestFit="1" customWidth="1"/>
    <col min="2" max="11" width="13.5" bestFit="1" customWidth="1"/>
  </cols>
  <sheetData>
    <row r="1" spans="1:11" s="8" customFormat="1" x14ac:dyDescent="0.15">
      <c r="A1" s="8" t="s">
        <v>0</v>
      </c>
      <c r="B1" s="8">
        <v>20171231</v>
      </c>
      <c r="C1" s="8">
        <v>20161231</v>
      </c>
      <c r="D1" s="8">
        <v>20151231</v>
      </c>
      <c r="E1" s="8">
        <v>20141231</v>
      </c>
      <c r="F1" s="8">
        <v>20131231</v>
      </c>
      <c r="G1" s="8">
        <v>20121231</v>
      </c>
      <c r="H1" s="8">
        <v>20111231</v>
      </c>
      <c r="I1" s="8">
        <v>20101231</v>
      </c>
      <c r="J1" s="8">
        <v>20091231</v>
      </c>
      <c r="K1" s="8">
        <v>20081231</v>
      </c>
    </row>
    <row r="2" spans="1:11" s="8" customFormat="1" x14ac:dyDescent="0.15">
      <c r="A2" s="8" t="s">
        <v>4</v>
      </c>
      <c r="B2" s="1">
        <v>8350476104.7600002</v>
      </c>
      <c r="C2" s="1">
        <v>2395291581.5700002</v>
      </c>
      <c r="D2" s="1">
        <v>2330406290.9899998</v>
      </c>
      <c r="E2" s="1">
        <v>3449008868.5300002</v>
      </c>
      <c r="F2" s="1">
        <v>3373449201.9200001</v>
      </c>
      <c r="G2" s="1">
        <v>3950706190.1399999</v>
      </c>
      <c r="H2" s="1">
        <v>4526045609.0600004</v>
      </c>
      <c r="I2" s="1">
        <v>3216485655.3299999</v>
      </c>
      <c r="J2" s="1">
        <v>2121889334.6400001</v>
      </c>
      <c r="K2" s="1">
        <v>3342698114.1100001</v>
      </c>
    </row>
    <row r="3" spans="1:11" s="8" customFormat="1" x14ac:dyDescent="0.15">
      <c r="A3" s="8" t="s">
        <v>6</v>
      </c>
      <c r="B3" s="1">
        <v>1955183809.2</v>
      </c>
      <c r="C3" s="1">
        <v>1786773867.79</v>
      </c>
      <c r="D3" s="1">
        <v>1771977496.6800001</v>
      </c>
      <c r="E3" s="1">
        <v>2438380157.7399998</v>
      </c>
      <c r="F3" s="1">
        <v>2309926068.1700001</v>
      </c>
      <c r="G3" s="1">
        <v>2657142408.8699999</v>
      </c>
      <c r="H3" s="1">
        <v>2792394121.6199999</v>
      </c>
      <c r="I3" s="1">
        <v>2157843390.8699999</v>
      </c>
      <c r="J3" s="1">
        <v>1662076901.26</v>
      </c>
      <c r="K3" s="1">
        <v>2032948359.95</v>
      </c>
    </row>
    <row r="4" spans="1:11" s="8" customFormat="1" x14ac:dyDescent="0.15">
      <c r="A4" s="8" t="s">
        <v>9</v>
      </c>
      <c r="B4" s="1">
        <v>1119699013.3399999</v>
      </c>
      <c r="C4" s="1">
        <v>320966657.50999999</v>
      </c>
      <c r="D4" s="1">
        <v>368830129.45999998</v>
      </c>
      <c r="E4" s="1">
        <v>401317334.63999999</v>
      </c>
      <c r="F4" s="1">
        <v>396314157.44</v>
      </c>
      <c r="G4" s="1">
        <v>394216215.02999997</v>
      </c>
      <c r="H4" s="1">
        <v>372159625.79000002</v>
      </c>
      <c r="I4" s="1">
        <v>267286808.50999999</v>
      </c>
      <c r="J4" s="1">
        <v>235364332.08000001</v>
      </c>
      <c r="K4" s="1">
        <v>241661705.12</v>
      </c>
    </row>
    <row r="5" spans="1:11" s="8" customFormat="1" x14ac:dyDescent="0.15">
      <c r="A5" s="8" t="s">
        <v>11</v>
      </c>
      <c r="B5" s="1">
        <v>37551797.530000001</v>
      </c>
      <c r="C5" s="1">
        <v>94933178.230000004</v>
      </c>
      <c r="D5" s="1">
        <v>54881729.880000003</v>
      </c>
      <c r="E5" s="1">
        <v>62283779</v>
      </c>
      <c r="F5" s="1">
        <v>-11171516</v>
      </c>
      <c r="G5" s="1">
        <v>13527882.15</v>
      </c>
      <c r="H5" s="1">
        <v>33059127.370000001</v>
      </c>
      <c r="I5" s="1">
        <v>11819428.68</v>
      </c>
      <c r="J5" s="1">
        <v>37765348.289999999</v>
      </c>
      <c r="K5" s="1">
        <v>36417637.07</v>
      </c>
    </row>
    <row r="6" spans="1:11" s="8" customFormat="1" x14ac:dyDescent="0.15">
      <c r="A6" s="8" t="s">
        <v>12</v>
      </c>
      <c r="B6" s="1">
        <v>-43032607.509999998</v>
      </c>
      <c r="C6" s="1">
        <v>-5715065.5700000003</v>
      </c>
      <c r="D6" s="1">
        <v>-22070061.32</v>
      </c>
      <c r="E6" s="1">
        <v>22070061.32</v>
      </c>
      <c r="F6" s="1">
        <v>-5747053.1500000004</v>
      </c>
      <c r="G6" s="1">
        <v>691762.64</v>
      </c>
      <c r="H6" s="1">
        <v>-20182418.379999999</v>
      </c>
      <c r="I6" s="1">
        <v>-377.99</v>
      </c>
      <c r="J6" s="1">
        <v>-1222</v>
      </c>
      <c r="K6" s="1">
        <v>-725158.67</v>
      </c>
    </row>
    <row r="7" spans="1:11" s="8" customFormat="1" x14ac:dyDescent="0.15">
      <c r="A7" s="8" t="s">
        <v>20</v>
      </c>
      <c r="B7" s="1">
        <v>4830427772.9300003</v>
      </c>
      <c r="C7" s="1">
        <v>84951218.099999994</v>
      </c>
      <c r="D7" s="1">
        <v>45484489.189999998</v>
      </c>
      <c r="E7" s="1">
        <v>350921206.04000002</v>
      </c>
      <c r="F7" s="1">
        <v>339516825.05000001</v>
      </c>
      <c r="G7" s="1">
        <v>615490171.86000001</v>
      </c>
      <c r="H7" s="1">
        <v>872928923.98000002</v>
      </c>
      <c r="I7" s="1">
        <v>567001092.46000004</v>
      </c>
      <c r="J7" s="1">
        <v>14681769.43</v>
      </c>
      <c r="K7" s="1">
        <v>810045688.53999996</v>
      </c>
    </row>
    <row r="8" spans="1:11" s="8" customFormat="1" x14ac:dyDescent="0.15">
      <c r="A8" s="8" t="s">
        <v>21</v>
      </c>
      <c r="B8" s="1">
        <v>858230641.72000003</v>
      </c>
      <c r="C8" s="1">
        <v>54932421.689999998</v>
      </c>
      <c r="D8" s="1">
        <v>32483827.050000001</v>
      </c>
      <c r="E8" s="1">
        <v>87400300.359999999</v>
      </c>
      <c r="F8" s="1">
        <v>105628816.88</v>
      </c>
      <c r="G8" s="1">
        <v>143357100.94</v>
      </c>
      <c r="H8" s="1">
        <v>236683205.05000001</v>
      </c>
      <c r="I8" s="1">
        <v>145232477.66</v>
      </c>
      <c r="J8" s="1">
        <v>34159758.280000001</v>
      </c>
      <c r="K8" s="1">
        <v>189177834.25999999</v>
      </c>
    </row>
    <row r="9" spans="1:11" s="8" customFormat="1" x14ac:dyDescent="0.15">
      <c r="A9" s="8" t="s">
        <v>22</v>
      </c>
      <c r="B9" s="1">
        <v>3972197131.21</v>
      </c>
      <c r="C9" s="1">
        <v>30018796.41</v>
      </c>
      <c r="D9" s="1">
        <v>13000662.140000001</v>
      </c>
      <c r="E9" s="1">
        <v>263520905.68000001</v>
      </c>
      <c r="F9" s="1">
        <v>233888008.16999999</v>
      </c>
      <c r="G9" s="1">
        <v>472133070.92000002</v>
      </c>
      <c r="H9" s="1">
        <v>636245718.92999995</v>
      </c>
      <c r="I9" s="1">
        <v>421768614.80000001</v>
      </c>
      <c r="J9" s="1">
        <v>-19477988.850000001</v>
      </c>
      <c r="K9" s="1">
        <v>620867854.27999997</v>
      </c>
    </row>
    <row r="10" spans="1:11" x14ac:dyDescent="0.15">
      <c r="A10" t="s">
        <v>86</v>
      </c>
      <c r="B10" s="1">
        <f>B5-B6</f>
        <v>80584405.039999992</v>
      </c>
      <c r="C10" s="1">
        <f t="shared" ref="C10:K10" si="0">C5-C6</f>
        <v>100648243.80000001</v>
      </c>
      <c r="D10" s="1">
        <f t="shared" si="0"/>
        <v>76951791.200000003</v>
      </c>
      <c r="E10" s="1">
        <f t="shared" si="0"/>
        <v>40213717.68</v>
      </c>
      <c r="F10" s="1">
        <f t="shared" si="0"/>
        <v>-5424462.8499999996</v>
      </c>
      <c r="G10" s="1">
        <f t="shared" si="0"/>
        <v>12836119.51</v>
      </c>
      <c r="H10" s="1">
        <f t="shared" si="0"/>
        <v>53241545.75</v>
      </c>
      <c r="I10" s="1">
        <f t="shared" si="0"/>
        <v>11819806.67</v>
      </c>
      <c r="J10" s="1">
        <f t="shared" si="0"/>
        <v>37766570.289999999</v>
      </c>
      <c r="K10" s="1">
        <f t="shared" si="0"/>
        <v>37142795.740000002</v>
      </c>
    </row>
    <row r="11" spans="1:11" x14ac:dyDescent="0.15">
      <c r="A11" t="s">
        <v>87</v>
      </c>
      <c r="B11" s="1">
        <f>B10/1000000</f>
        <v>80.584405039999993</v>
      </c>
      <c r="C11" s="1">
        <f t="shared" ref="C11:K11" si="1">C10/1000000</f>
        <v>100.64824380000002</v>
      </c>
      <c r="D11" s="1">
        <f t="shared" si="1"/>
        <v>76.951791200000002</v>
      </c>
      <c r="E11" s="1">
        <f t="shared" si="1"/>
        <v>40.213717680000002</v>
      </c>
      <c r="F11" s="1">
        <f t="shared" si="1"/>
        <v>-5.4244628499999994</v>
      </c>
      <c r="G11" s="1">
        <f t="shared" si="1"/>
        <v>12.83611951</v>
      </c>
      <c r="H11" s="1">
        <f t="shared" si="1"/>
        <v>53.24154575</v>
      </c>
      <c r="I11" s="1">
        <f t="shared" si="1"/>
        <v>11.81980667</v>
      </c>
      <c r="J11" s="1">
        <f t="shared" si="1"/>
        <v>37.766570289999997</v>
      </c>
      <c r="K11" s="1">
        <f t="shared" si="1"/>
        <v>37.142795740000004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F34" sqref="F34"/>
    </sheetView>
  </sheetViews>
  <sheetFormatPr baseColWidth="10" defaultColWidth="8.83203125" defaultRowHeight="14" x14ac:dyDescent="0.15"/>
  <cols>
    <col min="1" max="1" width="20.33203125" bestFit="1" customWidth="1"/>
    <col min="2" max="6" width="12.6640625" style="8" customWidth="1"/>
    <col min="7" max="15" width="11.33203125" bestFit="1" customWidth="1"/>
  </cols>
  <sheetData>
    <row r="1" spans="1:15" s="8" customFormat="1" x14ac:dyDescent="0.15">
      <c r="A1" s="8" t="s">
        <v>0</v>
      </c>
      <c r="B1" s="8">
        <v>2022</v>
      </c>
      <c r="C1" s="8">
        <v>2021</v>
      </c>
      <c r="D1" s="8">
        <v>2020</v>
      </c>
      <c r="E1" s="8">
        <v>2019</v>
      </c>
      <c r="F1" s="8">
        <v>2018</v>
      </c>
      <c r="G1" s="8">
        <v>20171231</v>
      </c>
      <c r="H1" s="8">
        <v>20161231</v>
      </c>
      <c r="I1" s="8">
        <v>20151231</v>
      </c>
      <c r="J1" s="8">
        <v>20141231</v>
      </c>
      <c r="K1" s="8">
        <v>20131231</v>
      </c>
      <c r="L1" s="8">
        <v>20121231</v>
      </c>
      <c r="M1" s="8">
        <v>20111231</v>
      </c>
      <c r="N1" s="8">
        <v>20101231</v>
      </c>
      <c r="O1" s="8">
        <v>20091231</v>
      </c>
    </row>
    <row r="2" spans="1:15" s="8" customFormat="1" x14ac:dyDescent="0.15">
      <c r="A2" s="8" t="s">
        <v>91</v>
      </c>
      <c r="B2" s="8">
        <v>13</v>
      </c>
      <c r="C2" s="8">
        <v>12</v>
      </c>
      <c r="D2" s="8">
        <v>11</v>
      </c>
      <c r="E2" s="8">
        <v>10</v>
      </c>
      <c r="F2" s="8">
        <v>9</v>
      </c>
      <c r="G2" s="8">
        <v>8</v>
      </c>
      <c r="H2" s="8">
        <v>7</v>
      </c>
      <c r="I2" s="8">
        <v>6</v>
      </c>
      <c r="J2" s="8">
        <v>5</v>
      </c>
      <c r="K2" s="8">
        <v>4</v>
      </c>
      <c r="L2" s="8">
        <v>3</v>
      </c>
      <c r="M2" s="8">
        <v>2</v>
      </c>
      <c r="N2" s="8">
        <v>1</v>
      </c>
      <c r="O2" s="8">
        <v>0</v>
      </c>
    </row>
    <row r="3" spans="1:15" s="8" customFormat="1" ht="15" customHeight="1" x14ac:dyDescent="0.15">
      <c r="A3" s="8" t="s">
        <v>92</v>
      </c>
      <c r="B3" s="1">
        <f>-21.93*LN(B2)+80.616</f>
        <v>24.366660590868499</v>
      </c>
      <c r="C3" s="1">
        <f t="shared" ref="C3:F3" si="0">-21.93*LN(C2)+80.616</f>
        <v>26.12199717014915</v>
      </c>
      <c r="D3" s="1">
        <f t="shared" si="0"/>
        <v>28.030156667531735</v>
      </c>
      <c r="E3" s="1">
        <f t="shared" si="0"/>
        <v>30.120308910640574</v>
      </c>
      <c r="F3" s="1">
        <f t="shared" si="0"/>
        <v>32.430865019016707</v>
      </c>
      <c r="G3" s="1">
        <v>24.938546850000002</v>
      </c>
      <c r="H3" s="1">
        <v>39.776820200000003</v>
      </c>
      <c r="I3" s="1">
        <v>26.899386120000003</v>
      </c>
      <c r="J3" s="1">
        <v>46.433190179999997</v>
      </c>
      <c r="K3" s="1">
        <v>62.196823270000003</v>
      </c>
      <c r="L3" s="1">
        <v>79.320450840000007</v>
      </c>
      <c r="M3" s="1">
        <v>65.141211350000006</v>
      </c>
      <c r="N3" s="1">
        <v>67.681314029999996</v>
      </c>
      <c r="O3" s="1">
        <v>83.808110530000008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raw data</vt:lpstr>
      <vt:lpstr>processed data 2</vt:lpstr>
      <vt:lpstr>processed data</vt:lpstr>
      <vt:lpstr>FCFF1</vt:lpstr>
      <vt:lpstr>剧本1 行业发适中</vt:lpstr>
      <vt:lpstr>剧本2 行业发展慢</vt:lpstr>
      <vt:lpstr>NCC</vt:lpstr>
      <vt:lpstr>Sheet2</vt:lpstr>
    </vt:vector>
  </TitlesOfParts>
  <Company>Bayer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Sun</dc:creator>
  <cp:lastModifiedBy>Microsoft Office 用户</cp:lastModifiedBy>
  <dcterms:created xsi:type="dcterms:W3CDTF">2018-02-15T00:09:47Z</dcterms:created>
  <dcterms:modified xsi:type="dcterms:W3CDTF">2018-05-12T14:08:30Z</dcterms:modified>
</cp:coreProperties>
</file>