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AAA Retail Analysis\"/>
    </mc:Choice>
  </mc:AlternateContent>
  <bookViews>
    <workbookView xWindow="0" yWindow="0" windowWidth="20490" windowHeight="7620"/>
  </bookViews>
  <sheets>
    <sheet name="Sheet1" sheetId="1" r:id="rId1"/>
  </sheets>
  <definedNames>
    <definedName name="_xlnm.Print_Area" localSheetId="0">Sheet1!$A$1:$S$77</definedName>
  </definedName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77" i="1" l="1"/>
  <c r="S77" i="1"/>
  <c r="Q77" i="1"/>
  <c r="O77" i="1"/>
  <c r="G77" i="1"/>
  <c r="R58" i="1"/>
  <c r="R57" i="1"/>
  <c r="R56" i="1"/>
  <c r="R55" i="1"/>
  <c r="R54" i="1"/>
  <c r="R53" i="1"/>
  <c r="R52" i="1"/>
  <c r="R51" i="1"/>
  <c r="R50" i="1"/>
  <c r="R49" i="1"/>
  <c r="R48" i="1"/>
  <c r="R43" i="1"/>
  <c r="R42" i="1"/>
  <c r="R41" i="1"/>
  <c r="R40" i="1"/>
  <c r="R39" i="1"/>
  <c r="R38" i="1"/>
  <c r="R37" i="1"/>
  <c r="R36" i="1"/>
  <c r="R35" i="1"/>
  <c r="R34" i="1"/>
  <c r="R29" i="1"/>
  <c r="R28" i="1"/>
  <c r="R27" i="1"/>
  <c r="R26" i="1"/>
  <c r="R25" i="1"/>
  <c r="R24" i="1"/>
  <c r="R23" i="1"/>
  <c r="R22" i="1"/>
  <c r="R21" i="1"/>
  <c r="R20" i="1"/>
  <c r="R19" i="1"/>
  <c r="R18" i="1"/>
  <c r="R13" i="1"/>
  <c r="R12" i="1"/>
  <c r="R11" i="1"/>
  <c r="R10" i="1"/>
  <c r="R9" i="1"/>
  <c r="R8" i="1"/>
  <c r="R7" i="1"/>
  <c r="R6" i="1"/>
  <c r="R5" i="1"/>
  <c r="R4" i="1"/>
  <c r="R3" i="1"/>
  <c r="Q58" i="1"/>
  <c r="Q57" i="1"/>
  <c r="Q56" i="1"/>
  <c r="Q55" i="1"/>
  <c r="Q54" i="1"/>
  <c r="Q53" i="1"/>
  <c r="Q52" i="1"/>
  <c r="Q51" i="1"/>
  <c r="Q50" i="1"/>
  <c r="Q49" i="1"/>
  <c r="Q48" i="1"/>
  <c r="Q43" i="1"/>
  <c r="Q42" i="1"/>
  <c r="Q41" i="1"/>
  <c r="Q40" i="1"/>
  <c r="Q39" i="1"/>
  <c r="Q38" i="1"/>
  <c r="Q37" i="1"/>
  <c r="Q36" i="1"/>
  <c r="Q35" i="1"/>
  <c r="Q34" i="1"/>
  <c r="Q29" i="1"/>
  <c r="Q28" i="1"/>
  <c r="Q27" i="1"/>
  <c r="Q26" i="1"/>
  <c r="Q25" i="1"/>
  <c r="Q24" i="1"/>
  <c r="Q23" i="1"/>
  <c r="Q22" i="1"/>
  <c r="Q21" i="1"/>
  <c r="Q20" i="1"/>
  <c r="Q19" i="1"/>
  <c r="Q18" i="1"/>
  <c r="Q13" i="1"/>
  <c r="Q12" i="1"/>
  <c r="Q11" i="1"/>
  <c r="Q10" i="1"/>
  <c r="Q9" i="1"/>
  <c r="Q8" i="1"/>
  <c r="Q7" i="1"/>
  <c r="Q6" i="1"/>
  <c r="Q5" i="1"/>
  <c r="Q4" i="1"/>
  <c r="Q3" i="1"/>
  <c r="N74" i="1"/>
  <c r="N73" i="1"/>
  <c r="N72" i="1"/>
  <c r="N71" i="1"/>
  <c r="N70" i="1"/>
  <c r="N69" i="1"/>
  <c r="N68" i="1"/>
  <c r="N67" i="1"/>
  <c r="N66" i="1"/>
  <c r="N65" i="1"/>
  <c r="N64" i="1"/>
  <c r="N63" i="1"/>
  <c r="F74" i="1"/>
  <c r="F73" i="1"/>
  <c r="F72" i="1"/>
  <c r="F71" i="1"/>
  <c r="F70" i="1"/>
  <c r="F69" i="1"/>
  <c r="F68" i="1"/>
  <c r="F67" i="1"/>
  <c r="F66" i="1"/>
  <c r="F65" i="1"/>
  <c r="F64" i="1"/>
  <c r="F63" i="1"/>
  <c r="Q65" i="1"/>
  <c r="R65" i="1"/>
  <c r="Q66" i="1"/>
  <c r="R66" i="1"/>
  <c r="Q70" i="1"/>
  <c r="R70" i="1"/>
  <c r="Q74" i="1"/>
  <c r="R74" i="1"/>
  <c r="Q73" i="1"/>
  <c r="R73" i="1"/>
  <c r="R63" i="1"/>
  <c r="Q63" i="1"/>
  <c r="R67" i="1"/>
  <c r="Q67" i="1"/>
  <c r="R71" i="1"/>
  <c r="Q71" i="1"/>
  <c r="F75" i="1"/>
  <c r="G75" i="1"/>
  <c r="R69" i="1"/>
  <c r="Q69" i="1"/>
  <c r="O69" i="1"/>
  <c r="G72" i="1"/>
  <c r="Q64" i="1"/>
  <c r="R64" i="1"/>
  <c r="O68" i="1"/>
  <c r="Q68" i="1"/>
  <c r="R68" i="1"/>
  <c r="R72" i="1"/>
  <c r="Q72" i="1"/>
  <c r="N75" i="1"/>
  <c r="O73" i="1"/>
  <c r="F59" i="1"/>
  <c r="N30" i="1"/>
  <c r="L34" i="1"/>
  <c r="L35" i="1"/>
  <c r="L36" i="1"/>
  <c r="L37" i="1"/>
  <c r="L38" i="1"/>
  <c r="L39" i="1"/>
  <c r="L40" i="1"/>
  <c r="L41" i="1"/>
  <c r="L42" i="1"/>
  <c r="L43" i="1"/>
  <c r="N44" i="1"/>
  <c r="L49" i="1"/>
  <c r="L50" i="1"/>
  <c r="L51" i="1"/>
  <c r="L52" i="1"/>
  <c r="L53" i="1"/>
  <c r="L54" i="1"/>
  <c r="L55" i="1"/>
  <c r="L56" i="1"/>
  <c r="L57" i="1"/>
  <c r="L58" i="1"/>
  <c r="L59" i="1"/>
  <c r="N59" i="1"/>
  <c r="L29" i="1"/>
  <c r="L28" i="1"/>
  <c r="L27" i="1"/>
  <c r="L26" i="1"/>
  <c r="L25" i="1"/>
  <c r="L24" i="1"/>
  <c r="L23" i="1"/>
  <c r="L22" i="1"/>
  <c r="L21" i="1"/>
  <c r="L20" i="1"/>
  <c r="L19" i="1"/>
  <c r="L18" i="1"/>
  <c r="N14" i="1"/>
  <c r="L13" i="1"/>
  <c r="L12" i="1"/>
  <c r="L11" i="1"/>
  <c r="L10" i="1"/>
  <c r="L9" i="1"/>
  <c r="L8" i="1"/>
  <c r="L7" i="1"/>
  <c r="L6" i="1"/>
  <c r="L5" i="1"/>
  <c r="L4" i="1"/>
  <c r="L3" i="1"/>
  <c r="D58" i="1"/>
  <c r="D57" i="1"/>
  <c r="D56" i="1"/>
  <c r="D55" i="1"/>
  <c r="D54" i="1"/>
  <c r="D53" i="1"/>
  <c r="D52" i="1"/>
  <c r="D51" i="1"/>
  <c r="D50" i="1"/>
  <c r="D49" i="1"/>
  <c r="D48" i="1"/>
  <c r="F44" i="1"/>
  <c r="D43" i="1"/>
  <c r="D42" i="1"/>
  <c r="D41" i="1"/>
  <c r="D40" i="1"/>
  <c r="D39" i="1"/>
  <c r="D38" i="1"/>
  <c r="D37" i="1"/>
  <c r="D36" i="1"/>
  <c r="D35" i="1"/>
  <c r="D34" i="1"/>
  <c r="F30" i="1"/>
  <c r="D29" i="1"/>
  <c r="D28" i="1"/>
  <c r="D27" i="1"/>
  <c r="D26" i="1"/>
  <c r="D25" i="1"/>
  <c r="D24" i="1"/>
  <c r="D23" i="1"/>
  <c r="D22" i="1"/>
  <c r="D21" i="1"/>
  <c r="D20" i="1"/>
  <c r="D19" i="1"/>
  <c r="D18" i="1"/>
  <c r="F14" i="1"/>
  <c r="D13" i="1"/>
  <c r="D12" i="1"/>
  <c r="D11" i="1"/>
  <c r="D10" i="1"/>
  <c r="D9" i="1"/>
  <c r="D8" i="1"/>
  <c r="D7" i="1"/>
  <c r="D6" i="1"/>
  <c r="D5" i="1"/>
  <c r="D4" i="1"/>
  <c r="D3" i="1"/>
  <c r="O63" i="1"/>
  <c r="O74" i="1"/>
  <c r="O70" i="1"/>
  <c r="O65" i="1"/>
  <c r="G13" i="1"/>
  <c r="G9" i="1"/>
  <c r="G5" i="1"/>
  <c r="G7" i="1"/>
  <c r="G12" i="1"/>
  <c r="G8" i="1"/>
  <c r="G4" i="1"/>
  <c r="G3" i="1"/>
  <c r="G14" i="1"/>
  <c r="G10" i="1"/>
  <c r="G6" i="1"/>
  <c r="G11" i="1"/>
  <c r="G43" i="1"/>
  <c r="G39" i="1"/>
  <c r="G35" i="1"/>
  <c r="G42" i="1"/>
  <c r="G38" i="1"/>
  <c r="G34" i="1"/>
  <c r="G37" i="1"/>
  <c r="G44" i="1"/>
  <c r="G40" i="1"/>
  <c r="G36" i="1"/>
  <c r="G41" i="1"/>
  <c r="O42" i="1"/>
  <c r="O38" i="1"/>
  <c r="O34" i="1"/>
  <c r="Q44" i="1"/>
  <c r="O44" i="1"/>
  <c r="O36" i="1"/>
  <c r="R44" i="1"/>
  <c r="O41" i="1"/>
  <c r="O37" i="1"/>
  <c r="O40" i="1"/>
  <c r="O43" i="1"/>
  <c r="O39" i="1"/>
  <c r="O35" i="1"/>
  <c r="G58" i="1"/>
  <c r="G54" i="1"/>
  <c r="G50" i="1"/>
  <c r="G48" i="1"/>
  <c r="G57" i="1"/>
  <c r="G53" i="1"/>
  <c r="G49" i="1"/>
  <c r="G52" i="1"/>
  <c r="G59" i="1"/>
  <c r="G55" i="1"/>
  <c r="G51" i="1"/>
  <c r="G56" i="1"/>
  <c r="O72" i="1"/>
  <c r="G68" i="1"/>
  <c r="O67" i="1"/>
  <c r="G74" i="1"/>
  <c r="G28" i="1"/>
  <c r="G24" i="1"/>
  <c r="G20" i="1"/>
  <c r="G30" i="1"/>
  <c r="G22" i="1"/>
  <c r="G27" i="1"/>
  <c r="G23" i="1"/>
  <c r="G19" i="1"/>
  <c r="G18" i="1"/>
  <c r="G29" i="1"/>
  <c r="G25" i="1"/>
  <c r="G21" i="1"/>
  <c r="G26" i="1"/>
  <c r="O12" i="1"/>
  <c r="O8" i="1"/>
  <c r="O4" i="1"/>
  <c r="Q14" i="1"/>
  <c r="R14" i="1"/>
  <c r="O11" i="1"/>
  <c r="O7" i="1"/>
  <c r="O3" i="1"/>
  <c r="O10" i="1"/>
  <c r="O13" i="1"/>
  <c r="O9" i="1"/>
  <c r="O5" i="1"/>
  <c r="O14" i="1"/>
  <c r="O6" i="1"/>
  <c r="R30" i="1"/>
  <c r="O27" i="1"/>
  <c r="O23" i="1"/>
  <c r="O19" i="1"/>
  <c r="O21" i="1"/>
  <c r="O30" i="1"/>
  <c r="O26" i="1"/>
  <c r="O22" i="1"/>
  <c r="O18" i="1"/>
  <c r="O25" i="1"/>
  <c r="O28" i="1"/>
  <c r="O24" i="1"/>
  <c r="O20" i="1"/>
  <c r="Q30" i="1"/>
  <c r="O29" i="1"/>
  <c r="R75" i="1"/>
  <c r="S75" i="1"/>
  <c r="O75" i="1"/>
  <c r="Q75" i="1"/>
  <c r="G64" i="1"/>
  <c r="S69" i="1"/>
  <c r="O71" i="1"/>
  <c r="G71" i="1"/>
  <c r="O66" i="1"/>
  <c r="G70" i="1"/>
  <c r="S73" i="1"/>
  <c r="O57" i="1"/>
  <c r="O53" i="1"/>
  <c r="O49" i="1"/>
  <c r="Q59" i="1"/>
  <c r="O59" i="1"/>
  <c r="R59" i="1"/>
  <c r="O56" i="1"/>
  <c r="O52" i="1"/>
  <c r="O48" i="1"/>
  <c r="O55" i="1"/>
  <c r="O58" i="1"/>
  <c r="O54" i="1"/>
  <c r="O50" i="1"/>
  <c r="O51" i="1"/>
  <c r="O64" i="1"/>
  <c r="G67" i="1"/>
  <c r="G69" i="1"/>
  <c r="G63" i="1"/>
  <c r="G65" i="1"/>
  <c r="S70" i="1"/>
  <c r="G66" i="1"/>
  <c r="G73" i="1"/>
  <c r="S65" i="1"/>
  <c r="S66" i="1"/>
  <c r="S71" i="1"/>
  <c r="S23" i="1"/>
  <c r="S27" i="1"/>
  <c r="S30" i="1"/>
  <c r="S19" i="1"/>
  <c r="S28" i="1"/>
  <c r="S29" i="1"/>
  <c r="S26" i="1"/>
  <c r="S25" i="1"/>
  <c r="S21" i="1"/>
  <c r="S18" i="1"/>
  <c r="S20" i="1"/>
  <c r="S24" i="1"/>
  <c r="S22" i="1"/>
  <c r="S72" i="1"/>
  <c r="S67" i="1"/>
  <c r="S68" i="1"/>
  <c r="S14" i="1"/>
  <c r="S12" i="1"/>
  <c r="S4" i="1"/>
  <c r="S8" i="1"/>
  <c r="S7" i="1"/>
  <c r="S6" i="1"/>
  <c r="S11" i="1"/>
  <c r="S5" i="1"/>
  <c r="S10" i="1"/>
  <c r="S13" i="1"/>
  <c r="S9" i="1"/>
  <c r="S3" i="1"/>
  <c r="S74" i="1"/>
  <c r="S64" i="1"/>
  <c r="S44" i="1"/>
  <c r="S38" i="1"/>
  <c r="S42" i="1"/>
  <c r="S34" i="1"/>
  <c r="S43" i="1"/>
  <c r="S36" i="1"/>
  <c r="S39" i="1"/>
  <c r="S40" i="1"/>
  <c r="S37" i="1"/>
  <c r="S35" i="1"/>
  <c r="S41" i="1"/>
  <c r="S59" i="1"/>
  <c r="S49" i="1"/>
  <c r="S57" i="1"/>
  <c r="S53" i="1"/>
  <c r="S48" i="1"/>
  <c r="S58" i="1"/>
  <c r="S51" i="1"/>
  <c r="S52" i="1"/>
  <c r="S50" i="1"/>
  <c r="S56" i="1"/>
  <c r="S55" i="1"/>
  <c r="S54" i="1"/>
  <c r="S63" i="1"/>
</calcChain>
</file>

<file path=xl/sharedStrings.xml><?xml version="1.0" encoding="utf-8"?>
<sst xmlns="http://schemas.openxmlformats.org/spreadsheetml/2006/main" count="227" uniqueCount="44">
  <si>
    <t>Men's wear</t>
  </si>
  <si>
    <t>Motor vehicle &amp; parts dealers</t>
  </si>
  <si>
    <t>Furniture &amp; home furnishings stores</t>
  </si>
  <si>
    <t>Electronics &amp; appliance stores</t>
  </si>
  <si>
    <t>Building material &amp; garden equipment &amp; supplies dealers</t>
  </si>
  <si>
    <t>Food &amp; beverage stores</t>
  </si>
  <si>
    <t>Health &amp; personal care stores</t>
  </si>
  <si>
    <t>Gasoline stations</t>
  </si>
  <si>
    <t>Clothing &amp; clothing accessories stores</t>
  </si>
  <si>
    <t>Sporting goods, hobby, book, &amp; music stores</t>
  </si>
  <si>
    <t>General merchandise stores</t>
  </si>
  <si>
    <t>Miscellaneous store retailers</t>
  </si>
  <si>
    <t>Nonstore retailers</t>
  </si>
  <si>
    <t>20200 Total</t>
  </si>
  <si>
    <t>Women's, juniors', &amp; misses' wear</t>
  </si>
  <si>
    <t>20220 Total</t>
  </si>
  <si>
    <t>Children's wear, incl boys, girls, &amp; infants &amp; toddlers</t>
  </si>
  <si>
    <t>20240 Total</t>
  </si>
  <si>
    <t>Footwear, including accessories</t>
  </si>
  <si>
    <t>Men's wear, incl accessories</t>
  </si>
  <si>
    <t>Motor vehicle and parts dealers</t>
  </si>
  <si>
    <t>Furniture and home furnishings stores</t>
  </si>
  <si>
    <t>Building material and garden equipment and supplies dealers</t>
  </si>
  <si>
    <t>Food and beverage stores</t>
  </si>
  <si>
    <t>Health and personal care stores</t>
  </si>
  <si>
    <t>Clothing and clothing accessories stores</t>
  </si>
  <si>
    <t>Sporting goods, hobby, musical instrument, and book stores</t>
  </si>
  <si>
    <t>Women's, juniors', &amp; misses' wear, incl accessories</t>
  </si>
  <si>
    <t>Electronics and appliance stores</t>
  </si>
  <si>
    <t>Children's wear, incl boys', girls', &amp; infants' &amp; toddlers' clothing &amp; accessories</t>
  </si>
  <si>
    <t>Footwear, incl accessories</t>
  </si>
  <si>
    <t>20260 Total</t>
  </si>
  <si>
    <t>Stores</t>
  </si>
  <si>
    <t>Total Sales</t>
  </si>
  <si>
    <t>Sales This Category</t>
  </si>
  <si>
    <t>% of Category</t>
  </si>
  <si>
    <t>Ten Year CGR</t>
  </si>
  <si>
    <t>Ten Year $ Increase</t>
  </si>
  <si>
    <t>Share of $ Increase</t>
  </si>
  <si>
    <t>Total</t>
  </si>
  <si>
    <t>Men's, Women's, Children's Wear &amp; Shoes</t>
  </si>
  <si>
    <t>Ten Year $ Incr.</t>
  </si>
  <si>
    <t>Share of $ Incr.</t>
  </si>
  <si>
    <t>ECommerce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</si>
</sst>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0.0"/>
    <numFmt numFmtId="166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164" fontId="0" fillId="0" borderId="0" xfId="1" applyNumberFormat="1" applyFont="1"/>
    <xf numFmtId="165" fontId="0" fillId="0" borderId="0" xfId="0" applyNumberFormat="1"/>
    <xf numFmtId="0" fontId="2" fillId="0" borderId="0" xfId="0" applyFont="1"/>
    <xf numFmtId="0" fontId="3" fillId="0" borderId="0" xfId="0" applyFont="1" applyAlignment="1"/>
    <xf numFmtId="0" fontId="3" fillId="0" borderId="0" xfId="0" applyFont="1" applyAlignment="1">
      <alignment horizontal="right"/>
    </xf>
    <xf numFmtId="164" fontId="0" fillId="0" borderId="0" xfId="0" applyNumberFormat="1"/>
    <xf numFmtId="166" fontId="0" fillId="0" borderId="0" xfId="2" applyNumberFormat="1" applyFont="1"/>
    <xf numFmtId="0" fontId="3" fillId="0" borderId="0" xfId="0" applyFont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77"/>
  <sheetViews>
    <sheetView tabSelected="1" topLeftCell="E48" zoomScale="75" zoomScaleNormal="75" workbookViewId="0">
      <selection activeCell="E77" sqref="E77"/>
    </sheetView>
  </sheetViews>
  <sheetFormatPr defaultRowHeight="15" outlineLevelRow="2" x14ac:dyDescent="0.25"/>
  <cols>
    <col min="1" max="1" width="0" hidden="1" customWidth="1"/>
    <col min="2" max="2" width="48.140625" hidden="1" customWidth="1"/>
    <col min="3" max="4" width="0" hidden="1" customWidth="1"/>
    <col min="5" max="5" width="53" bestFit="1" customWidth="1"/>
    <col min="6" max="6" width="18.5703125" bestFit="1" customWidth="1"/>
    <col min="7" max="7" width="13.28515625" bestFit="1" customWidth="1"/>
    <col min="8" max="9" width="0" hidden="1" customWidth="1"/>
    <col min="10" max="10" width="29.28515625" hidden="1" customWidth="1"/>
    <col min="11" max="12" width="0" hidden="1" customWidth="1"/>
    <col min="13" max="13" width="4.140625" hidden="1" customWidth="1"/>
    <col min="14" max="14" width="18.5703125" bestFit="1" customWidth="1"/>
    <col min="15" max="15" width="13.28515625" bestFit="1" customWidth="1"/>
    <col min="17" max="17" width="12.85546875" bestFit="1" customWidth="1"/>
    <col min="18" max="18" width="18.85546875" bestFit="1" customWidth="1"/>
    <col min="19" max="19" width="18.42578125" bestFit="1" customWidth="1"/>
  </cols>
  <sheetData>
    <row r="1" spans="1:19" x14ac:dyDescent="0.25">
      <c r="E1" s="3" t="s">
        <v>19</v>
      </c>
      <c r="F1" s="8">
        <v>2002</v>
      </c>
      <c r="G1" s="8"/>
      <c r="K1" s="4">
        <v>2012</v>
      </c>
      <c r="L1" s="4"/>
      <c r="M1" s="4">
        <v>2012</v>
      </c>
      <c r="N1" s="4">
        <v>2012</v>
      </c>
    </row>
    <row r="2" spans="1:19" x14ac:dyDescent="0.25">
      <c r="F2" s="5" t="s">
        <v>34</v>
      </c>
      <c r="G2" s="5" t="s">
        <v>35</v>
      </c>
      <c r="H2" s="5"/>
      <c r="I2" s="5"/>
      <c r="J2" s="5"/>
      <c r="K2" s="5" t="s">
        <v>32</v>
      </c>
      <c r="L2" s="5" t="s">
        <v>33</v>
      </c>
      <c r="M2" s="5" t="s">
        <v>32</v>
      </c>
      <c r="N2" s="5" t="s">
        <v>34</v>
      </c>
      <c r="O2" s="5" t="s">
        <v>35</v>
      </c>
      <c r="Q2" s="5" t="s">
        <v>36</v>
      </c>
      <c r="R2" s="5" t="s">
        <v>37</v>
      </c>
      <c r="S2" s="5" t="s">
        <v>38</v>
      </c>
    </row>
    <row r="3" spans="1:19" outlineLevel="2" x14ac:dyDescent="0.25">
      <c r="A3">
        <v>20200</v>
      </c>
      <c r="B3" t="s">
        <v>0</v>
      </c>
      <c r="C3">
        <v>441</v>
      </c>
      <c r="D3">
        <f t="shared" ref="D3:D13" si="0">+LEN(C3)</f>
        <v>3</v>
      </c>
      <c r="E3" t="s">
        <v>1</v>
      </c>
      <c r="F3" s="1">
        <v>162847</v>
      </c>
      <c r="G3" s="7">
        <f>+F3/$F$14</f>
        <v>2.7428422709137954E-3</v>
      </c>
      <c r="I3">
        <v>20200</v>
      </c>
      <c r="J3" t="s">
        <v>19</v>
      </c>
      <c r="K3">
        <v>441</v>
      </c>
      <c r="L3">
        <f t="shared" ref="L3:L13" si="1">+LEN(K3)</f>
        <v>3</v>
      </c>
      <c r="M3" t="s">
        <v>20</v>
      </c>
      <c r="N3" s="1">
        <v>267969</v>
      </c>
      <c r="O3" s="7">
        <f>+N3/$N$14</f>
        <v>3.5484993692805858E-3</v>
      </c>
      <c r="Q3" s="7">
        <f t="shared" ref="Q3:Q14" si="2">+((N3/F3)^(1/10))-1</f>
        <v>5.1067189796505819E-2</v>
      </c>
      <c r="R3" s="6">
        <f t="shared" ref="R3:R14" si="3">+N3-F3</f>
        <v>105122</v>
      </c>
      <c r="S3" s="7">
        <f>+R3/$R$14</f>
        <v>6.511310368228284E-3</v>
      </c>
    </row>
    <row r="4" spans="1:19" outlineLevel="2" x14ac:dyDescent="0.25">
      <c r="A4">
        <v>20200</v>
      </c>
      <c r="B4" t="s">
        <v>0</v>
      </c>
      <c r="C4">
        <v>442</v>
      </c>
      <c r="D4">
        <f t="shared" si="0"/>
        <v>3</v>
      </c>
      <c r="E4" t="s">
        <v>2</v>
      </c>
      <c r="F4" s="1">
        <v>15164</v>
      </c>
      <c r="G4" s="7">
        <f t="shared" ref="G4:G14" si="4">+F4/$F$14</f>
        <v>2.5540820645229443E-4</v>
      </c>
      <c r="I4">
        <v>20200</v>
      </c>
      <c r="J4" t="s">
        <v>19</v>
      </c>
      <c r="K4">
        <v>442</v>
      </c>
      <c r="L4">
        <f t="shared" si="1"/>
        <v>3</v>
      </c>
      <c r="M4" t="s">
        <v>21</v>
      </c>
      <c r="N4" s="1">
        <v>13105</v>
      </c>
      <c r="O4" s="7">
        <f t="shared" ref="O4:O14" si="5">+N4/$N$14</f>
        <v>1.7353904457016324E-4</v>
      </c>
      <c r="Q4" s="7">
        <f t="shared" si="2"/>
        <v>-1.4487073800109496E-2</v>
      </c>
      <c r="R4" s="6">
        <f t="shared" si="3"/>
        <v>-2059</v>
      </c>
      <c r="S4" s="7">
        <f t="shared" ref="S4:S14" si="6">+R4/$R$14</f>
        <v>-1.2753551157875645E-4</v>
      </c>
    </row>
    <row r="5" spans="1:19" outlineLevel="2" x14ac:dyDescent="0.25">
      <c r="A5">
        <v>20200</v>
      </c>
      <c r="B5" t="s">
        <v>0</v>
      </c>
      <c r="C5">
        <v>444</v>
      </c>
      <c r="D5">
        <f t="shared" si="0"/>
        <v>3</v>
      </c>
      <c r="E5" t="s">
        <v>4</v>
      </c>
      <c r="F5" s="1">
        <v>326339</v>
      </c>
      <c r="G5" s="7">
        <f t="shared" si="4"/>
        <v>5.4965483174251725E-3</v>
      </c>
      <c r="I5">
        <v>20200</v>
      </c>
      <c r="J5" t="s">
        <v>19</v>
      </c>
      <c r="K5">
        <v>444</v>
      </c>
      <c r="L5">
        <f t="shared" si="1"/>
        <v>3</v>
      </c>
      <c r="M5" t="s">
        <v>22</v>
      </c>
      <c r="N5" s="1">
        <v>251687</v>
      </c>
      <c r="O5" s="7">
        <f t="shared" si="5"/>
        <v>3.3328898520206545E-3</v>
      </c>
      <c r="Q5" s="7">
        <f t="shared" si="2"/>
        <v>-2.5640597148805844E-2</v>
      </c>
      <c r="R5" s="6">
        <f t="shared" si="3"/>
        <v>-74652</v>
      </c>
      <c r="S5" s="7">
        <f t="shared" si="6"/>
        <v>-4.6239830064970025E-3</v>
      </c>
    </row>
    <row r="6" spans="1:19" outlineLevel="2" x14ac:dyDescent="0.25">
      <c r="A6">
        <v>20200</v>
      </c>
      <c r="B6" t="s">
        <v>0</v>
      </c>
      <c r="C6">
        <v>445</v>
      </c>
      <c r="D6">
        <f t="shared" si="0"/>
        <v>3</v>
      </c>
      <c r="E6" t="s">
        <v>5</v>
      </c>
      <c r="F6" s="1">
        <v>27367</v>
      </c>
      <c r="G6" s="7">
        <f t="shared" si="4"/>
        <v>4.6094410353336469E-4</v>
      </c>
      <c r="I6">
        <v>20200</v>
      </c>
      <c r="J6" t="s">
        <v>19</v>
      </c>
      <c r="K6">
        <v>445</v>
      </c>
      <c r="L6">
        <f t="shared" si="1"/>
        <v>3</v>
      </c>
      <c r="M6" t="s">
        <v>23</v>
      </c>
      <c r="N6" s="1">
        <v>894477</v>
      </c>
      <c r="O6" s="7">
        <f t="shared" si="5"/>
        <v>1.1844844255626548E-2</v>
      </c>
      <c r="Q6" s="7">
        <f t="shared" si="2"/>
        <v>0.4172099688825659</v>
      </c>
      <c r="R6" s="6">
        <f t="shared" si="3"/>
        <v>867110</v>
      </c>
      <c r="S6" s="7">
        <f t="shared" si="6"/>
        <v>5.3709236253062419E-2</v>
      </c>
    </row>
    <row r="7" spans="1:19" outlineLevel="2" x14ac:dyDescent="0.25">
      <c r="A7">
        <v>20200</v>
      </c>
      <c r="B7" t="s">
        <v>0</v>
      </c>
      <c r="C7">
        <v>446</v>
      </c>
      <c r="D7">
        <f t="shared" si="0"/>
        <v>3</v>
      </c>
      <c r="E7" t="s">
        <v>6</v>
      </c>
      <c r="F7" s="1">
        <v>30734</v>
      </c>
      <c r="G7" s="7">
        <f t="shared" si="4"/>
        <v>5.1765469645903572E-4</v>
      </c>
      <c r="I7">
        <v>20200</v>
      </c>
      <c r="J7" t="s">
        <v>19</v>
      </c>
      <c r="K7">
        <v>446</v>
      </c>
      <c r="L7">
        <f t="shared" si="1"/>
        <v>3</v>
      </c>
      <c r="M7" t="s">
        <v>24</v>
      </c>
      <c r="N7" s="1">
        <v>45556</v>
      </c>
      <c r="O7" s="7">
        <f t="shared" si="5"/>
        <v>6.0326171037301465E-4</v>
      </c>
      <c r="Q7" s="7">
        <f t="shared" si="2"/>
        <v>4.0142039716370981E-2</v>
      </c>
      <c r="R7" s="6">
        <f t="shared" si="3"/>
        <v>14822</v>
      </c>
      <c r="S7" s="7">
        <f t="shared" si="6"/>
        <v>9.18082249937022E-4</v>
      </c>
    </row>
    <row r="8" spans="1:19" outlineLevel="2" x14ac:dyDescent="0.25">
      <c r="A8">
        <v>20200</v>
      </c>
      <c r="B8" t="s">
        <v>0</v>
      </c>
      <c r="C8">
        <v>447</v>
      </c>
      <c r="D8">
        <f t="shared" si="0"/>
        <v>3</v>
      </c>
      <c r="E8" t="s">
        <v>7</v>
      </c>
      <c r="F8" s="1">
        <v>1312</v>
      </c>
      <c r="G8" s="7">
        <f t="shared" si="4"/>
        <v>2.2098098579887255E-5</v>
      </c>
      <c r="I8">
        <v>20200</v>
      </c>
      <c r="J8" t="s">
        <v>19</v>
      </c>
      <c r="K8">
        <v>447</v>
      </c>
      <c r="L8">
        <f t="shared" si="1"/>
        <v>3</v>
      </c>
      <c r="M8" t="s">
        <v>7</v>
      </c>
      <c r="N8" s="1">
        <v>3699</v>
      </c>
      <c r="O8" s="7">
        <f t="shared" si="5"/>
        <v>4.8982901630296363E-5</v>
      </c>
      <c r="Q8" s="7">
        <f t="shared" si="2"/>
        <v>0.1092132522166116</v>
      </c>
      <c r="R8" s="6">
        <f t="shared" si="3"/>
        <v>2387</v>
      </c>
      <c r="S8" s="7">
        <f t="shared" si="6"/>
        <v>1.478519990959163E-4</v>
      </c>
    </row>
    <row r="9" spans="1:19" outlineLevel="2" x14ac:dyDescent="0.25">
      <c r="A9">
        <v>20200</v>
      </c>
      <c r="B9" t="s">
        <v>0</v>
      </c>
      <c r="C9">
        <v>448</v>
      </c>
      <c r="D9">
        <f t="shared" si="0"/>
        <v>3</v>
      </c>
      <c r="E9" t="s">
        <v>8</v>
      </c>
      <c r="F9" s="1">
        <v>27941288</v>
      </c>
      <c r="G9" s="7">
        <f t="shared" si="4"/>
        <v>0.47061687246419265</v>
      </c>
      <c r="I9">
        <v>20200</v>
      </c>
      <c r="J9" t="s">
        <v>19</v>
      </c>
      <c r="K9">
        <v>448</v>
      </c>
      <c r="L9">
        <f t="shared" si="1"/>
        <v>3</v>
      </c>
      <c r="M9" t="s">
        <v>25</v>
      </c>
      <c r="N9" s="1">
        <v>35364224</v>
      </c>
      <c r="O9" s="7">
        <f t="shared" si="5"/>
        <v>0.46830016367228056</v>
      </c>
      <c r="Q9" s="7">
        <f t="shared" si="2"/>
        <v>2.3839241540536404E-2</v>
      </c>
      <c r="R9" s="6">
        <f t="shared" si="3"/>
        <v>7422936</v>
      </c>
      <c r="S9" s="7">
        <f t="shared" si="6"/>
        <v>0.45978044690450132</v>
      </c>
    </row>
    <row r="10" spans="1:19" outlineLevel="2" x14ac:dyDescent="0.25">
      <c r="A10">
        <v>20200</v>
      </c>
      <c r="B10" t="s">
        <v>0</v>
      </c>
      <c r="C10">
        <v>451</v>
      </c>
      <c r="D10">
        <f t="shared" si="0"/>
        <v>3</v>
      </c>
      <c r="E10" t="s">
        <v>9</v>
      </c>
      <c r="F10" s="1">
        <v>2603361</v>
      </c>
      <c r="G10" s="7">
        <f t="shared" si="4"/>
        <v>4.384857318371483E-2</v>
      </c>
      <c r="I10">
        <v>20200</v>
      </c>
      <c r="J10" t="s">
        <v>19</v>
      </c>
      <c r="K10">
        <v>451</v>
      </c>
      <c r="L10">
        <f t="shared" si="1"/>
        <v>3</v>
      </c>
      <c r="M10" t="s">
        <v>26</v>
      </c>
      <c r="N10" s="1">
        <v>4573593</v>
      </c>
      <c r="O10" s="7">
        <f t="shared" si="5"/>
        <v>6.0564437960533131E-2</v>
      </c>
      <c r="Q10" s="7">
        <f t="shared" si="2"/>
        <v>5.796746420235932E-2</v>
      </c>
      <c r="R10" s="6">
        <f t="shared" si="3"/>
        <v>1970232</v>
      </c>
      <c r="S10" s="7">
        <f t="shared" si="6"/>
        <v>0.1220371763228929</v>
      </c>
    </row>
    <row r="11" spans="1:19" outlineLevel="2" x14ac:dyDescent="0.25">
      <c r="A11">
        <v>20200</v>
      </c>
      <c r="B11" t="s">
        <v>0</v>
      </c>
      <c r="C11">
        <v>452</v>
      </c>
      <c r="D11">
        <f t="shared" si="0"/>
        <v>3</v>
      </c>
      <c r="E11" t="s">
        <v>10</v>
      </c>
      <c r="F11" s="1">
        <v>24881238</v>
      </c>
      <c r="G11" s="7">
        <f t="shared" si="4"/>
        <v>0.4190762577085646</v>
      </c>
      <c r="I11">
        <v>20200</v>
      </c>
      <c r="J11" t="s">
        <v>19</v>
      </c>
      <c r="K11">
        <v>452</v>
      </c>
      <c r="L11">
        <f t="shared" si="1"/>
        <v>3</v>
      </c>
      <c r="M11" t="s">
        <v>10</v>
      </c>
      <c r="N11" s="1">
        <v>25238070</v>
      </c>
      <c r="O11" s="7">
        <f t="shared" si="5"/>
        <v>0.33420759668789773</v>
      </c>
      <c r="Q11" s="7">
        <f t="shared" si="2"/>
        <v>1.424968639032631E-3</v>
      </c>
      <c r="R11" s="6">
        <f t="shared" si="3"/>
        <v>356832</v>
      </c>
      <c r="S11" s="7">
        <f t="shared" si="6"/>
        <v>2.2102356322326773E-2</v>
      </c>
    </row>
    <row r="12" spans="1:19" outlineLevel="2" x14ac:dyDescent="0.25">
      <c r="A12">
        <v>20200</v>
      </c>
      <c r="B12" t="s">
        <v>0</v>
      </c>
      <c r="C12">
        <v>453</v>
      </c>
      <c r="D12">
        <f t="shared" si="0"/>
        <v>3</v>
      </c>
      <c r="E12" t="s">
        <v>11</v>
      </c>
      <c r="F12" s="1">
        <v>533408</v>
      </c>
      <c r="G12" s="7">
        <f t="shared" si="4"/>
        <v>8.9842245177595269E-3</v>
      </c>
      <c r="I12">
        <v>20200</v>
      </c>
      <c r="J12" t="s">
        <v>19</v>
      </c>
      <c r="K12">
        <v>453</v>
      </c>
      <c r="L12">
        <f t="shared" si="1"/>
        <v>3</v>
      </c>
      <c r="M12" t="s">
        <v>11</v>
      </c>
      <c r="N12" s="1">
        <v>189453</v>
      </c>
      <c r="O12" s="7">
        <f t="shared" si="5"/>
        <v>2.5087747127776525E-3</v>
      </c>
      <c r="Q12" s="7">
        <f t="shared" si="2"/>
        <v>-9.8337108911414894E-2</v>
      </c>
      <c r="R12" s="6">
        <f t="shared" si="3"/>
        <v>-343955</v>
      </c>
      <c r="S12" s="7">
        <f t="shared" si="6"/>
        <v>-2.1304748365746081E-2</v>
      </c>
    </row>
    <row r="13" spans="1:19" outlineLevel="2" x14ac:dyDescent="0.25">
      <c r="A13">
        <v>20200</v>
      </c>
      <c r="B13" t="s">
        <v>0</v>
      </c>
      <c r="C13">
        <v>454</v>
      </c>
      <c r="D13">
        <f t="shared" si="0"/>
        <v>3</v>
      </c>
      <c r="E13" t="s">
        <v>12</v>
      </c>
      <c r="F13" s="1">
        <v>2848566</v>
      </c>
      <c r="G13" s="7">
        <f t="shared" si="4"/>
        <v>4.7978576432404815E-2</v>
      </c>
      <c r="I13">
        <v>20200</v>
      </c>
      <c r="J13" t="s">
        <v>19</v>
      </c>
      <c r="K13">
        <v>454</v>
      </c>
      <c r="L13">
        <f t="shared" si="1"/>
        <v>3</v>
      </c>
      <c r="M13" t="s">
        <v>12</v>
      </c>
      <c r="N13" s="1">
        <v>8674314</v>
      </c>
      <c r="O13" s="7">
        <f t="shared" si="5"/>
        <v>0.11486700983300963</v>
      </c>
      <c r="Q13" s="7">
        <f t="shared" si="2"/>
        <v>0.11779171228172802</v>
      </c>
      <c r="R13" s="6">
        <f t="shared" si="3"/>
        <v>5825748</v>
      </c>
      <c r="S13" s="7">
        <f t="shared" si="6"/>
        <v>0.36084980646377723</v>
      </c>
    </row>
    <row r="14" spans="1:19" outlineLevel="2" x14ac:dyDescent="0.25">
      <c r="A14" s="3" t="s">
        <v>13</v>
      </c>
      <c r="E14" s="3" t="s">
        <v>39</v>
      </c>
      <c r="F14" s="1">
        <f>SUBTOTAL(9,F3:F13)</f>
        <v>59371624</v>
      </c>
      <c r="G14" s="7">
        <f t="shared" si="4"/>
        <v>1</v>
      </c>
      <c r="I14" s="3" t="s">
        <v>13</v>
      </c>
      <c r="N14" s="1">
        <f>SUBTOTAL(9,N3:N13)</f>
        <v>75516147</v>
      </c>
      <c r="O14" s="7">
        <f t="shared" si="5"/>
        <v>1</v>
      </c>
      <c r="Q14" s="7">
        <f t="shared" si="2"/>
        <v>2.4344616872215008E-2</v>
      </c>
      <c r="R14" s="6">
        <f t="shared" si="3"/>
        <v>16144523</v>
      </c>
      <c r="S14" s="7">
        <f t="shared" si="6"/>
        <v>1</v>
      </c>
    </row>
    <row r="15" spans="1:19" outlineLevel="2" x14ac:dyDescent="0.25">
      <c r="A15" s="3"/>
      <c r="F15" s="1"/>
      <c r="G15" s="2"/>
      <c r="I15" s="3"/>
      <c r="N15" s="1"/>
    </row>
    <row r="16" spans="1:19" outlineLevel="1" x14ac:dyDescent="0.25">
      <c r="A16" s="3"/>
      <c r="E16" s="3" t="s">
        <v>27</v>
      </c>
      <c r="F16" s="1"/>
      <c r="G16" s="2"/>
    </row>
    <row r="17" spans="1:19" outlineLevel="1" x14ac:dyDescent="0.25"/>
    <row r="18" spans="1:19" outlineLevel="2" x14ac:dyDescent="0.25">
      <c r="A18">
        <v>20220</v>
      </c>
      <c r="B18" t="s">
        <v>14</v>
      </c>
      <c r="C18">
        <v>441</v>
      </c>
      <c r="D18">
        <f t="shared" ref="D18:D29" si="7">+LEN(C18)</f>
        <v>3</v>
      </c>
      <c r="E18" t="s">
        <v>1</v>
      </c>
      <c r="F18" s="1">
        <v>121960</v>
      </c>
      <c r="G18" s="7">
        <f>+F18/$F$30</f>
        <v>1.001414682987427E-3</v>
      </c>
      <c r="I18">
        <v>20220</v>
      </c>
      <c r="J18" t="s">
        <v>27</v>
      </c>
      <c r="K18">
        <v>441</v>
      </c>
      <c r="L18">
        <f t="shared" ref="L18:L29" si="8">+LEN(K18)</f>
        <v>3</v>
      </c>
      <c r="M18" t="s">
        <v>20</v>
      </c>
      <c r="N18" s="1">
        <v>178518</v>
      </c>
      <c r="O18" s="7">
        <f>+N18/$N$30</f>
        <v>1.1318656732775053E-3</v>
      </c>
      <c r="Q18" s="7">
        <f t="shared" ref="Q18:Q30" si="9">+((N18/F18)^(1/10))-1</f>
        <v>3.8834728317602263E-2</v>
      </c>
      <c r="R18" s="6">
        <f t="shared" ref="R18:R30" si="10">+N18-F18</f>
        <v>56558</v>
      </c>
      <c r="S18" s="7">
        <f>+R18/$R$30</f>
        <v>1.5740103227113566E-3</v>
      </c>
    </row>
    <row r="19" spans="1:19" outlineLevel="2" x14ac:dyDescent="0.25">
      <c r="A19">
        <v>20220</v>
      </c>
      <c r="B19" t="s">
        <v>14</v>
      </c>
      <c r="C19">
        <v>442</v>
      </c>
      <c r="D19">
        <f t="shared" si="7"/>
        <v>3</v>
      </c>
      <c r="E19" t="s">
        <v>2</v>
      </c>
      <c r="F19" s="1">
        <v>18809</v>
      </c>
      <c r="G19" s="7">
        <f t="shared" ref="G19:G30" si="11">+F19/$F$30</f>
        <v>1.5444087219014852E-4</v>
      </c>
      <c r="I19">
        <v>20220</v>
      </c>
      <c r="J19" t="s">
        <v>27</v>
      </c>
      <c r="K19">
        <v>442</v>
      </c>
      <c r="L19">
        <f t="shared" si="8"/>
        <v>3</v>
      </c>
      <c r="M19" t="s">
        <v>21</v>
      </c>
      <c r="N19" s="1">
        <v>166213</v>
      </c>
      <c r="O19" s="7">
        <f t="shared" ref="O19:O30" si="12">+N19/$N$30</f>
        <v>1.0538477304948184E-3</v>
      </c>
      <c r="Q19" s="7">
        <f t="shared" si="9"/>
        <v>0.24345458535844888</v>
      </c>
      <c r="R19" s="6">
        <f t="shared" si="10"/>
        <v>147404</v>
      </c>
      <c r="S19" s="7">
        <f t="shared" ref="S19:S30" si="13">+R19/$R$30</f>
        <v>4.1022564024354611E-3</v>
      </c>
    </row>
    <row r="20" spans="1:19" outlineLevel="2" x14ac:dyDescent="0.25">
      <c r="A20">
        <v>20220</v>
      </c>
      <c r="B20" t="s">
        <v>14</v>
      </c>
      <c r="C20">
        <v>443</v>
      </c>
      <c r="D20">
        <f t="shared" si="7"/>
        <v>3</v>
      </c>
      <c r="E20" t="s">
        <v>3</v>
      </c>
      <c r="F20" s="1">
        <v>2260</v>
      </c>
      <c r="G20" s="7">
        <f t="shared" si="11"/>
        <v>1.8556880809704697E-5</v>
      </c>
      <c r="I20">
        <v>20220</v>
      </c>
      <c r="J20" t="s">
        <v>27</v>
      </c>
      <c r="K20">
        <v>443</v>
      </c>
      <c r="L20">
        <f t="shared" si="8"/>
        <v>3</v>
      </c>
      <c r="M20" t="s">
        <v>28</v>
      </c>
      <c r="N20" s="1">
        <v>1330</v>
      </c>
      <c r="O20" s="7">
        <f t="shared" si="12"/>
        <v>8.4326585860197969E-6</v>
      </c>
      <c r="Q20" s="7">
        <f t="shared" si="9"/>
        <v>-5.1637614992801839E-2</v>
      </c>
      <c r="R20" s="6">
        <f t="shared" si="10"/>
        <v>-930</v>
      </c>
      <c r="S20" s="7">
        <f t="shared" si="13"/>
        <v>-2.5881919447674272E-5</v>
      </c>
    </row>
    <row r="21" spans="1:19" outlineLevel="2" x14ac:dyDescent="0.25">
      <c r="A21">
        <v>20220</v>
      </c>
      <c r="B21" t="s">
        <v>14</v>
      </c>
      <c r="C21">
        <v>444</v>
      </c>
      <c r="D21">
        <f t="shared" si="7"/>
        <v>3</v>
      </c>
      <c r="E21" t="s">
        <v>4</v>
      </c>
      <c r="F21" s="1">
        <v>39592</v>
      </c>
      <c r="G21" s="7">
        <f t="shared" si="11"/>
        <v>3.2509027655656123E-4</v>
      </c>
      <c r="I21">
        <v>20220</v>
      </c>
      <c r="J21" t="s">
        <v>27</v>
      </c>
      <c r="K21">
        <v>444</v>
      </c>
      <c r="L21">
        <f t="shared" si="8"/>
        <v>3</v>
      </c>
      <c r="M21" t="s">
        <v>22</v>
      </c>
      <c r="N21" s="1">
        <v>11067</v>
      </c>
      <c r="O21" s="7">
        <f t="shared" si="12"/>
        <v>7.0168595918406834E-5</v>
      </c>
      <c r="Q21" s="7">
        <f t="shared" si="9"/>
        <v>-0.1196765982527549</v>
      </c>
      <c r="R21" s="6">
        <f t="shared" si="10"/>
        <v>-28525</v>
      </c>
      <c r="S21" s="7">
        <f t="shared" si="13"/>
        <v>-7.9385134649990173E-4</v>
      </c>
    </row>
    <row r="22" spans="1:19" outlineLevel="2" x14ac:dyDescent="0.25">
      <c r="A22">
        <v>20220</v>
      </c>
      <c r="B22" t="s">
        <v>14</v>
      </c>
      <c r="C22">
        <v>445</v>
      </c>
      <c r="D22">
        <f t="shared" si="7"/>
        <v>3</v>
      </c>
      <c r="E22" t="s">
        <v>5</v>
      </c>
      <c r="F22" s="1">
        <v>103748</v>
      </c>
      <c r="G22" s="7">
        <f t="shared" si="11"/>
        <v>8.5187578329435525E-4</v>
      </c>
      <c r="I22">
        <v>20220</v>
      </c>
      <c r="J22" t="s">
        <v>27</v>
      </c>
      <c r="K22">
        <v>445</v>
      </c>
      <c r="L22">
        <f t="shared" si="8"/>
        <v>3</v>
      </c>
      <c r="M22" t="s">
        <v>23</v>
      </c>
      <c r="N22" s="1">
        <v>1567675</v>
      </c>
      <c r="O22" s="7">
        <f t="shared" si="12"/>
        <v>9.9396000367207409E-3</v>
      </c>
      <c r="Q22" s="7">
        <f t="shared" si="9"/>
        <v>0.31198125453810777</v>
      </c>
      <c r="R22" s="6">
        <f t="shared" si="10"/>
        <v>1463927</v>
      </c>
      <c r="S22" s="7">
        <f t="shared" si="13"/>
        <v>4.0741119022876832E-2</v>
      </c>
    </row>
    <row r="23" spans="1:19" outlineLevel="2" x14ac:dyDescent="0.25">
      <c r="A23">
        <v>20220</v>
      </c>
      <c r="B23" t="s">
        <v>14</v>
      </c>
      <c r="C23">
        <v>446</v>
      </c>
      <c r="D23">
        <f t="shared" si="7"/>
        <v>3</v>
      </c>
      <c r="E23" t="s">
        <v>6</v>
      </c>
      <c r="F23" s="1">
        <v>149455</v>
      </c>
      <c r="G23" s="7">
        <f t="shared" si="11"/>
        <v>1.2271763811568209E-3</v>
      </c>
      <c r="I23">
        <v>20220</v>
      </c>
      <c r="J23" t="s">
        <v>27</v>
      </c>
      <c r="K23">
        <v>446</v>
      </c>
      <c r="L23">
        <f t="shared" si="8"/>
        <v>3</v>
      </c>
      <c r="M23" t="s">
        <v>24</v>
      </c>
      <c r="N23" s="1">
        <v>135379</v>
      </c>
      <c r="O23" s="7">
        <f t="shared" si="12"/>
        <v>8.5834953888479259E-4</v>
      </c>
      <c r="Q23" s="7">
        <f t="shared" si="9"/>
        <v>-9.8429471310306216E-3</v>
      </c>
      <c r="R23" s="6">
        <f t="shared" si="10"/>
        <v>-14076</v>
      </c>
      <c r="S23" s="7">
        <f t="shared" si="13"/>
        <v>-3.9173537434996031E-4</v>
      </c>
    </row>
    <row r="24" spans="1:19" outlineLevel="2" x14ac:dyDescent="0.25">
      <c r="A24">
        <v>20220</v>
      </c>
      <c r="B24" t="s">
        <v>14</v>
      </c>
      <c r="C24">
        <v>447</v>
      </c>
      <c r="D24">
        <f t="shared" si="7"/>
        <v>3</v>
      </c>
      <c r="E24" t="s">
        <v>7</v>
      </c>
      <c r="F24" s="1">
        <v>439</v>
      </c>
      <c r="G24" s="7">
        <f t="shared" si="11"/>
        <v>3.6046330422390983E-6</v>
      </c>
      <c r="I24">
        <v>20220</v>
      </c>
      <c r="J24" t="s">
        <v>27</v>
      </c>
      <c r="K24">
        <v>447</v>
      </c>
      <c r="L24">
        <f t="shared" si="8"/>
        <v>3</v>
      </c>
      <c r="M24" t="s">
        <v>7</v>
      </c>
      <c r="N24" s="1">
        <v>1316</v>
      </c>
      <c r="O24" s="7">
        <f t="shared" si="12"/>
        <v>8.3438937587985355E-6</v>
      </c>
      <c r="Q24" s="7">
        <f t="shared" si="9"/>
        <v>0.11603839766937907</v>
      </c>
      <c r="R24" s="6">
        <f t="shared" si="10"/>
        <v>877</v>
      </c>
      <c r="S24" s="7">
        <f t="shared" si="13"/>
        <v>2.4406928339365954E-5</v>
      </c>
    </row>
    <row r="25" spans="1:19" outlineLevel="2" x14ac:dyDescent="0.25">
      <c r="A25">
        <v>20220</v>
      </c>
      <c r="B25" t="s">
        <v>14</v>
      </c>
      <c r="C25">
        <v>448</v>
      </c>
      <c r="D25">
        <f t="shared" si="7"/>
        <v>3</v>
      </c>
      <c r="E25" t="s">
        <v>8</v>
      </c>
      <c r="F25" s="1">
        <v>63587037</v>
      </c>
      <c r="G25" s="7">
        <f t="shared" si="11"/>
        <v>0.52211374630587726</v>
      </c>
      <c r="I25">
        <v>20220</v>
      </c>
      <c r="J25" t="s">
        <v>27</v>
      </c>
      <c r="K25">
        <v>448</v>
      </c>
      <c r="L25">
        <f t="shared" si="8"/>
        <v>3</v>
      </c>
      <c r="M25" t="s">
        <v>25</v>
      </c>
      <c r="N25" s="1">
        <v>89674417</v>
      </c>
      <c r="O25" s="7">
        <f t="shared" si="12"/>
        <v>0.56856672365516514</v>
      </c>
      <c r="Q25" s="7">
        <f t="shared" si="9"/>
        <v>3.4975328600812094E-2</v>
      </c>
      <c r="R25" s="6">
        <f t="shared" si="10"/>
        <v>26087380</v>
      </c>
      <c r="S25" s="7">
        <f t="shared" si="13"/>
        <v>0.72601233092566542</v>
      </c>
    </row>
    <row r="26" spans="1:19" outlineLevel="2" x14ac:dyDescent="0.25">
      <c r="A26">
        <v>20220</v>
      </c>
      <c r="B26" t="s">
        <v>14</v>
      </c>
      <c r="C26">
        <v>451</v>
      </c>
      <c r="D26">
        <f t="shared" si="7"/>
        <v>3</v>
      </c>
      <c r="E26" t="s">
        <v>9</v>
      </c>
      <c r="F26" s="1">
        <v>1374824</v>
      </c>
      <c r="G26" s="7">
        <f t="shared" si="11"/>
        <v>1.1288692523151084E-2</v>
      </c>
      <c r="I26">
        <v>20220</v>
      </c>
      <c r="J26" t="s">
        <v>27</v>
      </c>
      <c r="K26">
        <v>451</v>
      </c>
      <c r="L26">
        <f t="shared" si="8"/>
        <v>3</v>
      </c>
      <c r="M26" t="s">
        <v>26</v>
      </c>
      <c r="N26" s="1">
        <v>2706828</v>
      </c>
      <c r="O26" s="7">
        <f t="shared" si="12"/>
        <v>1.7162222838405111E-2</v>
      </c>
      <c r="Q26" s="7">
        <f t="shared" si="9"/>
        <v>7.00925870370257E-2</v>
      </c>
      <c r="R26" s="6">
        <f t="shared" si="10"/>
        <v>1332004</v>
      </c>
      <c r="S26" s="7">
        <f t="shared" si="13"/>
        <v>3.7069699174171959E-2</v>
      </c>
    </row>
    <row r="27" spans="1:19" outlineLevel="2" x14ac:dyDescent="0.25">
      <c r="A27">
        <v>20220</v>
      </c>
      <c r="B27" t="s">
        <v>14</v>
      </c>
      <c r="C27">
        <v>452</v>
      </c>
      <c r="D27">
        <f t="shared" si="7"/>
        <v>3</v>
      </c>
      <c r="E27" t="s">
        <v>10</v>
      </c>
      <c r="F27" s="1">
        <v>46770091</v>
      </c>
      <c r="G27" s="7">
        <f t="shared" si="11"/>
        <v>0.38402964785223115</v>
      </c>
      <c r="I27">
        <v>20220</v>
      </c>
      <c r="J27" t="s">
        <v>27</v>
      </c>
      <c r="K27">
        <v>452</v>
      </c>
      <c r="L27">
        <f t="shared" si="8"/>
        <v>3</v>
      </c>
      <c r="M27" t="s">
        <v>10</v>
      </c>
      <c r="N27" s="1">
        <v>43200316</v>
      </c>
      <c r="O27" s="7">
        <f t="shared" si="12"/>
        <v>0.27390489897456272</v>
      </c>
      <c r="Q27" s="7">
        <f t="shared" si="9"/>
        <v>-7.908175279721652E-3</v>
      </c>
      <c r="R27" s="6">
        <f t="shared" si="10"/>
        <v>-3569775</v>
      </c>
      <c r="S27" s="7">
        <f t="shared" si="13"/>
        <v>-9.9346912899270348E-2</v>
      </c>
    </row>
    <row r="28" spans="1:19" outlineLevel="2" x14ac:dyDescent="0.25">
      <c r="A28">
        <v>20220</v>
      </c>
      <c r="B28" t="s">
        <v>14</v>
      </c>
      <c r="C28">
        <v>453</v>
      </c>
      <c r="D28">
        <f t="shared" si="7"/>
        <v>3</v>
      </c>
      <c r="E28" t="s">
        <v>11</v>
      </c>
      <c r="F28" s="1">
        <v>1398868</v>
      </c>
      <c r="G28" s="7">
        <f t="shared" si="11"/>
        <v>1.1486118028544243E-2</v>
      </c>
      <c r="I28">
        <v>20220</v>
      </c>
      <c r="J28" t="s">
        <v>27</v>
      </c>
      <c r="K28">
        <v>453</v>
      </c>
      <c r="L28">
        <f t="shared" si="8"/>
        <v>3</v>
      </c>
      <c r="M28" t="s">
        <v>11</v>
      </c>
      <c r="N28" s="1">
        <v>500490</v>
      </c>
      <c r="O28" s="7">
        <f t="shared" si="12"/>
        <v>3.1732791697120662E-3</v>
      </c>
      <c r="Q28" s="7">
        <f t="shared" si="9"/>
        <v>-9.7677333826711954E-2</v>
      </c>
      <c r="R28" s="6">
        <f t="shared" si="10"/>
        <v>-898378</v>
      </c>
      <c r="S28" s="7">
        <f t="shared" si="13"/>
        <v>-2.5001878526411524E-2</v>
      </c>
    </row>
    <row r="29" spans="1:19" outlineLevel="2" x14ac:dyDescent="0.25">
      <c r="A29">
        <v>20220</v>
      </c>
      <c r="B29" t="s">
        <v>14</v>
      </c>
      <c r="C29">
        <v>454</v>
      </c>
      <c r="D29">
        <f t="shared" si="7"/>
        <v>3</v>
      </c>
      <c r="E29" t="s">
        <v>12</v>
      </c>
      <c r="F29" s="1">
        <v>8220626</v>
      </c>
      <c r="G29" s="7">
        <f t="shared" si="11"/>
        <v>6.7499635780159065E-2</v>
      </c>
      <c r="I29">
        <v>20220</v>
      </c>
      <c r="J29" t="s">
        <v>27</v>
      </c>
      <c r="K29">
        <v>454</v>
      </c>
      <c r="L29">
        <f t="shared" si="8"/>
        <v>3</v>
      </c>
      <c r="M29" t="s">
        <v>12</v>
      </c>
      <c r="N29" s="1">
        <v>19576580</v>
      </c>
      <c r="O29" s="7">
        <f t="shared" si="12"/>
        <v>0.12412226723451386</v>
      </c>
      <c r="Q29" s="7">
        <f t="shared" si="9"/>
        <v>9.0644449053991272E-2</v>
      </c>
      <c r="R29" s="6">
        <f t="shared" si="10"/>
        <v>11355954</v>
      </c>
      <c r="S29" s="7">
        <f t="shared" si="13"/>
        <v>0.31603643728977898</v>
      </c>
    </row>
    <row r="30" spans="1:19" outlineLevel="1" x14ac:dyDescent="0.25">
      <c r="A30" s="3" t="s">
        <v>15</v>
      </c>
      <c r="E30" s="3" t="s">
        <v>39</v>
      </c>
      <c r="F30" s="1">
        <f t="shared" ref="F30" si="14">SUBTOTAL(9,F18:F29)</f>
        <v>121787709</v>
      </c>
      <c r="G30" s="7">
        <f t="shared" si="11"/>
        <v>1</v>
      </c>
      <c r="I30" s="3" t="s">
        <v>15</v>
      </c>
      <c r="N30" s="1">
        <f>SUBTOTAL(9,N18:N29)</f>
        <v>157720129</v>
      </c>
      <c r="O30" s="7">
        <f t="shared" si="12"/>
        <v>1</v>
      </c>
      <c r="Q30" s="7">
        <f t="shared" si="9"/>
        <v>2.619138947957933E-2</v>
      </c>
      <c r="R30" s="6">
        <f t="shared" si="10"/>
        <v>35932420</v>
      </c>
      <c r="S30" s="7">
        <f t="shared" si="13"/>
        <v>1</v>
      </c>
    </row>
    <row r="31" spans="1:19" outlineLevel="1" x14ac:dyDescent="0.25">
      <c r="A31" s="3"/>
      <c r="F31" s="1"/>
      <c r="G31" s="2"/>
      <c r="I31" s="3"/>
      <c r="N31" s="1"/>
    </row>
    <row r="32" spans="1:19" outlineLevel="1" x14ac:dyDescent="0.25">
      <c r="A32" s="3"/>
      <c r="E32" s="3" t="s">
        <v>29</v>
      </c>
      <c r="F32" s="1"/>
      <c r="G32" s="2"/>
      <c r="I32" s="3"/>
      <c r="N32" s="1"/>
    </row>
    <row r="33" spans="1:19" outlineLevel="1" x14ac:dyDescent="0.25">
      <c r="A33" s="3"/>
      <c r="F33" s="1"/>
      <c r="G33" s="2"/>
      <c r="I33" s="3"/>
      <c r="N33" s="1"/>
    </row>
    <row r="34" spans="1:19" outlineLevel="2" x14ac:dyDescent="0.25">
      <c r="A34">
        <v>20240</v>
      </c>
      <c r="B34" t="s">
        <v>16</v>
      </c>
      <c r="C34">
        <v>442</v>
      </c>
      <c r="D34">
        <f t="shared" ref="D34:D43" si="15">+LEN(C34)</f>
        <v>3</v>
      </c>
      <c r="E34" t="s">
        <v>2</v>
      </c>
      <c r="F34" s="1">
        <v>25068</v>
      </c>
      <c r="G34" s="7">
        <f>+F34/$F$44</f>
        <v>6.9411557622433195E-4</v>
      </c>
      <c r="I34">
        <v>20240</v>
      </c>
      <c r="J34" t="s">
        <v>29</v>
      </c>
      <c r="K34">
        <v>442</v>
      </c>
      <c r="L34">
        <f t="shared" ref="L34:L43" si="16">+LEN(K34)</f>
        <v>3</v>
      </c>
      <c r="M34" t="s">
        <v>21</v>
      </c>
      <c r="N34" s="1">
        <v>123040</v>
      </c>
      <c r="O34" s="7">
        <f>+N34/$N$44</f>
        <v>3.3171734360837512E-3</v>
      </c>
      <c r="Q34" s="7">
        <f t="shared" ref="Q34:Q44" si="17">+((N34/F34)^(1/10))-1</f>
        <v>0.17244549877812609</v>
      </c>
      <c r="R34" s="6">
        <f t="shared" ref="R34:R44" si="18">+N34-F34</f>
        <v>97972</v>
      </c>
      <c r="S34" s="7">
        <f>+R34/$R$44</f>
        <v>0.10029924334329446</v>
      </c>
    </row>
    <row r="35" spans="1:19" outlineLevel="2" x14ac:dyDescent="0.25">
      <c r="A35">
        <v>20240</v>
      </c>
      <c r="B35" t="s">
        <v>16</v>
      </c>
      <c r="C35">
        <v>444</v>
      </c>
      <c r="D35">
        <f t="shared" si="15"/>
        <v>3</v>
      </c>
      <c r="E35" t="s">
        <v>4</v>
      </c>
      <c r="F35" s="1">
        <v>1695</v>
      </c>
      <c r="G35" s="7">
        <f t="shared" ref="G35:G44" si="19">+F35/$F$44</f>
        <v>4.6933377281803197E-5</v>
      </c>
      <c r="I35">
        <v>20240</v>
      </c>
      <c r="J35" t="s">
        <v>29</v>
      </c>
      <c r="K35">
        <v>444</v>
      </c>
      <c r="L35">
        <f t="shared" si="16"/>
        <v>3</v>
      </c>
      <c r="M35" t="s">
        <v>22</v>
      </c>
      <c r="N35" s="1">
        <v>1728</v>
      </c>
      <c r="O35" s="7">
        <f t="shared" ref="O35:O44" si="20">+N35/$N$44</f>
        <v>4.6587091169966853E-5</v>
      </c>
      <c r="Q35" s="7">
        <f t="shared" si="17"/>
        <v>1.9300531143706667E-3</v>
      </c>
      <c r="R35" s="6">
        <f t="shared" si="18"/>
        <v>33</v>
      </c>
      <c r="S35" s="7">
        <f t="shared" ref="S35:S44" si="21">+R35/$R$44</f>
        <v>3.3783887542652157E-5</v>
      </c>
    </row>
    <row r="36" spans="1:19" outlineLevel="2" x14ac:dyDescent="0.25">
      <c r="A36">
        <v>20240</v>
      </c>
      <c r="B36" t="s">
        <v>16</v>
      </c>
      <c r="C36">
        <v>445</v>
      </c>
      <c r="D36">
        <f t="shared" si="15"/>
        <v>3</v>
      </c>
      <c r="E36" t="s">
        <v>5</v>
      </c>
      <c r="F36" s="1">
        <v>40273</v>
      </c>
      <c r="G36" s="7">
        <f t="shared" si="19"/>
        <v>1.1151315063540179E-3</v>
      </c>
      <c r="I36">
        <v>20240</v>
      </c>
      <c r="J36" t="s">
        <v>29</v>
      </c>
      <c r="K36">
        <v>445</v>
      </c>
      <c r="L36">
        <f t="shared" si="16"/>
        <v>3</v>
      </c>
      <c r="M36" t="s">
        <v>23</v>
      </c>
      <c r="N36" s="1">
        <v>964614</v>
      </c>
      <c r="O36" s="7">
        <f t="shared" si="20"/>
        <v>2.6006111320501395E-2</v>
      </c>
      <c r="Q36" s="7">
        <f t="shared" si="17"/>
        <v>0.37383304359939129</v>
      </c>
      <c r="R36" s="6">
        <f t="shared" si="18"/>
        <v>924341</v>
      </c>
      <c r="S36" s="7">
        <f t="shared" si="21"/>
        <v>0.94629795136553452</v>
      </c>
    </row>
    <row r="37" spans="1:19" outlineLevel="2" x14ac:dyDescent="0.25">
      <c r="A37">
        <v>20240</v>
      </c>
      <c r="B37" t="s">
        <v>16</v>
      </c>
      <c r="C37">
        <v>446</v>
      </c>
      <c r="D37">
        <f t="shared" si="15"/>
        <v>3</v>
      </c>
      <c r="E37" t="s">
        <v>6</v>
      </c>
      <c r="F37" s="1">
        <v>23464</v>
      </c>
      <c r="G37" s="7">
        <f t="shared" si="19"/>
        <v>6.497019259824367E-4</v>
      </c>
      <c r="I37">
        <v>20240</v>
      </c>
      <c r="J37" t="s">
        <v>29</v>
      </c>
      <c r="K37">
        <v>446</v>
      </c>
      <c r="L37">
        <f t="shared" si="16"/>
        <v>3</v>
      </c>
      <c r="M37" t="s">
        <v>24</v>
      </c>
      <c r="N37" s="1">
        <v>22624</v>
      </c>
      <c r="O37" s="7">
        <f t="shared" si="20"/>
        <v>6.0994580476234387E-4</v>
      </c>
      <c r="Q37" s="7">
        <f t="shared" si="17"/>
        <v>-3.6389670490415416E-3</v>
      </c>
      <c r="R37" s="6">
        <f t="shared" si="18"/>
        <v>-840</v>
      </c>
      <c r="S37" s="7">
        <f t="shared" si="21"/>
        <v>-8.5995350108569128E-4</v>
      </c>
    </row>
    <row r="38" spans="1:19" outlineLevel="2" x14ac:dyDescent="0.25">
      <c r="A38">
        <v>20240</v>
      </c>
      <c r="B38" t="s">
        <v>16</v>
      </c>
      <c r="C38">
        <v>447</v>
      </c>
      <c r="D38">
        <f t="shared" si="15"/>
        <v>3</v>
      </c>
      <c r="E38" t="s">
        <v>7</v>
      </c>
      <c r="F38" s="1">
        <v>270</v>
      </c>
      <c r="G38" s="7">
        <f t="shared" si="19"/>
        <v>7.4761131953314829E-6</v>
      </c>
      <c r="I38">
        <v>20240</v>
      </c>
      <c r="J38" t="s">
        <v>29</v>
      </c>
      <c r="K38">
        <v>447</v>
      </c>
      <c r="L38">
        <f t="shared" si="16"/>
        <v>3</v>
      </c>
      <c r="M38" t="s">
        <v>7</v>
      </c>
      <c r="N38" s="1">
        <v>389</v>
      </c>
      <c r="O38" s="7">
        <f t="shared" si="20"/>
        <v>1.0487487537683512E-5</v>
      </c>
      <c r="Q38" s="7">
        <f t="shared" si="17"/>
        <v>3.7190627674582588E-2</v>
      </c>
      <c r="R38" s="6">
        <f t="shared" si="18"/>
        <v>119</v>
      </c>
      <c r="S38" s="7">
        <f t="shared" si="21"/>
        <v>1.218267459871396E-4</v>
      </c>
    </row>
    <row r="39" spans="1:19" outlineLevel="2" x14ac:dyDescent="0.25">
      <c r="A39">
        <v>20240</v>
      </c>
      <c r="B39" t="s">
        <v>16</v>
      </c>
      <c r="C39">
        <v>448</v>
      </c>
      <c r="D39">
        <f t="shared" si="15"/>
        <v>3</v>
      </c>
      <c r="E39" t="s">
        <v>8</v>
      </c>
      <c r="F39" s="1">
        <v>14287559</v>
      </c>
      <c r="G39" s="7">
        <f t="shared" si="19"/>
        <v>0.395612623588804</v>
      </c>
      <c r="I39">
        <v>20240</v>
      </c>
      <c r="J39" t="s">
        <v>29</v>
      </c>
      <c r="K39">
        <v>448</v>
      </c>
      <c r="L39">
        <f t="shared" si="16"/>
        <v>3</v>
      </c>
      <c r="M39" t="s">
        <v>25</v>
      </c>
      <c r="N39" s="1">
        <v>15488343</v>
      </c>
      <c r="O39" s="7">
        <f t="shared" si="20"/>
        <v>0.41756762003050807</v>
      </c>
      <c r="Q39" s="7">
        <f t="shared" si="17"/>
        <v>8.1025008061350601E-3</v>
      </c>
      <c r="R39" s="6">
        <f t="shared" si="18"/>
        <v>1200784</v>
      </c>
      <c r="S39" s="7">
        <f t="shared" si="21"/>
        <v>1.2293076248186676</v>
      </c>
    </row>
    <row r="40" spans="1:19" outlineLevel="2" x14ac:dyDescent="0.25">
      <c r="A40">
        <v>20240</v>
      </c>
      <c r="B40" t="s">
        <v>16</v>
      </c>
      <c r="C40">
        <v>451</v>
      </c>
      <c r="D40">
        <f t="shared" si="15"/>
        <v>3</v>
      </c>
      <c r="E40" t="s">
        <v>9</v>
      </c>
      <c r="F40" s="1">
        <v>333928</v>
      </c>
      <c r="G40" s="7">
        <f t="shared" si="19"/>
        <v>9.2462352855209318E-3</v>
      </c>
      <c r="I40">
        <v>20240</v>
      </c>
      <c r="J40" t="s">
        <v>29</v>
      </c>
      <c r="K40">
        <v>451</v>
      </c>
      <c r="L40">
        <f t="shared" si="16"/>
        <v>3</v>
      </c>
      <c r="M40" t="s">
        <v>26</v>
      </c>
      <c r="N40" s="1">
        <v>630923</v>
      </c>
      <c r="O40" s="7">
        <f t="shared" si="20"/>
        <v>1.7009761181845485E-2</v>
      </c>
      <c r="Q40" s="7">
        <f t="shared" si="17"/>
        <v>6.5693586982528807E-2</v>
      </c>
      <c r="R40" s="6">
        <f t="shared" si="18"/>
        <v>296995</v>
      </c>
      <c r="S40" s="7">
        <f t="shared" si="21"/>
        <v>0.30404986911302961</v>
      </c>
    </row>
    <row r="41" spans="1:19" outlineLevel="2" x14ac:dyDescent="0.25">
      <c r="A41">
        <v>20240</v>
      </c>
      <c r="B41" t="s">
        <v>16</v>
      </c>
      <c r="C41">
        <v>452</v>
      </c>
      <c r="D41">
        <f t="shared" si="15"/>
        <v>3</v>
      </c>
      <c r="E41" t="s">
        <v>10</v>
      </c>
      <c r="F41" s="1">
        <v>19496298</v>
      </c>
      <c r="G41" s="7">
        <f t="shared" si="19"/>
        <v>0.53983900273301777</v>
      </c>
      <c r="I41">
        <v>20240</v>
      </c>
      <c r="J41" t="s">
        <v>29</v>
      </c>
      <c r="K41">
        <v>452</v>
      </c>
      <c r="L41">
        <f t="shared" si="16"/>
        <v>3</v>
      </c>
      <c r="M41" t="s">
        <v>10</v>
      </c>
      <c r="N41" s="1">
        <v>16401275</v>
      </c>
      <c r="O41" s="7">
        <f t="shared" si="20"/>
        <v>0.44218037831521884</v>
      </c>
      <c r="Q41" s="7">
        <f t="shared" si="17"/>
        <v>-1.7137997352566159E-2</v>
      </c>
      <c r="R41" s="6">
        <f t="shared" si="18"/>
        <v>-3095023</v>
      </c>
      <c r="S41" s="7">
        <f t="shared" si="21"/>
        <v>-3.1685426961794518</v>
      </c>
    </row>
    <row r="42" spans="1:19" outlineLevel="2" x14ac:dyDescent="0.25">
      <c r="A42">
        <v>20240</v>
      </c>
      <c r="B42" t="s">
        <v>16</v>
      </c>
      <c r="C42">
        <v>453</v>
      </c>
      <c r="D42">
        <f t="shared" si="15"/>
        <v>3</v>
      </c>
      <c r="E42" t="s">
        <v>11</v>
      </c>
      <c r="F42" s="1">
        <v>856746</v>
      </c>
      <c r="G42" s="7">
        <f t="shared" si="19"/>
        <v>2.3722703983879507E-2</v>
      </c>
      <c r="I42">
        <v>20240</v>
      </c>
      <c r="J42" t="s">
        <v>29</v>
      </c>
      <c r="K42">
        <v>453</v>
      </c>
      <c r="L42">
        <f t="shared" si="16"/>
        <v>3</v>
      </c>
      <c r="M42" t="s">
        <v>11</v>
      </c>
      <c r="N42" s="1">
        <v>433454</v>
      </c>
      <c r="O42" s="7">
        <f t="shared" si="20"/>
        <v>1.1685972810177555E-2</v>
      </c>
      <c r="Q42" s="7">
        <f t="shared" si="17"/>
        <v>-6.5866186214756928E-2</v>
      </c>
      <c r="R42" s="6">
        <f t="shared" si="18"/>
        <v>-423292</v>
      </c>
      <c r="S42" s="7">
        <f t="shared" si="21"/>
        <v>-0.43334694926376721</v>
      </c>
    </row>
    <row r="43" spans="1:19" outlineLevel="2" x14ac:dyDescent="0.25">
      <c r="A43">
        <v>20240</v>
      </c>
      <c r="B43" t="s">
        <v>16</v>
      </c>
      <c r="C43">
        <v>454</v>
      </c>
      <c r="D43">
        <f t="shared" si="15"/>
        <v>3</v>
      </c>
      <c r="E43" t="s">
        <v>12</v>
      </c>
      <c r="F43" s="1">
        <v>1049722</v>
      </c>
      <c r="G43" s="7">
        <f t="shared" si="19"/>
        <v>2.9066075909739832E-2</v>
      </c>
      <c r="I43">
        <v>20240</v>
      </c>
      <c r="J43" t="s">
        <v>29</v>
      </c>
      <c r="K43">
        <v>454</v>
      </c>
      <c r="L43">
        <f t="shared" si="16"/>
        <v>3</v>
      </c>
      <c r="M43" t="s">
        <v>12</v>
      </c>
      <c r="N43" s="1">
        <v>3025430</v>
      </c>
      <c r="O43" s="7">
        <f t="shared" si="20"/>
        <v>8.1565962522194918E-2</v>
      </c>
      <c r="Q43" s="7">
        <f t="shared" si="17"/>
        <v>0.11165821313382018</v>
      </c>
      <c r="R43" s="6">
        <f t="shared" si="18"/>
        <v>1975708</v>
      </c>
      <c r="S43" s="7">
        <f t="shared" si="21"/>
        <v>2.0226392996702489</v>
      </c>
    </row>
    <row r="44" spans="1:19" outlineLevel="2" x14ac:dyDescent="0.25">
      <c r="A44" s="3" t="s">
        <v>17</v>
      </c>
      <c r="E44" s="3" t="s">
        <v>39</v>
      </c>
      <c r="F44" s="1">
        <f>SUBTOTAL(9,F34:F43)</f>
        <v>36115023</v>
      </c>
      <c r="G44" s="7">
        <f t="shared" si="19"/>
        <v>1</v>
      </c>
      <c r="I44" s="3" t="s">
        <v>17</v>
      </c>
      <c r="N44" s="1">
        <f>SUBTOTAL(9,N34:N43)</f>
        <v>37091820</v>
      </c>
      <c r="O44" s="7">
        <f t="shared" si="20"/>
        <v>1</v>
      </c>
      <c r="Q44" s="7">
        <f t="shared" si="17"/>
        <v>2.6723174688587648E-3</v>
      </c>
      <c r="R44" s="6">
        <f t="shared" si="18"/>
        <v>976797</v>
      </c>
      <c r="S44" s="7">
        <f t="shared" si="21"/>
        <v>1</v>
      </c>
    </row>
    <row r="45" spans="1:19" outlineLevel="2" x14ac:dyDescent="0.25">
      <c r="A45" s="3"/>
      <c r="F45" s="1"/>
      <c r="G45" s="2"/>
      <c r="I45" s="3"/>
      <c r="N45" s="1"/>
    </row>
    <row r="46" spans="1:19" outlineLevel="2" x14ac:dyDescent="0.25">
      <c r="A46" s="3"/>
      <c r="E46" s="3" t="s">
        <v>30</v>
      </c>
      <c r="F46" s="1"/>
      <c r="G46" s="2"/>
      <c r="I46" s="3"/>
      <c r="N46" s="1"/>
    </row>
    <row r="47" spans="1:19" outlineLevel="1" x14ac:dyDescent="0.25">
      <c r="A47" s="3"/>
      <c r="F47" s="1"/>
      <c r="G47" s="2"/>
    </row>
    <row r="48" spans="1:19" outlineLevel="1" x14ac:dyDescent="0.25">
      <c r="A48">
        <v>20260</v>
      </c>
      <c r="B48" t="s">
        <v>18</v>
      </c>
      <c r="C48">
        <v>441</v>
      </c>
      <c r="D48">
        <f t="shared" ref="D48:D58" si="22">+LEN(C48)</f>
        <v>3</v>
      </c>
      <c r="E48" t="s">
        <v>1</v>
      </c>
      <c r="F48" s="1">
        <v>5440</v>
      </c>
      <c r="G48" s="7">
        <f>+F48/$F$59</f>
        <v>1.3208416675043329E-4</v>
      </c>
      <c r="N48" s="1">
        <v>23177</v>
      </c>
      <c r="O48" s="7">
        <f>+N48/$N$59</f>
        <v>3.6296871543872874E-4</v>
      </c>
      <c r="Q48" s="7">
        <f t="shared" ref="Q48:Q59" si="23">+((N48/F48)^(1/10))-1</f>
        <v>0.15596805371681155</v>
      </c>
      <c r="R48" s="6">
        <f t="shared" ref="R48:R59" si="24">+N48-F48</f>
        <v>17737</v>
      </c>
      <c r="S48" s="7">
        <f>+R48/$R$59</f>
        <v>7.8246425995124084E-4</v>
      </c>
    </row>
    <row r="49" spans="1:19" outlineLevel="2" x14ac:dyDescent="0.25">
      <c r="A49">
        <v>20260</v>
      </c>
      <c r="B49" t="s">
        <v>18</v>
      </c>
      <c r="C49">
        <v>442</v>
      </c>
      <c r="D49">
        <f t="shared" si="22"/>
        <v>3</v>
      </c>
      <c r="E49" t="s">
        <v>2</v>
      </c>
      <c r="F49" s="1">
        <v>696</v>
      </c>
      <c r="G49" s="7">
        <f t="shared" ref="G49:G59" si="25">+F49/$F$59</f>
        <v>1.6899003687187788E-5</v>
      </c>
      <c r="I49">
        <v>20260</v>
      </c>
      <c r="J49" t="s">
        <v>30</v>
      </c>
      <c r="K49">
        <v>441</v>
      </c>
      <c r="L49">
        <f t="shared" ref="L49:L59" si="26">+LEN(K49)</f>
        <v>3</v>
      </c>
      <c r="M49" t="s">
        <v>20</v>
      </c>
      <c r="N49" s="1">
        <v>32231</v>
      </c>
      <c r="O49" s="7">
        <f t="shared" ref="O49:O59" si="27">+N49/$N$59</f>
        <v>5.0476095557257911E-4</v>
      </c>
      <c r="Q49" s="7">
        <f t="shared" si="23"/>
        <v>0.46746061485163071</v>
      </c>
      <c r="R49" s="6">
        <f t="shared" si="24"/>
        <v>31535</v>
      </c>
      <c r="S49" s="7">
        <f t="shared" ref="S49:S59" si="28">+R49/$R$59</f>
        <v>1.3911603110764153E-3</v>
      </c>
    </row>
    <row r="50" spans="1:19" outlineLevel="2" x14ac:dyDescent="0.25">
      <c r="A50">
        <v>20260</v>
      </c>
      <c r="B50" t="s">
        <v>18</v>
      </c>
      <c r="C50">
        <v>444</v>
      </c>
      <c r="D50">
        <f t="shared" si="22"/>
        <v>3</v>
      </c>
      <c r="E50" t="s">
        <v>4</v>
      </c>
      <c r="F50" s="1">
        <v>106482</v>
      </c>
      <c r="G50" s="7">
        <f t="shared" si="25"/>
        <v>2.5854018830734626E-3</v>
      </c>
      <c r="I50">
        <v>20260</v>
      </c>
      <c r="J50" t="s">
        <v>30</v>
      </c>
      <c r="K50">
        <v>442</v>
      </c>
      <c r="L50">
        <f t="shared" si="26"/>
        <v>3</v>
      </c>
      <c r="M50" t="s">
        <v>21</v>
      </c>
      <c r="N50" s="1">
        <v>220499</v>
      </c>
      <c r="O50" s="7">
        <f t="shared" si="27"/>
        <v>3.4531750781172823E-3</v>
      </c>
      <c r="Q50" s="7">
        <f t="shared" si="23"/>
        <v>7.5506507406889911E-2</v>
      </c>
      <c r="R50" s="6">
        <f t="shared" si="24"/>
        <v>114017</v>
      </c>
      <c r="S50" s="7">
        <f t="shared" si="28"/>
        <v>5.029837488124295E-3</v>
      </c>
    </row>
    <row r="51" spans="1:19" outlineLevel="2" x14ac:dyDescent="0.25">
      <c r="A51">
        <v>20260</v>
      </c>
      <c r="B51" t="s">
        <v>18</v>
      </c>
      <c r="C51">
        <v>445</v>
      </c>
      <c r="D51">
        <f t="shared" si="22"/>
        <v>3</v>
      </c>
      <c r="E51" t="s">
        <v>5</v>
      </c>
      <c r="F51" s="1">
        <v>28356</v>
      </c>
      <c r="G51" s="7">
        <f t="shared" si="25"/>
        <v>6.8848871918663344E-4</v>
      </c>
      <c r="I51">
        <v>20260</v>
      </c>
      <c r="J51" t="s">
        <v>30</v>
      </c>
      <c r="K51">
        <v>444</v>
      </c>
      <c r="L51">
        <f t="shared" si="26"/>
        <v>3</v>
      </c>
      <c r="M51" t="s">
        <v>22</v>
      </c>
      <c r="N51" s="1">
        <v>600139</v>
      </c>
      <c r="O51" s="7">
        <f t="shared" si="27"/>
        <v>9.3986142259431006E-3</v>
      </c>
      <c r="Q51" s="7">
        <f t="shared" si="23"/>
        <v>0.35694013570931249</v>
      </c>
      <c r="R51" s="6">
        <f t="shared" si="24"/>
        <v>571783</v>
      </c>
      <c r="S51" s="7">
        <f t="shared" si="28"/>
        <v>2.5224094376033169E-2</v>
      </c>
    </row>
    <row r="52" spans="1:19" outlineLevel="2" x14ac:dyDescent="0.25">
      <c r="A52">
        <v>20260</v>
      </c>
      <c r="B52" t="s">
        <v>18</v>
      </c>
      <c r="C52">
        <v>446</v>
      </c>
      <c r="D52">
        <f t="shared" si="22"/>
        <v>3</v>
      </c>
      <c r="E52" t="s">
        <v>6</v>
      </c>
      <c r="F52" s="1">
        <v>169961</v>
      </c>
      <c r="G52" s="7">
        <f t="shared" si="25"/>
        <v>4.1266832840202924E-3</v>
      </c>
      <c r="I52">
        <v>20260</v>
      </c>
      <c r="J52" t="s">
        <v>30</v>
      </c>
      <c r="K52">
        <v>445</v>
      </c>
      <c r="L52">
        <f t="shared" si="26"/>
        <v>3</v>
      </c>
      <c r="M52" t="s">
        <v>23</v>
      </c>
      <c r="N52" s="1">
        <v>182900</v>
      </c>
      <c r="O52" s="7">
        <f t="shared" si="27"/>
        <v>2.8643473294103416E-3</v>
      </c>
      <c r="Q52" s="7">
        <f t="shared" si="23"/>
        <v>7.3640377852302041E-3</v>
      </c>
      <c r="R52" s="6">
        <f t="shared" si="24"/>
        <v>12939</v>
      </c>
      <c r="S52" s="7">
        <f t="shared" si="28"/>
        <v>5.7080143538981254E-4</v>
      </c>
    </row>
    <row r="53" spans="1:19" outlineLevel="2" x14ac:dyDescent="0.25">
      <c r="A53">
        <v>20260</v>
      </c>
      <c r="B53" t="s">
        <v>18</v>
      </c>
      <c r="C53">
        <v>447</v>
      </c>
      <c r="D53">
        <f t="shared" si="22"/>
        <v>3</v>
      </c>
      <c r="E53" t="s">
        <v>7</v>
      </c>
      <c r="F53" s="1">
        <v>788</v>
      </c>
      <c r="G53" s="7">
        <f t="shared" si="25"/>
        <v>1.9132780036643644E-5</v>
      </c>
      <c r="I53">
        <v>20260</v>
      </c>
      <c r="J53" t="s">
        <v>30</v>
      </c>
      <c r="K53">
        <v>446</v>
      </c>
      <c r="L53">
        <f t="shared" si="26"/>
        <v>3</v>
      </c>
      <c r="M53" t="s">
        <v>24</v>
      </c>
      <c r="N53" s="1">
        <v>3635</v>
      </c>
      <c r="O53" s="7">
        <f t="shared" si="27"/>
        <v>5.6926749821796562E-5</v>
      </c>
      <c r="Q53" s="7">
        <f t="shared" si="23"/>
        <v>0.16519287355119849</v>
      </c>
      <c r="R53" s="6">
        <f t="shared" si="24"/>
        <v>2847</v>
      </c>
      <c r="S53" s="7">
        <f t="shared" si="28"/>
        <v>1.2559484400299841E-4</v>
      </c>
    </row>
    <row r="54" spans="1:19" outlineLevel="2" x14ac:dyDescent="0.25">
      <c r="A54">
        <v>20260</v>
      </c>
      <c r="B54" t="s">
        <v>18</v>
      </c>
      <c r="C54">
        <v>448</v>
      </c>
      <c r="D54">
        <f t="shared" si="22"/>
        <v>3</v>
      </c>
      <c r="E54" t="s">
        <v>8</v>
      </c>
      <c r="F54" s="1">
        <v>25948629</v>
      </c>
      <c r="G54" s="7">
        <f t="shared" si="25"/>
        <v>0.63003732348917807</v>
      </c>
      <c r="I54">
        <v>20260</v>
      </c>
      <c r="J54" t="s">
        <v>30</v>
      </c>
      <c r="K54">
        <v>447</v>
      </c>
      <c r="L54">
        <f t="shared" si="26"/>
        <v>3</v>
      </c>
      <c r="M54" t="s">
        <v>7</v>
      </c>
      <c r="N54" s="1">
        <v>39059703</v>
      </c>
      <c r="O54" s="7">
        <f t="shared" si="27"/>
        <v>0.6117034225019744</v>
      </c>
      <c r="Q54" s="7">
        <f t="shared" si="23"/>
        <v>4.1745065521381353E-2</v>
      </c>
      <c r="R54" s="6">
        <f t="shared" si="24"/>
        <v>13111074</v>
      </c>
      <c r="S54" s="7">
        <f t="shared" si="28"/>
        <v>0.57839244599289363</v>
      </c>
    </row>
    <row r="55" spans="1:19" outlineLevel="2" x14ac:dyDescent="0.25">
      <c r="A55">
        <v>20260</v>
      </c>
      <c r="B55" t="s">
        <v>18</v>
      </c>
      <c r="C55">
        <v>451</v>
      </c>
      <c r="D55">
        <f t="shared" si="22"/>
        <v>3</v>
      </c>
      <c r="E55" t="s">
        <v>9</v>
      </c>
      <c r="F55" s="1">
        <v>2709596</v>
      </c>
      <c r="G55" s="7">
        <f t="shared" si="25"/>
        <v>6.5789472406306435E-2</v>
      </c>
      <c r="I55">
        <v>20260</v>
      </c>
      <c r="J55" t="s">
        <v>30</v>
      </c>
      <c r="K55">
        <v>448</v>
      </c>
      <c r="L55">
        <f t="shared" si="26"/>
        <v>3</v>
      </c>
      <c r="M55" t="s">
        <v>25</v>
      </c>
      <c r="N55" s="1">
        <v>4418706</v>
      </c>
      <c r="O55" s="7">
        <f t="shared" si="27"/>
        <v>6.9200157083375902E-2</v>
      </c>
      <c r="Q55" s="7">
        <f t="shared" si="23"/>
        <v>5.0120305923341935E-2</v>
      </c>
      <c r="R55" s="6">
        <f t="shared" si="24"/>
        <v>1709110</v>
      </c>
      <c r="S55" s="7">
        <f t="shared" si="28"/>
        <v>7.5397050872484925E-2</v>
      </c>
    </row>
    <row r="56" spans="1:19" outlineLevel="2" x14ac:dyDescent="0.25">
      <c r="A56">
        <v>20260</v>
      </c>
      <c r="B56" t="s">
        <v>18</v>
      </c>
      <c r="C56">
        <v>452</v>
      </c>
      <c r="D56">
        <f t="shared" si="22"/>
        <v>3</v>
      </c>
      <c r="E56" t="s">
        <v>10</v>
      </c>
      <c r="F56" s="1">
        <v>10205733</v>
      </c>
      <c r="G56" s="7">
        <f t="shared" si="25"/>
        <v>0.2477970109158823</v>
      </c>
      <c r="I56">
        <v>20260</v>
      </c>
      <c r="J56" t="s">
        <v>30</v>
      </c>
      <c r="K56">
        <v>451</v>
      </c>
      <c r="L56">
        <f t="shared" si="26"/>
        <v>3</v>
      </c>
      <c r="M56" t="s">
        <v>26</v>
      </c>
      <c r="N56" s="1">
        <v>11562279</v>
      </c>
      <c r="O56" s="7">
        <f t="shared" si="27"/>
        <v>0.1810737177449277</v>
      </c>
      <c r="Q56" s="7">
        <f t="shared" si="23"/>
        <v>1.2558034916989147E-2</v>
      </c>
      <c r="R56" s="6">
        <f t="shared" si="24"/>
        <v>1356546</v>
      </c>
      <c r="S56" s="7">
        <f t="shared" si="28"/>
        <v>5.9843759484682638E-2</v>
      </c>
    </row>
    <row r="57" spans="1:19" outlineLevel="2" x14ac:dyDescent="0.25">
      <c r="A57">
        <v>20260</v>
      </c>
      <c r="B57" t="s">
        <v>18</v>
      </c>
      <c r="C57">
        <v>453</v>
      </c>
      <c r="D57">
        <f t="shared" si="22"/>
        <v>3</v>
      </c>
      <c r="E57" t="s">
        <v>11</v>
      </c>
      <c r="F57" s="1">
        <v>176056</v>
      </c>
      <c r="G57" s="7">
        <f t="shared" si="25"/>
        <v>4.2746709671717432E-3</v>
      </c>
      <c r="I57">
        <v>20260</v>
      </c>
      <c r="J57" t="s">
        <v>30</v>
      </c>
      <c r="K57">
        <v>452</v>
      </c>
      <c r="L57">
        <f t="shared" si="26"/>
        <v>3</v>
      </c>
      <c r="M57" t="s">
        <v>10</v>
      </c>
      <c r="N57" s="1">
        <v>103090</v>
      </c>
      <c r="O57" s="7">
        <f t="shared" si="27"/>
        <v>1.6144645499667147E-3</v>
      </c>
      <c r="Q57" s="7">
        <f t="shared" si="23"/>
        <v>-5.2112991630024252E-2</v>
      </c>
      <c r="R57" s="6">
        <f t="shared" si="24"/>
        <v>-72966</v>
      </c>
      <c r="S57" s="7">
        <f t="shared" si="28"/>
        <v>-3.2188807121611455E-3</v>
      </c>
    </row>
    <row r="58" spans="1:19" outlineLevel="2" x14ac:dyDescent="0.25">
      <c r="A58">
        <v>20260</v>
      </c>
      <c r="B58" t="s">
        <v>18</v>
      </c>
      <c r="C58">
        <v>454</v>
      </c>
      <c r="D58">
        <f t="shared" si="22"/>
        <v>3</v>
      </c>
      <c r="E58" t="s">
        <v>12</v>
      </c>
      <c r="F58" s="1">
        <v>1834123</v>
      </c>
      <c r="G58" s="7">
        <f t="shared" si="25"/>
        <v>4.4532832384706789E-2</v>
      </c>
      <c r="I58">
        <v>20260</v>
      </c>
      <c r="J58" t="s">
        <v>30</v>
      </c>
      <c r="K58">
        <v>453</v>
      </c>
      <c r="L58">
        <f t="shared" si="26"/>
        <v>3</v>
      </c>
      <c r="M58" t="s">
        <v>11</v>
      </c>
      <c r="N58" s="1">
        <v>7647629</v>
      </c>
      <c r="O58" s="7">
        <f t="shared" si="27"/>
        <v>0.11976744506545151</v>
      </c>
      <c r="Q58" s="7">
        <f t="shared" si="23"/>
        <v>0.15347938030306496</v>
      </c>
      <c r="R58" s="6">
        <f t="shared" si="24"/>
        <v>5813506</v>
      </c>
      <c r="S58" s="7">
        <f t="shared" si="28"/>
        <v>0.25646167164752204</v>
      </c>
    </row>
    <row r="59" spans="1:19" outlineLevel="2" x14ac:dyDescent="0.25">
      <c r="A59" s="3" t="s">
        <v>31</v>
      </c>
      <c r="E59" s="3" t="s">
        <v>39</v>
      </c>
      <c r="F59" s="1">
        <f>+SUM(F48:F58)</f>
        <v>41185860</v>
      </c>
      <c r="G59" s="7">
        <f t="shared" si="25"/>
        <v>1</v>
      </c>
      <c r="I59">
        <v>20260</v>
      </c>
      <c r="J59" t="s">
        <v>30</v>
      </c>
      <c r="K59">
        <v>454</v>
      </c>
      <c r="L59">
        <f t="shared" si="26"/>
        <v>3</v>
      </c>
      <c r="M59" t="s">
        <v>12</v>
      </c>
      <c r="N59" s="1">
        <f>SUBTOTAL(9,N48:N58)</f>
        <v>63853988</v>
      </c>
      <c r="O59" s="7">
        <f t="shared" si="27"/>
        <v>1</v>
      </c>
      <c r="Q59" s="7">
        <f t="shared" si="23"/>
        <v>4.4826042011745892E-2</v>
      </c>
      <c r="R59" s="6">
        <f t="shared" si="24"/>
        <v>22668128</v>
      </c>
      <c r="S59" s="7">
        <f t="shared" si="28"/>
        <v>1</v>
      </c>
    </row>
    <row r="60" spans="1:19" outlineLevel="2" x14ac:dyDescent="0.25">
      <c r="I60" s="3" t="s">
        <v>31</v>
      </c>
    </row>
    <row r="61" spans="1:19" outlineLevel="2" x14ac:dyDescent="0.25">
      <c r="E61" s="3" t="s">
        <v>40</v>
      </c>
      <c r="F61" s="8">
        <v>2002</v>
      </c>
      <c r="G61" s="8"/>
      <c r="K61" s="4">
        <v>2012</v>
      </c>
      <c r="L61" s="4"/>
      <c r="M61" s="4">
        <v>2012</v>
      </c>
      <c r="N61" s="4">
        <v>2012</v>
      </c>
    </row>
    <row r="62" spans="1:19" outlineLevel="2" x14ac:dyDescent="0.25">
      <c r="F62" s="5" t="s">
        <v>34</v>
      </c>
      <c r="G62" s="5" t="s">
        <v>35</v>
      </c>
      <c r="H62" s="5"/>
      <c r="I62" s="5"/>
      <c r="J62" s="5"/>
      <c r="K62" s="5" t="s">
        <v>32</v>
      </c>
      <c r="L62" s="5" t="s">
        <v>33</v>
      </c>
      <c r="M62" s="5" t="s">
        <v>32</v>
      </c>
      <c r="N62" s="5" t="s">
        <v>34</v>
      </c>
      <c r="O62" s="5" t="s">
        <v>35</v>
      </c>
      <c r="Q62" s="5" t="s">
        <v>36</v>
      </c>
      <c r="R62" s="5" t="s">
        <v>41</v>
      </c>
      <c r="S62" s="5" t="s">
        <v>42</v>
      </c>
    </row>
    <row r="63" spans="1:19" x14ac:dyDescent="0.25">
      <c r="E63" t="s">
        <v>1</v>
      </c>
      <c r="F63" s="1">
        <f>+F48+F18+F3</f>
        <v>290247</v>
      </c>
      <c r="G63" s="7">
        <f>+F63/$F$75</f>
        <v>1.1229852102267067E-3</v>
      </c>
      <c r="N63" s="1">
        <f>+N48+N18+N3</f>
        <v>469664</v>
      </c>
      <c r="O63" s="7">
        <f>+N63/$N$75</f>
        <v>1.4054134631586055E-3</v>
      </c>
      <c r="Q63" s="7">
        <f t="shared" ref="Q63:Q75" si="29">+((N63/F63)^(1/10))-1</f>
        <v>4.9305509784279833E-2</v>
      </c>
      <c r="R63" s="6">
        <f t="shared" ref="R63:R75" si="30">+N63-F63</f>
        <v>179417</v>
      </c>
      <c r="S63" s="7">
        <f>+R63/$R$75</f>
        <v>2.3694212086791096E-3</v>
      </c>
    </row>
    <row r="64" spans="1:19" x14ac:dyDescent="0.25">
      <c r="E64" t="s">
        <v>2</v>
      </c>
      <c r="F64" s="1">
        <f>+F49+F34+F19+F4</f>
        <v>59737</v>
      </c>
      <c r="G64" s="7">
        <f t="shared" ref="G64:G77" si="31">+F64/$F$75</f>
        <v>2.3112648021620473E-4</v>
      </c>
      <c r="N64" s="1">
        <f>+N49+N34+N19+N4</f>
        <v>334589</v>
      </c>
      <c r="O64" s="7">
        <f t="shared" ref="O64:O77" si="32">+N64/$N$75</f>
        <v>1.0012176475624587E-3</v>
      </c>
      <c r="Q64" s="7">
        <f t="shared" si="29"/>
        <v>0.18802840656195818</v>
      </c>
      <c r="R64" s="6">
        <f t="shared" si="30"/>
        <v>274852</v>
      </c>
      <c r="S64" s="7">
        <f t="shared" ref="S64:S75" si="33">+R64/$R$75</f>
        <v>3.6297572584976377E-3</v>
      </c>
    </row>
    <row r="65" spans="5:19" x14ac:dyDescent="0.25">
      <c r="E65" t="s">
        <v>3</v>
      </c>
      <c r="F65" s="1">
        <f>+F20</f>
        <v>2260</v>
      </c>
      <c r="G65" s="7">
        <f t="shared" si="31"/>
        <v>8.7440923596535263E-6</v>
      </c>
      <c r="N65" s="1">
        <f>+N20</f>
        <v>1330</v>
      </c>
      <c r="O65" s="7">
        <f t="shared" si="32"/>
        <v>3.9798662575818995E-6</v>
      </c>
      <c r="Q65" s="7">
        <f t="shared" si="29"/>
        <v>-5.1637614992801839E-2</v>
      </c>
      <c r="R65" s="6">
        <f t="shared" si="30"/>
        <v>-930</v>
      </c>
      <c r="S65" s="7">
        <f t="shared" si="33"/>
        <v>-1.2281788927869556E-5</v>
      </c>
    </row>
    <row r="66" spans="5:19" x14ac:dyDescent="0.25">
      <c r="E66" t="s">
        <v>4</v>
      </c>
      <c r="F66" s="1">
        <f t="shared" ref="F66:F74" si="34">+F50+F35+F21+F5</f>
        <v>474108</v>
      </c>
      <c r="G66" s="7">
        <f t="shared" si="31"/>
        <v>1.8343558143586788E-3</v>
      </c>
      <c r="N66" s="1">
        <f t="shared" ref="N66:N74" si="35">+N50+N35+N21+N5</f>
        <v>484981</v>
      </c>
      <c r="O66" s="7">
        <f t="shared" si="32"/>
        <v>1.4512477574949829E-3</v>
      </c>
      <c r="Q66" s="7">
        <f t="shared" si="29"/>
        <v>2.2700297318849483E-3</v>
      </c>
      <c r="R66" s="6">
        <f t="shared" si="30"/>
        <v>10873</v>
      </c>
      <c r="S66" s="7">
        <f t="shared" si="33"/>
        <v>1.4359128065884481E-4</v>
      </c>
    </row>
    <row r="67" spans="5:19" x14ac:dyDescent="0.25">
      <c r="E67" t="s">
        <v>5</v>
      </c>
      <c r="F67" s="1">
        <f t="shared" si="34"/>
        <v>199744</v>
      </c>
      <c r="G67" s="7">
        <f t="shared" si="31"/>
        <v>7.7282300189674064E-4</v>
      </c>
      <c r="N67" s="1">
        <f t="shared" si="35"/>
        <v>4026905</v>
      </c>
      <c r="O67" s="7">
        <f t="shared" si="32"/>
        <v>1.2050032580441985E-2</v>
      </c>
      <c r="Q67" s="7">
        <f t="shared" si="29"/>
        <v>0.3503606194757436</v>
      </c>
      <c r="R67" s="6">
        <f t="shared" si="30"/>
        <v>3827161</v>
      </c>
      <c r="S67" s="7">
        <f t="shared" si="33"/>
        <v>5.0542347951585138E-2</v>
      </c>
    </row>
    <row r="68" spans="5:19" x14ac:dyDescent="0.25">
      <c r="E68" t="s">
        <v>6</v>
      </c>
      <c r="F68" s="1">
        <f t="shared" si="34"/>
        <v>373614</v>
      </c>
      <c r="G68" s="7">
        <f t="shared" si="31"/>
        <v>1.4455377534776958E-3</v>
      </c>
      <c r="N68" s="1">
        <f t="shared" si="35"/>
        <v>386459</v>
      </c>
      <c r="O68" s="7">
        <f t="shared" si="32"/>
        <v>1.1564324316081529E-3</v>
      </c>
      <c r="Q68" s="7">
        <f t="shared" si="29"/>
        <v>3.3859798533879548E-3</v>
      </c>
      <c r="R68" s="6">
        <f t="shared" si="30"/>
        <v>12845</v>
      </c>
      <c r="S68" s="7">
        <f t="shared" si="33"/>
        <v>1.6963395567578973E-4</v>
      </c>
    </row>
    <row r="69" spans="5:19" x14ac:dyDescent="0.25">
      <c r="E69" t="s">
        <v>7</v>
      </c>
      <c r="F69" s="1">
        <f t="shared" si="34"/>
        <v>2809</v>
      </c>
      <c r="G69" s="7">
        <f t="shared" si="31"/>
        <v>1.0868210370914494E-5</v>
      </c>
      <c r="N69" s="1">
        <f t="shared" si="35"/>
        <v>9039</v>
      </c>
      <c r="O69" s="7">
        <f t="shared" si="32"/>
        <v>2.7048128648332925E-5</v>
      </c>
      <c r="Q69" s="7">
        <f t="shared" si="29"/>
        <v>0.12397555168995256</v>
      </c>
      <c r="R69" s="6">
        <f t="shared" si="30"/>
        <v>6230</v>
      </c>
      <c r="S69" s="7">
        <f t="shared" si="33"/>
        <v>8.2274779592072394E-5</v>
      </c>
    </row>
    <row r="70" spans="5:19" x14ac:dyDescent="0.25">
      <c r="E70" t="s">
        <v>8</v>
      </c>
      <c r="F70" s="1">
        <f t="shared" si="34"/>
        <v>131764513</v>
      </c>
      <c r="G70" s="7">
        <f t="shared" si="31"/>
        <v>0.50980578380387953</v>
      </c>
      <c r="N70" s="1">
        <f t="shared" si="35"/>
        <v>179586687</v>
      </c>
      <c r="O70" s="7">
        <f t="shared" si="32"/>
        <v>0.53739172624227216</v>
      </c>
      <c r="Q70" s="7">
        <f t="shared" si="29"/>
        <v>3.1448545425908137E-2</v>
      </c>
      <c r="R70" s="6">
        <f t="shared" si="30"/>
        <v>47822174</v>
      </c>
      <c r="S70" s="7">
        <f t="shared" si="33"/>
        <v>0.63155037326865737</v>
      </c>
    </row>
    <row r="71" spans="5:19" x14ac:dyDescent="0.25">
      <c r="E71" t="s">
        <v>9</v>
      </c>
      <c r="F71" s="1">
        <f t="shared" si="34"/>
        <v>7021709</v>
      </c>
      <c r="G71" s="7">
        <f t="shared" si="31"/>
        <v>2.7167465494960356E-2</v>
      </c>
      <c r="N71" s="1">
        <f t="shared" si="35"/>
        <v>12330050</v>
      </c>
      <c r="O71" s="7">
        <f t="shared" si="32"/>
        <v>3.6896202969396767E-2</v>
      </c>
      <c r="Q71" s="7">
        <f t="shared" si="29"/>
        <v>5.7918473899738032E-2</v>
      </c>
      <c r="R71" s="6">
        <f t="shared" si="30"/>
        <v>5308341</v>
      </c>
      <c r="S71" s="7">
        <f t="shared" si="33"/>
        <v>7.0103143784038716E-2</v>
      </c>
    </row>
    <row r="72" spans="5:19" x14ac:dyDescent="0.25">
      <c r="E72" t="s">
        <v>10</v>
      </c>
      <c r="F72" s="1">
        <f t="shared" si="34"/>
        <v>101353360</v>
      </c>
      <c r="G72" s="7">
        <f t="shared" si="31"/>
        <v>0.39214298265540409</v>
      </c>
      <c r="N72" s="1">
        <f t="shared" si="35"/>
        <v>96401940</v>
      </c>
      <c r="O72" s="7">
        <f t="shared" si="32"/>
        <v>0.28847129937701865</v>
      </c>
      <c r="Q72" s="7">
        <f t="shared" si="29"/>
        <v>-4.996147418185215E-3</v>
      </c>
      <c r="R72" s="6">
        <f t="shared" si="30"/>
        <v>-4951420</v>
      </c>
      <c r="S72" s="7">
        <f t="shared" si="33"/>
        <v>-6.5389564874442876E-2</v>
      </c>
    </row>
    <row r="73" spans="5:19" x14ac:dyDescent="0.25">
      <c r="E73" t="s">
        <v>11</v>
      </c>
      <c r="F73" s="1">
        <f t="shared" si="34"/>
        <v>2965078</v>
      </c>
      <c r="G73" s="7">
        <f t="shared" si="31"/>
        <v>1.1472086675033964E-2</v>
      </c>
      <c r="N73" s="1">
        <f t="shared" si="35"/>
        <v>1226487</v>
      </c>
      <c r="O73" s="7">
        <f t="shared" si="32"/>
        <v>3.6701159598968806E-3</v>
      </c>
      <c r="Q73" s="7">
        <f t="shared" si="29"/>
        <v>-8.4490863717394227E-2</v>
      </c>
      <c r="R73" s="6">
        <f t="shared" si="30"/>
        <v>-1738591</v>
      </c>
      <c r="S73" s="7">
        <f t="shared" si="33"/>
        <v>-2.2960223326767375E-2</v>
      </c>
    </row>
    <row r="74" spans="5:19" x14ac:dyDescent="0.25">
      <c r="E74" t="s">
        <v>12</v>
      </c>
      <c r="F74" s="1">
        <f t="shared" si="34"/>
        <v>13953037</v>
      </c>
      <c r="G74" s="7">
        <f t="shared" si="31"/>
        <v>5.3985240807815464E-2</v>
      </c>
      <c r="N74" s="1">
        <f t="shared" si="35"/>
        <v>38923953</v>
      </c>
      <c r="O74" s="7">
        <f t="shared" si="32"/>
        <v>0.11647528357624343</v>
      </c>
      <c r="Q74" s="7">
        <f t="shared" si="29"/>
        <v>0.10803842007423392</v>
      </c>
      <c r="R74" s="6">
        <f t="shared" si="30"/>
        <v>24970916</v>
      </c>
      <c r="S74" s="7">
        <f t="shared" si="33"/>
        <v>0.32977152650275349</v>
      </c>
    </row>
    <row r="75" spans="5:19" x14ac:dyDescent="0.25">
      <c r="E75" s="3" t="s">
        <v>39</v>
      </c>
      <c r="F75" s="6">
        <f>+SUM(F63:F74)</f>
        <v>258460216</v>
      </c>
      <c r="G75" s="7">
        <f t="shared" si="31"/>
        <v>1</v>
      </c>
      <c r="N75" s="1">
        <f>+SUM(N63:N74)</f>
        <v>334182084</v>
      </c>
      <c r="O75" s="7">
        <f t="shared" si="32"/>
        <v>1</v>
      </c>
      <c r="Q75" s="7">
        <f t="shared" si="29"/>
        <v>2.602736992104826E-2</v>
      </c>
      <c r="R75" s="6">
        <f t="shared" si="30"/>
        <v>75721868</v>
      </c>
      <c r="S75" s="7">
        <f t="shared" si="33"/>
        <v>1</v>
      </c>
    </row>
    <row r="77" spans="5:19" x14ac:dyDescent="0.25">
      <c r="E77" t="s">
        <v>43</v>
      </c>
      <c r="F77" s="1">
        <v>4545000</v>
      </c>
      <c r="G77" s="7">
        <f t="shared" si="31"/>
        <v>1.7584911404701448E-2</v>
      </c>
      <c r="N77" s="1">
        <v>33579000</v>
      </c>
      <c r="O77" s="7">
        <f t="shared" si="32"/>
        <v>0.10048114967168617</v>
      </c>
      <c r="Q77" s="7">
        <f t="shared" ref="Q77" si="36">+((N77/F77)^(1/10))-1</f>
        <v>0.2213872640249972</v>
      </c>
      <c r="R77" s="6">
        <f t="shared" ref="R77" si="37">+N77-F77</f>
        <v>29034000</v>
      </c>
      <c r="S77" s="7">
        <f t="shared" ref="S77" si="38">+R77/$R$75</f>
        <v>0.38342952659329532</v>
      </c>
    </row>
  </sheetData>
  <mergeCells count="2">
    <mergeCell ref="F1:G1"/>
    <mergeCell ref="F61:G61"/>
  </mergeCells>
  <printOptions gridLines="1"/>
  <pageMargins left="0.7" right="0.7" top="0.75" bottom="0.75" header="0.3" footer="0.3"/>
  <pageSetup scale="51" orientation="portrait" r:id="rId1"/>
  <headerFooter>
    <oddHeader>&amp;C&amp;F</oddHeader>
    <oddFooter>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Gary</dc:creator>
  <cp:lastModifiedBy>Gary</cp:lastModifiedBy>
  <cp:lastPrinted>2016-07-07T21:20:32Z</cp:lastPrinted>
  <dcterms:created xsi:type="dcterms:W3CDTF">2016-06-16T20:50:59Z</dcterms:created>
  <dcterms:modified xsi:type="dcterms:W3CDTF">2016-12-10T22:14:52Z</dcterms:modified>
</cp:coreProperties>
</file>