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13_ncr:1_{E9FA4B43-1EC3-A04B-AFA1-D28DA0B7AF69}" xr6:coauthVersionLast="47" xr6:coauthVersionMax="47" xr10:uidLastSave="{00000000-0000-0000-0000-000000000000}"/>
  <bookViews>
    <workbookView xWindow="0" yWindow="0" windowWidth="26160" windowHeight="18000" xr2:uid="{2699F2C3-E992-7B47-BE33-742A67310BF5}"/>
  </bookViews>
  <sheets>
    <sheet name="score chart" sheetId="1" r:id="rId1"/>
    <sheet name="Sheet1" sheetId="3" r:id="rId2"/>
    <sheet name="MD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3" i="1"/>
  <c r="S45" i="1"/>
  <c r="S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P2" i="1"/>
  <c r="Q43" i="1"/>
  <c r="Q42" i="1"/>
  <c r="Q40" i="1"/>
  <c r="Q37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O102" i="1"/>
  <c r="O87" i="1"/>
  <c r="O82" i="1"/>
  <c r="O77" i="1"/>
  <c r="O72" i="1"/>
  <c r="O67" i="1"/>
  <c r="O62" i="1"/>
  <c r="O52" i="1"/>
  <c r="O57" i="1"/>
  <c r="O47" i="1"/>
  <c r="O29" i="1"/>
  <c r="O30" i="1"/>
  <c r="O31" i="1"/>
  <c r="O32" i="1"/>
  <c r="O33" i="1"/>
  <c r="O34" i="1"/>
  <c r="O35" i="1"/>
  <c r="O36" i="1"/>
  <c r="O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8" i="1"/>
  <c r="O39" i="1"/>
  <c r="O40" i="1"/>
  <c r="O41" i="1"/>
  <c r="O42" i="1"/>
  <c r="O3" i="1"/>
  <c r="O2" i="1"/>
  <c r="N102" i="1"/>
  <c r="N97" i="1"/>
  <c r="N92" i="1"/>
  <c r="N87" i="1"/>
  <c r="N82" i="1"/>
  <c r="N77" i="1"/>
  <c r="N72" i="1"/>
  <c r="N67" i="1"/>
  <c r="N62" i="1"/>
  <c r="N57" i="1"/>
  <c r="N47" i="1"/>
  <c r="N52" i="1"/>
  <c r="N4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N2" i="1"/>
  <c r="M102" i="1"/>
  <c r="M92" i="1"/>
  <c r="M82" i="1"/>
  <c r="M72" i="1"/>
  <c r="M62" i="1"/>
  <c r="M52" i="1"/>
  <c r="M42" i="1"/>
  <c r="M40" i="1"/>
  <c r="M39" i="1"/>
  <c r="M38" i="1"/>
  <c r="M37" i="1"/>
  <c r="M5" i="1"/>
  <c r="M8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2" i="1"/>
</calcChain>
</file>

<file path=xl/sharedStrings.xml><?xml version="1.0" encoding="utf-8"?>
<sst xmlns="http://schemas.openxmlformats.org/spreadsheetml/2006/main" count="111" uniqueCount="100">
  <si>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</si>
  <si>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</si>
  <si>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</si>
  <si>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</si>
  <si>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</si>
  <si>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</si>
  <si>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</si>
  <si>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</si>
  <si>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</si>
  <si>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</si>
  <si>
    <t>SDC-sec</t>
  </si>
  <si>
    <t>2MR-sec</t>
  </si>
  <si>
    <t>LTK time</t>
  </si>
  <si>
    <t>if (SDCtotal &lt;= 93) {document.getElementById('SDCid').innerHTML = '100';}</t>
  </si>
  <si>
    <t>if (SDCtotal &gt; 93 &amp; SDCtotal &lt;= 96) {document.getElementById('SDCid').innerHTML = '99';}</t>
  </si>
  <si>
    <t>if (SDCtotal &gt; 96 &amp; SDCtotal &lt;= 99) {document.getElementById('SDCid').innerHTML = '98';}</t>
  </si>
  <si>
    <t>if (SDCtotal &gt; 99 &amp; SDCtotal &lt;= 101) {document.getElementById('SDCid').innerHTML = '97';}</t>
  </si>
  <si>
    <t>if (SDCtotal &gt; 101 &amp; SDCtotal &lt;= 103) {document.getElementById('SDCid').innerHTML = '96';}</t>
  </si>
  <si>
    <t>if (SDCtotal &gt; 103 &amp; SDCtotal &lt;= 105) {document.getElementById('SDCid').innerHTML = '95';}</t>
  </si>
  <si>
    <t>if (SDCtotal &gt; 105 &amp; SDCtotal &lt;= 106) {document.getElementById('SDCid').innerHTML = '94';}</t>
  </si>
  <si>
    <t>if (SDCtotal &gt; 106 &amp; SDCtotal &lt;= 107) {document.getElementById('SDCid').innerHTML = '93';}</t>
  </si>
  <si>
    <t>if (SDCtotal &gt; 107 &amp; SDCtotal &lt;= 108) {document.getElementById('SDCid').innerHTML = '92';}</t>
  </si>
  <si>
    <t>if (SDCtotal &gt; 108 &amp; SDCtotal &lt;= 109) {document.getElementById('SDCid').innerHTML = '91';}</t>
  </si>
  <si>
    <t>if (SDCtotal &gt; 109 &amp; SDCtotal &lt;= 110) {document.getElementById('SDCid').innerHTML = '90';}</t>
  </si>
  <si>
    <t>if (SDCtotal &gt; 110 &amp; SDCtotal &lt;= 111) {document.getElementById('SDCid').innerHTML = '89';}</t>
  </si>
  <si>
    <t>if (SDCtotal &gt; 111 &amp; SDCtotal &lt;= 112) {document.getElementById('SDCid').innerHTML = '88';}</t>
  </si>
  <si>
    <t>if (SDCtotal &gt; 112 &amp; SDCtotal &lt;= 113) {document.getElementById('SDCid').innerHTML = '87';}</t>
  </si>
  <si>
    <t>if (SDCtotal &gt; 113 &amp; SDCtotal &lt;= 114) {document.getElementById('SDCid').innerHTML = '86';}</t>
  </si>
  <si>
    <t>if (SDCtotal &gt; 114 &amp; SDCtotal &lt;= 115) {document.getElementById('SDCid').innerHTML = '85';}</t>
  </si>
  <si>
    <t>if (SDCtotal &gt; 115 &amp; SDCtotal &lt;= 116) {document.getElementById('SDCid').innerHTML = '84';}</t>
  </si>
  <si>
    <t>if (SDCtotal &gt; 116 &amp; SDCtotal &lt;= 117) {document.getElementById('SDCid').innerHTML = '83';}</t>
  </si>
  <si>
    <t>if (SDCtotal &gt; 117 &amp; SDCtotal &lt;= 118) {document.getElementById('SDCid').innerHTML = '82';}</t>
  </si>
  <si>
    <t>if (SDCtotal &gt; 118 &amp; SDCtotal &lt;= 119) {document.getElementById('SDCid').innerHTML = '81';}</t>
  </si>
  <si>
    <t>if (SDCtotal &gt; 119 &amp; SDCtotal &lt;= 120) {document.getElementById('SDCid').innerHTML = '80';}</t>
  </si>
  <si>
    <t>if (SDCtotal &gt; 120 &amp; SDCtotal &lt;= 121) {document.getElementById('SDCid').innerHTML = '79';}</t>
  </si>
  <si>
    <t>if (SDCtotal &gt; 121 &amp; SDCtotal &lt;= 122) {document.getElementById('SDCid').innerHTML = '78';}</t>
  </si>
  <si>
    <t>if (SDCtotal &gt; 122 &amp; SDCtotal &lt;= 123) {document.getElementById('SDCid').innerHTML = '77';}</t>
  </si>
  <si>
    <t>if (SDCtotal &gt; 123 &amp; SDCtotal &lt;= 124) {document.getElementById('SDCid').innerHTML = '76';}</t>
  </si>
  <si>
    <t>if (SDCtotal &gt; 124 &amp; SDCtotal &lt;= 125) {document.getElementById('SDCid').innerHTML = '75';}</t>
  </si>
  <si>
    <t>if (SDCtotal &gt; 125 &amp; SDCtotal &lt;= 126) {document.getElementById('SDCid').innerHTML = '74';}</t>
  </si>
  <si>
    <t>if (SDCtotal &gt; 126 &amp; SDCtotal &lt;= 127) {document.getElementById('SDCid').innerHTML = '73';}</t>
  </si>
  <si>
    <t>if (SDCtotal &gt; 127 &amp; SDCtotal &lt;= 128) {document.getElementById('SDCid').innerHTML = '72';}</t>
  </si>
  <si>
    <t>if (SDCtotal &gt; 128 &amp; SDCtotal &lt;= 129) {document.getElementById('SDCid').innerHTML = '71';}</t>
  </si>
  <si>
    <t>if (SDCtotal &gt; 129 &amp; SDCtotal &lt;= 130) {document.getElementById('SDCid').innerHTML = '70';}</t>
  </si>
  <si>
    <t>if (SDCtotal &gt; 130 &amp; SDCtotal &lt;= 134) {document.getElementById('SDCid').innerHTML = '69';}</t>
  </si>
  <si>
    <t>if (SDCtotal &gt; 134 &amp; SDCtotal &lt;= 138) {document.getElementById('SDCid').innerHTML = '68';}</t>
  </si>
  <si>
    <t>if (SDCtotal &gt; 138 &amp; SDCtotal &lt;= 142) {document.getElementById('SDCid').innerHTML = '67';}</t>
  </si>
  <si>
    <t>if (SDCtotal &gt; 142 &amp; SDCtotal &lt;= 146) {document.getElementById('SDCid').innerHTML = '66';}</t>
  </si>
  <si>
    <t>if (SDCtotal &gt; 146 &amp; SDCtotal &lt;= 150) {document.getElementById('SDCid').innerHTML = '65';}</t>
  </si>
  <si>
    <t>if (SDCtotal &gt; 150 &amp; SDCtotal &lt;= 155) {document.getElementById('SDCid').innerHTML = '64';}</t>
  </si>
  <si>
    <t>if (SDCtotal &gt; 155 &amp; SDCtotal &lt;= 160) {document.getElementById('SDCid').innerHTML = '63';}</t>
  </si>
  <si>
    <t>if (SDCtotal &gt; 160 &amp; SDCtotal &lt;= 165) {document.getElementById('SDCid').innerHTML = '62';}</t>
  </si>
  <si>
    <t>if (SDCtotal &gt; 165 &amp; SDCtotal &lt;= 170) {document.getElementById('SDCid').innerHTML = '61';}</t>
  </si>
  <si>
    <t>if (SDCtotal &gt; 170 &amp; SDCtotal &lt;= 180) {document.getElementById('SDCid').innerHTML = '60';}</t>
  </si>
  <si>
    <t>if (SDCtotal &gt; 180 &amp; SDCtotal &lt;= 181) {document.getElementById('SDCid').innerHTML = '59';}</t>
  </si>
  <si>
    <t>if (SDCtotal &gt; 181 &amp; SDCtotal &lt;= 182) {document.getElementById('SDCid').innerHTML = '58';}</t>
  </si>
  <si>
    <t>if (SDCtotal &gt; 182 &amp; SDCtotal &lt;= 183) {document.getElementById('SDCid').innerHTML = '57';}</t>
  </si>
  <si>
    <t>if (SDCtotal &gt; 183 &amp; SDCtotal &lt;= 184) {document.getElementById('SDCid').innerHTML = '56';}</t>
  </si>
  <si>
    <t>if (SDCtotal &gt; 184 &amp; SDCtotal &lt;= 185) {document.getElementById('SDCid').innerHTML = '55';}</t>
  </si>
  <si>
    <t>if (SDCtotal &gt; 185 &amp; SDCtotal &lt;= 186) {document.getElementById('SDCid').innerHTML = '54';}</t>
  </si>
  <si>
    <t>if (SDCtotal &gt; 186 &amp; SDCtotal &lt;= 187) {document.getElementById('SDCid').innerHTML = '53';}</t>
  </si>
  <si>
    <t>if (SDCtotal &gt; 187 &amp; SDCtotal &lt;= 188) {document.getElementById('SDCid').innerHTML = '52';}</t>
  </si>
  <si>
    <t>if (SDCtotal &gt; 188 &amp; SDCtotal &lt;= 189) {document.getElementById('SDCid').innerHTML = '51';}</t>
  </si>
  <si>
    <t>if (SDCtotal &gt; 189 &amp; SDCtotal &lt;= 190) {document.getElementById('SDCid').innerHTML = '50';}</t>
  </si>
  <si>
    <t>if (SDCtotal &gt; 190 &amp; SDCtotal &lt;= 191) {document.getElementById('SDCid').innerHTML = '48';}</t>
  </si>
  <si>
    <t>if (SDCtotal &gt; 191 &amp; SDCtotal &lt;= 192) {document.getElementById('SDCid').innerHTML = '46';}</t>
  </si>
  <si>
    <t>if (SDCtotal &gt; 192 &amp; SDCtotal &lt;= 193) {document.getElementById('SDCid').innerHTML = '44';}</t>
  </si>
  <si>
    <t>if (SDCtotal &gt; 193 &amp; SDCtotal &lt;= 194) {document.getElementById('SDCid').innerHTML = '42';}</t>
  </si>
  <si>
    <t>if (SDCtotal &gt; 194 &amp; SDCtotal &lt;= 195) {document.getElementById('SDCid').innerHTML = '40';}</t>
  </si>
  <si>
    <t>if (SDCtotal &gt; 195 &amp; SDCtotal &lt;= 196) {document.getElementById('SDCid').innerHTML = '38';}</t>
  </si>
  <si>
    <t>if (SDCtotal &gt; 196 &amp; SDCtotal &lt;= 197) {document.getElementById('SDCid').innerHTML = '36';}</t>
  </si>
  <si>
    <t>if (SDCtotal &gt; 197 &amp; SDCtotal &lt;= 198) {document.getElementById('SDCid').innerHTML = '34';}</t>
  </si>
  <si>
    <t>if (SDCtotal &gt; 198 &amp; SDCtotal &lt;= 199) {document.getElementById('SDCid').innerHTML = '32';}</t>
  </si>
  <si>
    <t>if (SDCtotal &gt; 199 &amp; SDCtotal &lt;= 200) {document.getElementById('SDCid').innerHTML = '30';}</t>
  </si>
  <si>
    <t>if (SDCtotal &gt; 200 &amp; SDCtotal &lt;= 201) {document.getElementById('SDCid').innerHTML = '28';}</t>
  </si>
  <si>
    <t>if (SDCtotal &gt; 201 &amp; SDCtotal &lt;= 202) {document.getElementById('SDCid').innerHTML = '26';}</t>
  </si>
  <si>
    <t>if (SDCtotal &gt; 202 &amp; SDCtotal &lt;= 203) {document.getElementById('SDCid').innerHTML = '24';}</t>
  </si>
  <si>
    <t>if (SDCtotal &gt; 203 &amp; SDCtotal &lt;= 204) {document.getElementById('SDCid').innerHTML = '22';}</t>
  </si>
  <si>
    <t>if (SDCtotal &gt; 204 &amp; SDCtotal &lt;= 205) {document.getElementById('SDCid').innerHTML = '20';}</t>
  </si>
  <si>
    <t>if (SDCtotal &gt; 205 &amp; SDCtotal &lt;= 206) {document.getElementById('SDCid').innerHTML = '18';}</t>
  </si>
  <si>
    <t>if (SDCtotal &gt; 206 &amp; SDCtotal &lt;= 207) {document.getElementById('SDCid').innerHTML = '16';}</t>
  </si>
  <si>
    <t>if (SDCtotal &gt; 207 &amp; SDCtotal &lt;= 208) {document.getElementById('SDCid').innerHTML = '14';}</t>
  </si>
  <si>
    <t>if (SDCtotal &gt; 208 &amp; SDCtotal &lt;= 209) {document.getElementById('SDCid').innerHTML = '12';}</t>
  </si>
  <si>
    <t>if (SDCtotal &gt; 209 &amp; SDCtotal &lt;= 210) {document.getElementById('SDCid').innerHTML = '10';}</t>
  </si>
  <si>
    <t>if (SDCtotal &gt; 210 &amp; SDCtotal &lt;= 211) {document.getElementById('SDCid').innerHTML = '8';}</t>
  </si>
  <si>
    <t>if (SDCtotal &gt; 211 &amp; SDCtotal &lt;= 212) {document.getElementById('SDCid').innerHTML = '6';}</t>
  </si>
  <si>
    <t>if (SDCtotal &gt; 212 &amp; SDCtotal &lt;= 213) {document.getElementById('SDCid').innerHTML = '4';}</t>
  </si>
  <si>
    <t>if (SDCtotal &gt; 213 &amp; SDCtotal &lt;= 214) {document.getElementById('SDCid').innerHTML = '2';}</t>
  </si>
  <si>
    <t>if (SDCtotal &gt; 214) {document.getElementById('SDCid').innerHTML = '0';}</t>
  </si>
  <si>
    <t>min</t>
  </si>
  <si>
    <t>sec</t>
  </si>
  <si>
    <t xml:space="preserve">Points </t>
  </si>
  <si>
    <t xml:space="preserve">MDL </t>
  </si>
  <si>
    <t xml:space="preserve">SPT </t>
  </si>
  <si>
    <t xml:space="preserve">HRP </t>
  </si>
  <si>
    <t xml:space="preserve">SDC </t>
  </si>
  <si>
    <t xml:space="preserve">LTK </t>
  </si>
  <si>
    <t xml:space="preserve">PLK </t>
  </si>
  <si>
    <t xml:space="preserve">2MR </t>
  </si>
  <si>
    <t>PTK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</si>
</sst>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2" borderId="0" xfId="0" applyNumberFormat="1" applyFont="1" applyFill="1"/>
    <xf numFmtId="20" fontId="1" fillId="2" borderId="0" xfId="0" applyNumberFormat="1" applyFont="1" applyFill="1"/>
    <xf numFmtId="0" fontId="0" fillId="2" borderId="0" xfId="0" applyNumberFormat="1" applyFill="1"/>
    <xf numFmtId="20" fontId="0" fillId="0" borderId="0" xfId="0" applyNumberFormat="1"/>
    <xf numFmtId="0" fontId="0" fillId="2" borderId="0" xfId="0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20" fontId="0" fillId="2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AA102"/>
  <sheetViews>
    <sheetView tabSelected="1" topLeftCell="B15" zoomScaleNormal="100" workbookViewId="0">
      <selection activeCell="L27" sqref="L27"/>
    </sheetView>
  </sheetViews>
  <sheetFormatPr baseColWidth="10" defaultRowHeight="16" x14ac:dyDescent="0.2"/>
  <cols>
    <col min="2" max="5" width="10.83203125" style="5"/>
    <col min="6" max="6" width="10.83203125" style="9"/>
    <col min="7" max="7" width="10.83203125" style="5"/>
    <col min="8" max="8" width="10.83203125" style="11"/>
    <col min="9" max="9" width="10.83203125" style="15"/>
    <col min="10" max="10" width="10.83203125" style="5"/>
    <col min="11" max="11" width="10.83203125" style="9"/>
    <col min="13" max="16" width="10.83203125" style="5" customWidth="1"/>
    <col min="17" max="17" width="0" hidden="1" customWidth="1"/>
    <col min="18" max="20" width="10.83203125" style="5"/>
    <col min="24" max="24" width="51.83203125" customWidth="1"/>
  </cols>
  <sheetData>
    <row r="1" spans="1:27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10</v>
      </c>
      <c r="G1" s="3" t="s">
        <v>5</v>
      </c>
      <c r="H1" s="11" t="s">
        <v>97</v>
      </c>
      <c r="I1" s="12" t="s">
        <v>11</v>
      </c>
      <c r="J1" s="3" t="s">
        <v>6</v>
      </c>
      <c r="K1" s="7" t="s">
        <v>11</v>
      </c>
      <c r="M1" s="3" t="s">
        <v>1</v>
      </c>
      <c r="N1" s="3" t="s">
        <v>2</v>
      </c>
      <c r="O1" s="3" t="s">
        <v>3</v>
      </c>
      <c r="P1" s="4" t="s">
        <v>4</v>
      </c>
      <c r="Q1" s="2" t="s">
        <v>5</v>
      </c>
      <c r="R1" s="4" t="s">
        <v>12</v>
      </c>
      <c r="S1" s="4" t="s">
        <v>99</v>
      </c>
      <c r="T1" s="4" t="s">
        <v>6</v>
      </c>
      <c r="Y1" t="s">
        <v>89</v>
      </c>
      <c r="Z1" t="s">
        <v>90</v>
      </c>
      <c r="AA1" s="2" t="s">
        <v>11</v>
      </c>
    </row>
    <row r="2" spans="1:27" x14ac:dyDescent="0.2">
      <c r="A2" s="2">
        <v>100</v>
      </c>
      <c r="B2" s="4">
        <v>340</v>
      </c>
      <c r="C2" s="4">
        <v>12.5</v>
      </c>
      <c r="D2" s="4">
        <v>60</v>
      </c>
      <c r="E2" s="8">
        <v>6.458333333333334E-2</v>
      </c>
      <c r="F2" s="7">
        <v>93</v>
      </c>
      <c r="G2" s="4">
        <v>20</v>
      </c>
      <c r="H2" s="13">
        <v>0.18055555555555555</v>
      </c>
      <c r="I2" s="14">
        <v>260</v>
      </c>
      <c r="J2" s="8">
        <v>0.5625</v>
      </c>
      <c r="K2" s="7">
        <v>810</v>
      </c>
      <c r="M2" s="5" t="str">
        <f>_xlfn.CONCAT("if (mdl === ", B2, ") {document.getElementById('MDLid').innerHTML = '", A2,"';}")</f>
        <v>if (mdl === 340) {document.getElementById('MDLid').innerHTML = '100';}</v>
      </c>
      <c r="N2" s="5" t="str">
        <f>_xlfn.CONCAT("if (spt === ", C2, ") {document.getElementById('SPTid').innerHTML = '", A2,"';}")</f>
        <v>if (spt === 12.5) {document.getElementById('SPTid').innerHTML = '100';}</v>
      </c>
      <c r="O2" s="5" t="str">
        <f>_xlfn.CONCAT("if (hrp === ", D2, ") {document.getElementById('HRPid').innerHTML = '", A2,"';}")</f>
        <v>if (hrp === 60) {document.getElementById('HRPid').innerHTML = '100';}</v>
      </c>
      <c r="P2" s="5" t="str">
        <f>_xlfn.CONCAT("if (sdc &lt;= ", F2, ") {document.getElementById('SDCid').innerHTML = '", A2,"';}")</f>
        <v>if (sdc &lt;= 93) {document.getElementById('SDCid').innerHTML = '100';}</v>
      </c>
      <c r="Q2" s="6" t="str">
        <f>_xlfn.CONCAT("if (ltk === ", G2, ") {document.getElementById('LTKid').innerHTML = '", A2,"';}")</f>
        <v>if (ltk === 20) {document.getElementById('LTKid').innerHTML = '100';}</v>
      </c>
      <c r="S2" s="5" t="str">
        <f>_xlfn.CONCAT("if (PLKtotal &gt;= ", I2, ") {document.getElementById('PLKid').innerHTML = '",A2, "';}")</f>
        <v>if (PLKtotal &gt;= 260) {document.getElementById('PLKid').innerHTML = '100';}</v>
      </c>
      <c r="T2" s="5" t="str">
        <f>_xlfn.CONCAT("if (TwoMRtotal &lt;= ", K2, ") {document.getElementById('RunTime').innerHTML = '", A2,"';}")</f>
        <v>if (TwoMRtotal &lt;= 810) {document.getElementById('RunTime').innerHTML = '100';}</v>
      </c>
      <c r="Y2">
        <v>4</v>
      </c>
      <c r="Z2">
        <v>20</v>
      </c>
      <c r="AA2">
        <f xml:space="preserve"> SUM((Y2*60),  Z2)</f>
        <v>260</v>
      </c>
    </row>
    <row r="3" spans="1:27" x14ac:dyDescent="0.2">
      <c r="A3" s="2">
        <v>99</v>
      </c>
      <c r="B3" s="4"/>
      <c r="C3" s="4">
        <v>12.4</v>
      </c>
      <c r="D3" s="4">
        <v>59</v>
      </c>
      <c r="E3" s="8">
        <v>6.6666666666666666E-2</v>
      </c>
      <c r="F3" s="7">
        <v>96</v>
      </c>
      <c r="G3" s="4"/>
      <c r="H3" s="13">
        <v>0.17847222222222223</v>
      </c>
      <c r="I3" s="14">
        <v>257</v>
      </c>
      <c r="J3" s="8">
        <v>0.56874999999999998</v>
      </c>
      <c r="K3" s="7">
        <v>819</v>
      </c>
      <c r="N3" s="5" t="str">
        <f>_xlfn.CONCAT("if (spt &lt; ", C2, " &amp; spt &gt;= ", C3, ") {document.getElementById('SPTid').innerHTML = '", A3,"';}")</f>
        <v>if (spt &lt; 12.5 &amp; spt &gt;= 12.4) {document.getElementById('SPTid').innerHTML = '99';}</v>
      </c>
      <c r="O3" s="5" t="str">
        <f>_xlfn.CONCAT("if (hrp &lt; ", D2, " &amp; hrp &gt;= ", D3, ") {document.getElementById('HRPid').innerHTML = '", A3,"';}")</f>
        <v>if (hrp &lt; 60 &amp; hrp &gt;= 59) {document.getElementById('HRPid').innerHTML = '99';}</v>
      </c>
      <c r="P3" s="5" t="str">
        <f>_xlfn.CONCAT("if (hrp &gt; ", F2, " &amp; hrp &lt;= ", F3, ") {document.getElementById('HRPid').innerHTML = '", A3,"';}")</f>
        <v>if (hrp &gt; 93 &amp; hrp &lt;= 96) {document.getElementById('HRPid').innerHTML = '99';}</v>
      </c>
      <c r="S3" s="5" t="str">
        <f>_xlfn.CONCAT("if (PLKtotal &gt;= ", I3, " &amp; PLKtotal &lt; ", I2, ") {document.getElementById('PLKid').innerHTML = '",A3, "';}")</f>
        <v>if (PLKtotal &gt;= 257 &amp; PLKtotal &lt; 260) {document.getElementById('PLKid').innerHTML = '99';}</v>
      </c>
      <c r="T3" s="5" t="str">
        <f t="shared" ref="T3:T34" si="0">_xlfn.CONCAT("if (TwoMRtotal &gt; ", K2, " &amp; TwoMRtotal &lt;= ", K3, ") {document.getElementById('RunTime').innerHTML = '", A3,"';}")</f>
        <v>if (TwoMRtotal &gt; 810 &amp; TwoMRtotal &lt;= 819) {document.getElementById('RunTime').innerHTML = '99';}</v>
      </c>
      <c r="Y3">
        <v>4</v>
      </c>
      <c r="Z3">
        <v>17</v>
      </c>
      <c r="AA3">
        <f t="shared" ref="AA3:AA44" si="1" xml:space="preserve"> SUM((Y3*60), Z3)</f>
        <v>257</v>
      </c>
    </row>
    <row r="4" spans="1:27" x14ac:dyDescent="0.2">
      <c r="A4" s="2">
        <v>98</v>
      </c>
      <c r="B4" s="4"/>
      <c r="C4" s="4">
        <v>12.2</v>
      </c>
      <c r="D4" s="4">
        <v>58</v>
      </c>
      <c r="E4" s="8">
        <v>6.8749999999999992E-2</v>
      </c>
      <c r="F4" s="7">
        <v>99</v>
      </c>
      <c r="G4" s="4">
        <v>19</v>
      </c>
      <c r="H4" s="13">
        <v>0.1763888888888889</v>
      </c>
      <c r="I4" s="14">
        <v>254</v>
      </c>
      <c r="J4" s="8">
        <v>0.57500000000000007</v>
      </c>
      <c r="K4" s="7">
        <v>828</v>
      </c>
      <c r="N4" s="5" t="str">
        <f t="shared" ref="N4:N42" si="2">_xlfn.CONCAT("if (spt &lt; ", C3, " &amp; spt &gt;= ", C4, ") {document.getElementById('SPTid').innerHTML = '", A4,"';}")</f>
        <v>if (spt &lt; 12.4 &amp; spt &gt;= 12.2) {document.getElementById('SPTid').innerHTML = '98';}</v>
      </c>
      <c r="O4" s="5" t="str">
        <f t="shared" ref="O4:O42" si="3">_xlfn.CONCAT("if (hrp &lt; ", D3, " &amp; hrp &gt;= ", D4, ") {document.getElementById('HRPid').innerHTML = '", A4,"';}")</f>
        <v>if (hrp &lt; 59 &amp; hrp &gt;= 58) {document.getElementById('HRPid').innerHTML = '98';}</v>
      </c>
      <c r="P4" s="5" t="str">
        <f t="shared" ref="P4:P52" si="4">_xlfn.CONCAT("if (hrp &gt; ", F3, " &amp; hrp &lt;= ", F4, ") {document.getElementById('HRPid').innerHTML = '", A4,"';}")</f>
        <v>if (hrp &gt; 96 &amp; hrp &lt;= 99) {document.getElementById('HRPid').innerHTML = '98';}</v>
      </c>
      <c r="Q4" s="6" t="str">
        <f>_xlfn.CONCAT("if (ltk &lt; ", G2, " &amp; ltk &gt;= ", G4, ") {document.getElementById('LTKid').innerHTML = '", A4,"';}")</f>
        <v>if (ltk &lt; 20 &amp; ltk &gt;= 19) {document.getElementById('LTKid').innerHTML = '98';}</v>
      </c>
      <c r="S4" s="5" t="str">
        <f t="shared" ref="S4:S44" si="5">_xlfn.CONCAT("if (PLKtotal &gt;= ", I4, " &amp; PLKtotal &lt; ", I3, ") {document.getElementById('PLKid').innerHTML = '",A4, "';}")</f>
        <v>if (PLKtotal &gt;= 254 &amp; PLKtotal &lt; 257) {document.getElementById('PLKid').innerHTML = '98';}</v>
      </c>
      <c r="T4" s="5" t="str">
        <f t="shared" si="0"/>
        <v>if (TwoMRtotal &gt; 819 &amp; TwoMRtotal &lt;= 828) {document.getElementById('RunTime').innerHTML = '98';}</v>
      </c>
      <c r="Y4">
        <v>4</v>
      </c>
      <c r="Z4">
        <v>14</v>
      </c>
      <c r="AA4">
        <f t="shared" si="1"/>
        <v>254</v>
      </c>
    </row>
    <row r="5" spans="1:27" x14ac:dyDescent="0.2">
      <c r="A5" s="2">
        <v>97</v>
      </c>
      <c r="B5" s="4">
        <v>330</v>
      </c>
      <c r="C5" s="4">
        <v>12.1</v>
      </c>
      <c r="D5" s="4">
        <v>57</v>
      </c>
      <c r="E5" s="8">
        <v>7.013888888888889E-2</v>
      </c>
      <c r="F5" s="7">
        <v>101</v>
      </c>
      <c r="G5" s="4"/>
      <c r="H5" s="13">
        <v>0.17430555555555557</v>
      </c>
      <c r="I5" s="14">
        <v>251</v>
      </c>
      <c r="J5" s="8">
        <v>0.58124999999999993</v>
      </c>
      <c r="K5" s="7">
        <v>837</v>
      </c>
      <c r="M5" s="5" t="str">
        <f>_xlfn.CONCAT("if (mdl &lt; ",B2, " &amp; mdl &gt;= ", B5, ") {document.getElementById('MDLid').innerHTML = '", A5,"';}")</f>
        <v>if (mdl &lt; 340 &amp; mdl &gt;= 330) {document.getElementById('MDLid').innerHTML = '97';}</v>
      </c>
      <c r="N5" s="5" t="str">
        <f t="shared" si="2"/>
        <v>if (spt &lt; 12.2 &amp; spt &gt;= 12.1) {document.getElementById('SPTid').innerHTML = '97';}</v>
      </c>
      <c r="O5" s="5" t="str">
        <f t="shared" si="3"/>
        <v>if (hrp &lt; 58 &amp; hrp &gt;= 57) {document.getElementById('HRPid').innerHTML = '97';}</v>
      </c>
      <c r="P5" s="5" t="str">
        <f t="shared" si="4"/>
        <v>if (hrp &gt; 99 &amp; hrp &lt;= 101) {document.getElementById('HRPid').innerHTML = '97';}</v>
      </c>
      <c r="S5" s="5" t="str">
        <f t="shared" si="5"/>
        <v>if (PLKtotal &gt;= 251 &amp; PLKtotal &lt; 254) {document.getElementById('PLKid').innerHTML = '97';}</v>
      </c>
      <c r="T5" s="5" t="str">
        <f t="shared" si="0"/>
        <v>if (TwoMRtotal &gt; 828 &amp; TwoMRtotal &lt;= 837) {document.getElementById('RunTime').innerHTML = '97';}</v>
      </c>
      <c r="Y5">
        <v>4</v>
      </c>
      <c r="Z5">
        <v>11</v>
      </c>
      <c r="AA5">
        <f t="shared" si="1"/>
        <v>251</v>
      </c>
    </row>
    <row r="6" spans="1:27" x14ac:dyDescent="0.2">
      <c r="A6" s="2">
        <v>96</v>
      </c>
      <c r="B6" s="4"/>
      <c r="C6" s="4">
        <v>11.9</v>
      </c>
      <c r="D6" s="4">
        <v>56</v>
      </c>
      <c r="E6" s="8">
        <v>7.1527777777777787E-2</v>
      </c>
      <c r="F6" s="7">
        <v>103</v>
      </c>
      <c r="G6" s="4">
        <v>18</v>
      </c>
      <c r="H6" s="13">
        <v>0.17152777777777775</v>
      </c>
      <c r="I6" s="14">
        <v>247</v>
      </c>
      <c r="J6" s="8">
        <v>0.58750000000000002</v>
      </c>
      <c r="K6" s="7">
        <v>846</v>
      </c>
      <c r="N6" s="5" t="str">
        <f t="shared" si="2"/>
        <v>if (spt &lt; 12.1 &amp; spt &gt;= 11.9) {document.getElementById('SPTid').innerHTML = '96';}</v>
      </c>
      <c r="O6" s="5" t="str">
        <f t="shared" si="3"/>
        <v>if (hrp &lt; 57 &amp; hrp &gt;= 56) {document.getElementById('HRPid').innerHTML = '96';}</v>
      </c>
      <c r="P6" s="5" t="str">
        <f t="shared" si="4"/>
        <v>if (hrp &gt; 101 &amp; hrp &lt;= 103) {document.getElementById('HRPid').innerHTML = '96';}</v>
      </c>
      <c r="Q6" s="6" t="str">
        <f>_xlfn.CONCAT("if (ltk &lt; ", G4, " &amp; ltk &gt;= ", G6, ") {document.getElementById('LTKid').innerHTML = '", A6,"';}")</f>
        <v>if (ltk &lt; 19 &amp; ltk &gt;= 18) {document.getElementById('LTKid').innerHTML = '96';}</v>
      </c>
      <c r="S6" s="5" t="str">
        <f t="shared" si="5"/>
        <v>if (PLKtotal &gt;= 247 &amp; PLKtotal &lt; 251) {document.getElementById('PLKid').innerHTML = '96';}</v>
      </c>
      <c r="T6" s="5" t="str">
        <f t="shared" si="0"/>
        <v>if (TwoMRtotal &gt; 837 &amp; TwoMRtotal &lt;= 846) {document.getElementById('RunTime').innerHTML = '96';}</v>
      </c>
      <c r="Y6">
        <v>4</v>
      </c>
      <c r="Z6">
        <v>7</v>
      </c>
      <c r="AA6">
        <f t="shared" si="1"/>
        <v>247</v>
      </c>
    </row>
    <row r="7" spans="1:27" x14ac:dyDescent="0.2">
      <c r="A7" s="2">
        <v>95</v>
      </c>
      <c r="B7" s="4"/>
      <c r="C7" s="4">
        <v>11.8</v>
      </c>
      <c r="D7" s="4">
        <v>55</v>
      </c>
      <c r="E7" s="8">
        <v>7.2916666666666671E-2</v>
      </c>
      <c r="F7" s="7">
        <v>105</v>
      </c>
      <c r="G7" s="4"/>
      <c r="H7" s="13">
        <v>0.16944444444444443</v>
      </c>
      <c r="I7" s="14">
        <v>244</v>
      </c>
      <c r="J7" s="8">
        <v>0.59375</v>
      </c>
      <c r="K7" s="7">
        <v>855</v>
      </c>
      <c r="N7" s="5" t="str">
        <f t="shared" si="2"/>
        <v>if (spt &lt; 11.9 &amp; spt &gt;= 11.8) {document.getElementById('SPTid').innerHTML = '95';}</v>
      </c>
      <c r="O7" s="5" t="str">
        <f t="shared" si="3"/>
        <v>if (hrp &lt; 56 &amp; hrp &gt;= 55) {document.getElementById('HRPid').innerHTML = '95';}</v>
      </c>
      <c r="P7" s="5" t="str">
        <f t="shared" si="4"/>
        <v>if (hrp &gt; 103 &amp; hrp &lt;= 105) {document.getElementById('HRPid').innerHTML = '95';}</v>
      </c>
      <c r="S7" s="5" t="str">
        <f t="shared" si="5"/>
        <v>if (PLKtotal &gt;= 244 &amp; PLKtotal &lt; 247) {document.getElementById('PLKid').innerHTML = '95';}</v>
      </c>
      <c r="T7" s="5" t="str">
        <f t="shared" si="0"/>
        <v>if (TwoMRtotal &gt; 846 &amp; TwoMRtotal &lt;= 855) {document.getElementById('RunTime').innerHTML = '95';}</v>
      </c>
      <c r="Y7">
        <v>4</v>
      </c>
      <c r="Z7">
        <v>4</v>
      </c>
      <c r="AA7">
        <f t="shared" si="1"/>
        <v>244</v>
      </c>
    </row>
    <row r="8" spans="1:27" x14ac:dyDescent="0.2">
      <c r="A8" s="2">
        <v>94</v>
      </c>
      <c r="B8" s="4">
        <v>320</v>
      </c>
      <c r="C8" s="4">
        <v>11.6</v>
      </c>
      <c r="D8" s="4">
        <v>54</v>
      </c>
      <c r="E8" s="8">
        <v>7.3611111111111113E-2</v>
      </c>
      <c r="F8" s="7">
        <v>106</v>
      </c>
      <c r="G8" s="4">
        <v>17</v>
      </c>
      <c r="H8" s="13">
        <v>0.1673611111111111</v>
      </c>
      <c r="I8" s="14">
        <v>241</v>
      </c>
      <c r="J8" s="8">
        <v>0.6</v>
      </c>
      <c r="K8" s="7">
        <v>864</v>
      </c>
      <c r="M8" s="5" t="str">
        <f>_xlfn.CONCAT("if (mdl &lt; ",B5, " &amp; mdl &gt;= ", B8, ") {document.getElementById('MDLid').innerHTML = '", A8,"';}")</f>
        <v>if (mdl &lt; 330 &amp; mdl &gt;= 320) {document.getElementById('MDLid').innerHTML = '94';}</v>
      </c>
      <c r="N8" s="5" t="str">
        <f t="shared" si="2"/>
        <v>if (spt &lt; 11.8 &amp; spt &gt;= 11.6) {document.getElementById('SPTid').innerHTML = '94';}</v>
      </c>
      <c r="O8" s="5" t="str">
        <f t="shared" si="3"/>
        <v>if (hrp &lt; 55 &amp; hrp &gt;= 54) {document.getElementById('HRPid').innerHTML = '94';}</v>
      </c>
      <c r="P8" s="5" t="str">
        <f t="shared" si="4"/>
        <v>if (hrp &gt; 105 &amp; hrp &lt;= 106) {document.getElementById('HRPid').innerHTML = '94';}</v>
      </c>
      <c r="Q8" s="6" t="str">
        <f>_xlfn.CONCAT("if (ltk &lt; ", G6, " &amp; ltk &gt;= ", G8, ") {document.getElementById('LTKid').innerHTML = '", A8,"';}")</f>
        <v>if (ltk &lt; 18 &amp; ltk &gt;= 17) {document.getElementById('LTKid').innerHTML = '94';}</v>
      </c>
      <c r="S8" s="5" t="str">
        <f t="shared" si="5"/>
        <v>if (PLKtotal &gt;= 241 &amp; PLKtotal &lt; 244) {document.getElementById('PLKid').innerHTML = '94';}</v>
      </c>
      <c r="T8" s="5" t="str">
        <f t="shared" si="0"/>
        <v>if (TwoMRtotal &gt; 855 &amp; TwoMRtotal &lt;= 864) {document.getElementById('RunTime').innerHTML = '94';}</v>
      </c>
      <c r="Y8">
        <v>4</v>
      </c>
      <c r="Z8">
        <v>1</v>
      </c>
      <c r="AA8">
        <f t="shared" si="1"/>
        <v>241</v>
      </c>
    </row>
    <row r="9" spans="1:27" x14ac:dyDescent="0.2">
      <c r="A9" s="2">
        <v>93</v>
      </c>
      <c r="B9" s="4"/>
      <c r="C9" s="4">
        <v>11.5</v>
      </c>
      <c r="D9" s="4">
        <v>53</v>
      </c>
      <c r="E9" s="8">
        <v>7.4305555555555555E-2</v>
      </c>
      <c r="F9" s="7">
        <v>107</v>
      </c>
      <c r="G9" s="4"/>
      <c r="H9" s="13">
        <v>0.16527777777777777</v>
      </c>
      <c r="I9" s="14">
        <v>238</v>
      </c>
      <c r="J9" s="8">
        <v>0.60625000000000007</v>
      </c>
      <c r="K9" s="7">
        <v>873</v>
      </c>
      <c r="N9" s="5" t="str">
        <f t="shared" si="2"/>
        <v>if (spt &lt; 11.6 &amp; spt &gt;= 11.5) {document.getElementById('SPTid').innerHTML = '93';}</v>
      </c>
      <c r="O9" s="5" t="str">
        <f t="shared" si="3"/>
        <v>if (hrp &lt; 54 &amp; hrp &gt;= 53) {document.getElementById('HRPid').innerHTML = '93';}</v>
      </c>
      <c r="P9" s="5" t="str">
        <f t="shared" si="4"/>
        <v>if (hrp &gt; 106 &amp; hrp &lt;= 107) {document.getElementById('HRPid').innerHTML = '93';}</v>
      </c>
      <c r="S9" s="5" t="str">
        <f t="shared" si="5"/>
        <v>if (PLKtotal &gt;= 238 &amp; PLKtotal &lt; 241) {document.getElementById('PLKid').innerHTML = '93';}</v>
      </c>
      <c r="T9" s="5" t="str">
        <f t="shared" si="0"/>
        <v>if (TwoMRtotal &gt; 864 &amp; TwoMRtotal &lt;= 873) {document.getElementById('RunTime').innerHTML = '93';}</v>
      </c>
      <c r="Y9">
        <v>3</v>
      </c>
      <c r="Z9">
        <v>58</v>
      </c>
      <c r="AA9">
        <f t="shared" si="1"/>
        <v>238</v>
      </c>
    </row>
    <row r="10" spans="1:27" x14ac:dyDescent="0.2">
      <c r="A10" s="2">
        <v>92</v>
      </c>
      <c r="B10" s="4">
        <v>310</v>
      </c>
      <c r="C10" s="4">
        <v>11.3</v>
      </c>
      <c r="D10" s="4">
        <v>52</v>
      </c>
      <c r="E10" s="8">
        <v>7.4999999999999997E-2</v>
      </c>
      <c r="F10" s="7">
        <v>108</v>
      </c>
      <c r="G10" s="4">
        <v>16</v>
      </c>
      <c r="H10" s="13">
        <v>0.16250000000000001</v>
      </c>
      <c r="I10" s="14">
        <v>234</v>
      </c>
      <c r="J10" s="8">
        <v>0.61249999999999993</v>
      </c>
      <c r="K10" s="7">
        <v>882</v>
      </c>
      <c r="M10" s="5" t="str">
        <f>_xlfn.CONCAT("if (mdl &lt; ",B8, " &amp; mdl &gt;= ", B10, ") {document.getElementById('MDLid').innerHTML = '", A10,"';}")</f>
        <v>if (mdl &lt; 320 &amp; mdl &gt;= 310) {document.getElementById('MDLid').innerHTML = '92';}</v>
      </c>
      <c r="N10" s="5" t="str">
        <f t="shared" si="2"/>
        <v>if (spt &lt; 11.5 &amp; spt &gt;= 11.3) {document.getElementById('SPTid').innerHTML = '92';}</v>
      </c>
      <c r="O10" s="5" t="str">
        <f t="shared" si="3"/>
        <v>if (hrp &lt; 53 &amp; hrp &gt;= 52) {document.getElementById('HRPid').innerHTML = '92';}</v>
      </c>
      <c r="P10" s="5" t="str">
        <f t="shared" si="4"/>
        <v>if (hrp &gt; 107 &amp; hrp &lt;= 108) {document.getElementById('HRPid').innerHTML = '92';}</v>
      </c>
      <c r="Q10" s="6" t="str">
        <f>_xlfn.CONCAT("if (ltk &lt; ", G8, " &amp; ltk &gt;= ", G10, ") {document.getElementById('LTKid').innerHTML = '", A10,"';}")</f>
        <v>if (ltk &lt; 17 &amp; ltk &gt;= 16) {document.getElementById('LTKid').innerHTML = '92';}</v>
      </c>
      <c r="S10" s="5" t="str">
        <f t="shared" si="5"/>
        <v>if (PLKtotal &gt;= 234 &amp; PLKtotal &lt; 238) {document.getElementById('PLKid').innerHTML = '92';}</v>
      </c>
      <c r="T10" s="5" t="str">
        <f t="shared" si="0"/>
        <v>if (TwoMRtotal &gt; 873 &amp; TwoMRtotal &lt;= 882) {document.getElementById('RunTime').innerHTML = '92';}</v>
      </c>
      <c r="Y10">
        <v>3</v>
      </c>
      <c r="Z10">
        <v>54</v>
      </c>
      <c r="AA10">
        <f t="shared" si="1"/>
        <v>234</v>
      </c>
    </row>
    <row r="11" spans="1:27" x14ac:dyDescent="0.2">
      <c r="A11" s="2">
        <v>91</v>
      </c>
      <c r="B11" s="4"/>
      <c r="C11" s="4">
        <v>11.2</v>
      </c>
      <c r="D11" s="4">
        <v>51</v>
      </c>
      <c r="E11" s="8">
        <v>7.5694444444444439E-2</v>
      </c>
      <c r="F11" s="7">
        <v>109</v>
      </c>
      <c r="G11" s="4"/>
      <c r="H11" s="13">
        <v>0.16041666666666668</v>
      </c>
      <c r="I11" s="14">
        <v>231</v>
      </c>
      <c r="J11" s="8">
        <v>0.61875000000000002</v>
      </c>
      <c r="K11" s="7">
        <v>891</v>
      </c>
      <c r="N11" s="5" t="str">
        <f t="shared" si="2"/>
        <v>if (spt &lt; 11.3 &amp; spt &gt;= 11.2) {document.getElementById('SPTid').innerHTML = '91';}</v>
      </c>
      <c r="O11" s="5" t="str">
        <f t="shared" si="3"/>
        <v>if (hrp &lt; 52 &amp; hrp &gt;= 51) {document.getElementById('HRPid').innerHTML = '91';}</v>
      </c>
      <c r="P11" s="5" t="str">
        <f t="shared" si="4"/>
        <v>if (hrp &gt; 108 &amp; hrp &lt;= 109) {document.getElementById('HRPid').innerHTML = '91';}</v>
      </c>
      <c r="S11" s="5" t="str">
        <f t="shared" si="5"/>
        <v>if (PLKtotal &gt;= 231 &amp; PLKtotal &lt; 234) {document.getElementById('PLKid').innerHTML = '91';}</v>
      </c>
      <c r="T11" s="5" t="str">
        <f t="shared" si="0"/>
        <v>if (TwoMRtotal &gt; 882 &amp; TwoMRtotal &lt;= 891) {document.getElementById('RunTime').innerHTML = '91';}</v>
      </c>
      <c r="Y11">
        <v>3</v>
      </c>
      <c r="Z11">
        <v>51</v>
      </c>
      <c r="AA11">
        <f t="shared" si="1"/>
        <v>231</v>
      </c>
    </row>
    <row r="12" spans="1:27" x14ac:dyDescent="0.2">
      <c r="A12" s="2">
        <v>90</v>
      </c>
      <c r="B12" s="4">
        <v>300</v>
      </c>
      <c r="C12" s="4">
        <v>11</v>
      </c>
      <c r="D12" s="4">
        <v>50</v>
      </c>
      <c r="E12" s="8">
        <v>7.6388888888888895E-2</v>
      </c>
      <c r="F12" s="7">
        <v>110</v>
      </c>
      <c r="G12" s="4">
        <v>15</v>
      </c>
      <c r="H12" s="13">
        <v>0.15833333333333333</v>
      </c>
      <c r="I12" s="14">
        <v>228</v>
      </c>
      <c r="J12" s="8">
        <v>0.625</v>
      </c>
      <c r="K12" s="7">
        <v>900</v>
      </c>
      <c r="M12" s="5" t="str">
        <f>_xlfn.CONCAT("if (mdl &lt; ",B10, " &amp; mdl &gt;= ", B12, ") {document.getElementById('MDLid').innerHTML = '", A12,"';}")</f>
        <v>if (mdl &lt; 310 &amp; mdl &gt;= 300) {document.getElementById('MDLid').innerHTML = '90';}</v>
      </c>
      <c r="N12" s="5" t="str">
        <f t="shared" si="2"/>
        <v>if (spt &lt; 11.2 &amp; spt &gt;= 11) {document.getElementById('SPTid').innerHTML = '90';}</v>
      </c>
      <c r="O12" s="5" t="str">
        <f t="shared" si="3"/>
        <v>if (hrp &lt; 51 &amp; hrp &gt;= 50) {document.getElementById('HRPid').innerHTML = '90';}</v>
      </c>
      <c r="P12" s="5" t="str">
        <f t="shared" si="4"/>
        <v>if (hrp &gt; 109 &amp; hrp &lt;= 110) {document.getElementById('HRPid').innerHTML = '90';}</v>
      </c>
      <c r="Q12" s="6" t="str">
        <f>_xlfn.CONCAT("if (ltk &lt; ", G10, " &amp; ltk &gt;= ", G12, ") {document.getElementById('LTKid').innerHTML = '", A12,"';}")</f>
        <v>if (ltk &lt; 16 &amp; ltk &gt;= 15) {document.getElementById('LTKid').innerHTML = '90';}</v>
      </c>
      <c r="S12" s="5" t="str">
        <f t="shared" si="5"/>
        <v>if (PLKtotal &gt;= 228 &amp; PLKtotal &lt; 231) {document.getElementById('PLKid').innerHTML = '90';}</v>
      </c>
      <c r="T12" s="5" t="str">
        <f t="shared" si="0"/>
        <v>if (TwoMRtotal &gt; 891 &amp; TwoMRtotal &lt;= 900) {document.getElementById('RunTime').innerHTML = '90';}</v>
      </c>
      <c r="Y12">
        <v>3</v>
      </c>
      <c r="Z12">
        <v>48</v>
      </c>
      <c r="AA12">
        <f t="shared" si="1"/>
        <v>228</v>
      </c>
    </row>
    <row r="13" spans="1:27" x14ac:dyDescent="0.2">
      <c r="A13" s="2">
        <v>89</v>
      </c>
      <c r="B13" s="4"/>
      <c r="C13" s="4">
        <v>10.9</v>
      </c>
      <c r="D13" s="4">
        <v>49</v>
      </c>
      <c r="E13" s="8">
        <v>7.7083333333333337E-2</v>
      </c>
      <c r="F13" s="7">
        <v>111</v>
      </c>
      <c r="G13" s="4"/>
      <c r="H13" s="13">
        <v>0.15555555555555556</v>
      </c>
      <c r="I13" s="14">
        <v>224</v>
      </c>
      <c r="J13" s="8">
        <v>0.63124999999999998</v>
      </c>
      <c r="K13" s="7">
        <v>909</v>
      </c>
      <c r="N13" s="5" t="str">
        <f t="shared" si="2"/>
        <v>if (spt &lt; 11 &amp; spt &gt;= 10.9) {document.getElementById('SPTid').innerHTML = '89';}</v>
      </c>
      <c r="O13" s="5" t="str">
        <f t="shared" si="3"/>
        <v>if (hrp &lt; 50 &amp; hrp &gt;= 49) {document.getElementById('HRPid').innerHTML = '89';}</v>
      </c>
      <c r="P13" s="5" t="str">
        <f t="shared" si="4"/>
        <v>if (hrp &gt; 110 &amp; hrp &lt;= 111) {document.getElementById('HRPid').innerHTML = '89';}</v>
      </c>
      <c r="S13" s="5" t="str">
        <f t="shared" si="5"/>
        <v>if (PLKtotal &gt;= 224 &amp; PLKtotal &lt; 228) {document.getElementById('PLKid').innerHTML = '89';}</v>
      </c>
      <c r="T13" s="5" t="str">
        <f t="shared" si="0"/>
        <v>if (TwoMRtotal &gt; 900 &amp; TwoMRtotal &lt;= 909) {document.getElementById('RunTime').innerHTML = '89';}</v>
      </c>
      <c r="Y13">
        <v>3</v>
      </c>
      <c r="Z13">
        <v>44</v>
      </c>
      <c r="AA13">
        <f t="shared" si="1"/>
        <v>224</v>
      </c>
    </row>
    <row r="14" spans="1:27" x14ac:dyDescent="0.2">
      <c r="A14" s="2">
        <v>88</v>
      </c>
      <c r="B14" s="4">
        <v>290</v>
      </c>
      <c r="C14" s="4">
        <v>10.7</v>
      </c>
      <c r="D14" s="4">
        <v>48</v>
      </c>
      <c r="E14" s="8">
        <v>7.7777777777777779E-2</v>
      </c>
      <c r="F14" s="7">
        <v>112</v>
      </c>
      <c r="G14" s="4">
        <v>14</v>
      </c>
      <c r="H14" s="13">
        <v>0.15347222222222223</v>
      </c>
      <c r="I14" s="14">
        <v>221</v>
      </c>
      <c r="J14" s="8">
        <v>0.63750000000000007</v>
      </c>
      <c r="K14" s="7">
        <v>918</v>
      </c>
      <c r="M14" s="5" t="str">
        <f>_xlfn.CONCAT("if (mdl &lt; ",B12, " &amp; mdl &gt;= ", B14, ") {document.getElementById('MDLid').innerHTML = '", A14,"';}")</f>
        <v>if (mdl &lt; 300 &amp; mdl &gt;= 290) {document.getElementById('MDLid').innerHTML = '88';}</v>
      </c>
      <c r="N14" s="5" t="str">
        <f t="shared" si="2"/>
        <v>if (spt &lt; 10.9 &amp; spt &gt;= 10.7) {document.getElementById('SPTid').innerHTML = '88';}</v>
      </c>
      <c r="O14" s="5" t="str">
        <f t="shared" si="3"/>
        <v>if (hrp &lt; 49 &amp; hrp &gt;= 48) {document.getElementById('HRPid').innerHTML = '88';}</v>
      </c>
      <c r="P14" s="5" t="str">
        <f t="shared" si="4"/>
        <v>if (hrp &gt; 111 &amp; hrp &lt;= 112) {document.getElementById('HRPid').innerHTML = '88';}</v>
      </c>
      <c r="Q14" s="6" t="str">
        <f>_xlfn.CONCAT("if (ltk &lt; ", G12, " &amp; ltk &gt;= ", G14, ") {document.getElementById('LTKid').innerHTML = '", A14,"';}")</f>
        <v>if (ltk &lt; 15 &amp; ltk &gt;= 14) {document.getElementById('LTKid').innerHTML = '88';}</v>
      </c>
      <c r="S14" s="5" t="str">
        <f t="shared" si="5"/>
        <v>if (PLKtotal &gt;= 221 &amp; PLKtotal &lt; 224) {document.getElementById('PLKid').innerHTML = '88';}</v>
      </c>
      <c r="T14" s="5" t="str">
        <f t="shared" si="0"/>
        <v>if (TwoMRtotal &gt; 909 &amp; TwoMRtotal &lt;= 918) {document.getElementById('RunTime').innerHTML = '88';}</v>
      </c>
      <c r="Y14">
        <v>3</v>
      </c>
      <c r="Z14">
        <v>41</v>
      </c>
      <c r="AA14">
        <f t="shared" si="1"/>
        <v>221</v>
      </c>
    </row>
    <row r="15" spans="1:27" x14ac:dyDescent="0.2">
      <c r="A15" s="2">
        <v>87</v>
      </c>
      <c r="B15" s="4"/>
      <c r="C15" s="4">
        <v>10.6</v>
      </c>
      <c r="D15" s="4">
        <v>47</v>
      </c>
      <c r="E15" s="8">
        <v>7.8472222222222221E-2</v>
      </c>
      <c r="F15" s="7">
        <v>113</v>
      </c>
      <c r="G15" s="4"/>
      <c r="H15" s="13">
        <v>0.15138888888888888</v>
      </c>
      <c r="I15" s="14">
        <v>218</v>
      </c>
      <c r="J15" s="8">
        <v>0.64374999999999993</v>
      </c>
      <c r="K15" s="7">
        <v>927</v>
      </c>
      <c r="N15" s="5" t="str">
        <f t="shared" si="2"/>
        <v>if (spt &lt; 10.7 &amp; spt &gt;= 10.6) {document.getElementById('SPTid').innerHTML = '87';}</v>
      </c>
      <c r="O15" s="5" t="str">
        <f t="shared" si="3"/>
        <v>if (hrp &lt; 48 &amp; hrp &gt;= 47) {document.getElementById('HRPid').innerHTML = '87';}</v>
      </c>
      <c r="P15" s="5" t="str">
        <f t="shared" si="4"/>
        <v>if (hrp &gt; 112 &amp; hrp &lt;= 113) {document.getElementById('HRPid').innerHTML = '87';}</v>
      </c>
      <c r="S15" s="5" t="str">
        <f t="shared" si="5"/>
        <v>if (PLKtotal &gt;= 218 &amp; PLKtotal &lt; 221) {document.getElementById('PLKid').innerHTML = '87';}</v>
      </c>
      <c r="T15" s="5" t="str">
        <f t="shared" si="0"/>
        <v>if (TwoMRtotal &gt; 918 &amp; TwoMRtotal &lt;= 927) {document.getElementById('RunTime').innerHTML = '87';}</v>
      </c>
      <c r="Y15">
        <v>3</v>
      </c>
      <c r="Z15">
        <v>38</v>
      </c>
      <c r="AA15">
        <f t="shared" si="1"/>
        <v>218</v>
      </c>
    </row>
    <row r="16" spans="1:27" x14ac:dyDescent="0.2">
      <c r="A16" s="2">
        <v>86</v>
      </c>
      <c r="B16" s="4">
        <v>280</v>
      </c>
      <c r="C16" s="4">
        <v>10.4</v>
      </c>
      <c r="D16" s="4">
        <v>46</v>
      </c>
      <c r="E16" s="8">
        <v>7.9166666666666663E-2</v>
      </c>
      <c r="F16" s="7">
        <v>114</v>
      </c>
      <c r="G16" s="4">
        <v>13</v>
      </c>
      <c r="H16" s="13">
        <v>0.14930555555555555</v>
      </c>
      <c r="I16" s="14">
        <v>215</v>
      </c>
      <c r="J16" s="8">
        <v>0.65</v>
      </c>
      <c r="K16" s="7">
        <v>936</v>
      </c>
      <c r="M16" s="5" t="str">
        <f>_xlfn.CONCAT("if (mdl &lt; ",B14, " &amp; mdl &gt;= ", B16, ") {document.getElementById('MDLid').innerHTML = '", A16,"';}")</f>
        <v>if (mdl &lt; 290 &amp; mdl &gt;= 280) {document.getElementById('MDLid').innerHTML = '86';}</v>
      </c>
      <c r="N16" s="5" t="str">
        <f t="shared" si="2"/>
        <v>if (spt &lt; 10.6 &amp; spt &gt;= 10.4) {document.getElementById('SPTid').innerHTML = '86';}</v>
      </c>
      <c r="O16" s="5" t="str">
        <f t="shared" si="3"/>
        <v>if (hrp &lt; 47 &amp; hrp &gt;= 46) {document.getElementById('HRPid').innerHTML = '86';}</v>
      </c>
      <c r="P16" s="5" t="str">
        <f t="shared" si="4"/>
        <v>if (hrp &gt; 113 &amp; hrp &lt;= 114) {document.getElementById('HRPid').innerHTML = '86';}</v>
      </c>
      <c r="Q16" s="6" t="str">
        <f>_xlfn.CONCAT("if (ltk &lt; ", G14, " &amp; ltk &gt;= ", G16, ") {document.getElementById('LTKid').innerHTML = '", A16,"';}")</f>
        <v>if (ltk &lt; 14 &amp; ltk &gt;= 13) {document.getElementById('LTKid').innerHTML = '86';}</v>
      </c>
      <c r="S16" s="5" t="str">
        <f t="shared" si="5"/>
        <v>if (PLKtotal &gt;= 215 &amp; PLKtotal &lt; 218) {document.getElementById('PLKid').innerHTML = '86';}</v>
      </c>
      <c r="T16" s="5" t="str">
        <f t="shared" si="0"/>
        <v>if (TwoMRtotal &gt; 927 &amp; TwoMRtotal &lt;= 936) {document.getElementById('RunTime').innerHTML = '86';}</v>
      </c>
      <c r="Y16">
        <v>3</v>
      </c>
      <c r="Z16">
        <v>35</v>
      </c>
      <c r="AA16">
        <f t="shared" si="1"/>
        <v>215</v>
      </c>
    </row>
    <row r="17" spans="1:27" x14ac:dyDescent="0.2">
      <c r="A17" s="2">
        <v>85</v>
      </c>
      <c r="B17" s="4"/>
      <c r="C17" s="4">
        <v>10.3</v>
      </c>
      <c r="D17" s="4">
        <v>45</v>
      </c>
      <c r="E17" s="8">
        <v>7.9861111111111105E-2</v>
      </c>
      <c r="F17" s="7">
        <v>115</v>
      </c>
      <c r="G17" s="4"/>
      <c r="H17" s="13">
        <v>0.14652777777777778</v>
      </c>
      <c r="I17" s="14">
        <v>211</v>
      </c>
      <c r="J17" s="8">
        <v>0.65625</v>
      </c>
      <c r="K17" s="7">
        <v>945</v>
      </c>
      <c r="N17" s="5" t="str">
        <f t="shared" si="2"/>
        <v>if (spt &lt; 10.4 &amp; spt &gt;= 10.3) {document.getElementById('SPTid').innerHTML = '85';}</v>
      </c>
      <c r="O17" s="5" t="str">
        <f t="shared" si="3"/>
        <v>if (hrp &lt; 46 &amp; hrp &gt;= 45) {document.getElementById('HRPid').innerHTML = '85';}</v>
      </c>
      <c r="P17" s="5" t="str">
        <f t="shared" si="4"/>
        <v>if (hrp &gt; 114 &amp; hrp &lt;= 115) {document.getElementById('HRPid').innerHTML = '85';}</v>
      </c>
      <c r="S17" s="5" t="str">
        <f t="shared" si="5"/>
        <v>if (PLKtotal &gt;= 211 &amp; PLKtotal &lt; 215) {document.getElementById('PLKid').innerHTML = '85';}</v>
      </c>
      <c r="T17" s="5" t="str">
        <f t="shared" si="0"/>
        <v>if (TwoMRtotal &gt; 936 &amp; TwoMRtotal &lt;= 945) {document.getElementById('RunTime').innerHTML = '85';}</v>
      </c>
      <c r="Y17">
        <v>3</v>
      </c>
      <c r="Z17">
        <v>31</v>
      </c>
      <c r="AA17">
        <f t="shared" si="1"/>
        <v>211</v>
      </c>
    </row>
    <row r="18" spans="1:27" x14ac:dyDescent="0.2">
      <c r="A18" s="2">
        <v>84</v>
      </c>
      <c r="B18" s="4">
        <v>270</v>
      </c>
      <c r="C18" s="4">
        <v>10.1</v>
      </c>
      <c r="D18" s="4">
        <v>44</v>
      </c>
      <c r="E18" s="8">
        <v>8.0555555555555561E-2</v>
      </c>
      <c r="F18" s="7">
        <v>116</v>
      </c>
      <c r="G18" s="4">
        <v>12</v>
      </c>
      <c r="H18" s="13">
        <v>0.14444444444444446</v>
      </c>
      <c r="I18" s="14">
        <v>208</v>
      </c>
      <c r="J18" s="8">
        <v>0.66249999999999998</v>
      </c>
      <c r="K18" s="7">
        <v>954</v>
      </c>
      <c r="M18" s="5" t="str">
        <f>_xlfn.CONCAT("if (mdl &lt; ",B16, " &amp; mdl &gt;= ", B18, ") {document.getElementById('MDLid').innerHTML = '", A18,"';}")</f>
        <v>if (mdl &lt; 280 &amp; mdl &gt;= 270) {document.getElementById('MDLid').innerHTML = '84';}</v>
      </c>
      <c r="N18" s="5" t="str">
        <f t="shared" si="2"/>
        <v>if (spt &lt; 10.3 &amp; spt &gt;= 10.1) {document.getElementById('SPTid').innerHTML = '84';}</v>
      </c>
      <c r="O18" s="5" t="str">
        <f t="shared" si="3"/>
        <v>if (hrp &lt; 45 &amp; hrp &gt;= 44) {document.getElementById('HRPid').innerHTML = '84';}</v>
      </c>
      <c r="P18" s="5" t="str">
        <f t="shared" si="4"/>
        <v>if (hrp &gt; 115 &amp; hrp &lt;= 116) {document.getElementById('HRPid').innerHTML = '84';}</v>
      </c>
      <c r="Q18" s="6" t="str">
        <f>_xlfn.CONCAT("if (ltk &lt; ", G16, " &amp; ltk &gt;= ", G18, ") {document.getElementById('LTKid').innerHTML = '", A18,"';}")</f>
        <v>if (ltk &lt; 13 &amp; ltk &gt;= 12) {document.getElementById('LTKid').innerHTML = '84';}</v>
      </c>
      <c r="S18" s="5" t="str">
        <f t="shared" si="5"/>
        <v>if (PLKtotal &gt;= 208 &amp; PLKtotal &lt; 211) {document.getElementById('PLKid').innerHTML = '84';}</v>
      </c>
      <c r="T18" s="5" t="str">
        <f t="shared" si="0"/>
        <v>if (TwoMRtotal &gt; 945 &amp; TwoMRtotal &lt;= 954) {document.getElementById('RunTime').innerHTML = '84';}</v>
      </c>
      <c r="Y18">
        <v>3</v>
      </c>
      <c r="Z18">
        <v>28</v>
      </c>
      <c r="AA18">
        <f t="shared" si="1"/>
        <v>208</v>
      </c>
    </row>
    <row r="19" spans="1:27" x14ac:dyDescent="0.2">
      <c r="A19" s="2">
        <v>83</v>
      </c>
      <c r="B19" s="4"/>
      <c r="C19" s="4">
        <v>10</v>
      </c>
      <c r="D19" s="4">
        <v>43</v>
      </c>
      <c r="E19" s="8">
        <v>8.1250000000000003E-2</v>
      </c>
      <c r="F19" s="7">
        <v>117</v>
      </c>
      <c r="G19" s="4"/>
      <c r="H19" s="13">
        <v>0.1423611111111111</v>
      </c>
      <c r="I19" s="14">
        <v>205</v>
      </c>
      <c r="J19" s="8">
        <v>0.66875000000000007</v>
      </c>
      <c r="K19" s="7">
        <v>963</v>
      </c>
      <c r="N19" s="5" t="str">
        <f t="shared" si="2"/>
        <v>if (spt &lt; 10.1 &amp; spt &gt;= 10) {document.getElementById('SPTid').innerHTML = '83';}</v>
      </c>
      <c r="O19" s="5" t="str">
        <f t="shared" si="3"/>
        <v>if (hrp &lt; 44 &amp; hrp &gt;= 43) {document.getElementById('HRPid').innerHTML = '83';}</v>
      </c>
      <c r="P19" s="5" t="str">
        <f t="shared" si="4"/>
        <v>if (hrp &gt; 116 &amp; hrp &lt;= 117) {document.getElementById('HRPid').innerHTML = '83';}</v>
      </c>
      <c r="S19" s="5" t="str">
        <f t="shared" si="5"/>
        <v>if (PLKtotal &gt;= 205 &amp; PLKtotal &lt; 208) {document.getElementById('PLKid').innerHTML = '83';}</v>
      </c>
      <c r="T19" s="5" t="str">
        <f t="shared" si="0"/>
        <v>if (TwoMRtotal &gt; 954 &amp; TwoMRtotal &lt;= 963) {document.getElementById('RunTime').innerHTML = '83';}</v>
      </c>
      <c r="Y19">
        <v>3</v>
      </c>
      <c r="Z19">
        <v>25</v>
      </c>
      <c r="AA19">
        <f t="shared" si="1"/>
        <v>205</v>
      </c>
    </row>
    <row r="20" spans="1:27" x14ac:dyDescent="0.2">
      <c r="A20" s="2">
        <v>82</v>
      </c>
      <c r="B20" s="4">
        <v>260</v>
      </c>
      <c r="C20" s="4">
        <v>9.8000000000000007</v>
      </c>
      <c r="D20" s="4">
        <v>42</v>
      </c>
      <c r="E20" s="8">
        <v>8.1944444444444445E-2</v>
      </c>
      <c r="F20" s="7">
        <v>118</v>
      </c>
      <c r="G20" s="4">
        <v>11</v>
      </c>
      <c r="H20" s="13">
        <v>0.13958333333333334</v>
      </c>
      <c r="I20" s="14">
        <v>201</v>
      </c>
      <c r="J20" s="8">
        <v>0.67499999999999993</v>
      </c>
      <c r="K20" s="7">
        <v>972</v>
      </c>
      <c r="M20" s="5" t="str">
        <f>_xlfn.CONCAT("if (mdl &lt; ",B18, " &amp; mdl &gt;= ", B20, ") {document.getElementById('MDLid').innerHTML = '", A20,"';}")</f>
        <v>if (mdl &lt; 270 &amp; mdl &gt;= 260) {document.getElementById('MDLid').innerHTML = '82';}</v>
      </c>
      <c r="N20" s="5" t="str">
        <f t="shared" si="2"/>
        <v>if (spt &lt; 10 &amp; spt &gt;= 9.8) {document.getElementById('SPTid').innerHTML = '82';}</v>
      </c>
      <c r="O20" s="5" t="str">
        <f t="shared" si="3"/>
        <v>if (hrp &lt; 43 &amp; hrp &gt;= 42) {document.getElementById('HRPid').innerHTML = '82';}</v>
      </c>
      <c r="P20" s="5" t="str">
        <f t="shared" si="4"/>
        <v>if (hrp &gt; 117 &amp; hrp &lt;= 118) {document.getElementById('HRPid').innerHTML = '82';}</v>
      </c>
      <c r="Q20" s="6" t="str">
        <f>_xlfn.CONCAT("if (ltk &lt; ", G18, " &amp; ltk &gt;= ", G20, ") {document.getElementById('LTKid').innerHTML = '", A20,"';}")</f>
        <v>if (ltk &lt; 12 &amp; ltk &gt;= 11) {document.getElementById('LTKid').innerHTML = '82';}</v>
      </c>
      <c r="S20" s="5" t="str">
        <f t="shared" si="5"/>
        <v>if (PLKtotal &gt;= 201 &amp; PLKtotal &lt; 205) {document.getElementById('PLKid').innerHTML = '82';}</v>
      </c>
      <c r="T20" s="5" t="str">
        <f t="shared" si="0"/>
        <v>if (TwoMRtotal &gt; 963 &amp; TwoMRtotal &lt;= 972) {document.getElementById('RunTime').innerHTML = '82';}</v>
      </c>
      <c r="Y20">
        <v>3</v>
      </c>
      <c r="Z20">
        <v>21</v>
      </c>
      <c r="AA20">
        <f t="shared" si="1"/>
        <v>201</v>
      </c>
    </row>
    <row r="21" spans="1:27" x14ac:dyDescent="0.2">
      <c r="A21" s="2">
        <v>81</v>
      </c>
      <c r="B21" s="4"/>
      <c r="C21" s="4">
        <v>9.6999999999999993</v>
      </c>
      <c r="D21" s="4">
        <v>41</v>
      </c>
      <c r="E21" s="8">
        <v>8.2638888888888887E-2</v>
      </c>
      <c r="F21" s="7">
        <v>119</v>
      </c>
      <c r="G21" s="4"/>
      <c r="H21" s="13">
        <v>0.13749999999999998</v>
      </c>
      <c r="I21" s="14">
        <v>198</v>
      </c>
      <c r="J21" s="8">
        <v>0.68125000000000002</v>
      </c>
      <c r="K21" s="7">
        <v>981</v>
      </c>
      <c r="N21" s="5" t="str">
        <f t="shared" si="2"/>
        <v>if (spt &lt; 9.8 &amp; spt &gt;= 9.7) {document.getElementById('SPTid').innerHTML = '81';}</v>
      </c>
      <c r="O21" s="5" t="str">
        <f t="shared" si="3"/>
        <v>if (hrp &lt; 42 &amp; hrp &gt;= 41) {document.getElementById('HRPid').innerHTML = '81';}</v>
      </c>
      <c r="P21" s="5" t="str">
        <f t="shared" si="4"/>
        <v>if (hrp &gt; 118 &amp; hrp &lt;= 119) {document.getElementById('HRPid').innerHTML = '81';}</v>
      </c>
      <c r="S21" s="5" t="str">
        <f t="shared" si="5"/>
        <v>if (PLKtotal &gt;= 198 &amp; PLKtotal &lt; 201) {document.getElementById('PLKid').innerHTML = '81';}</v>
      </c>
      <c r="T21" s="5" t="str">
        <f t="shared" si="0"/>
        <v>if (TwoMRtotal &gt; 972 &amp; TwoMRtotal &lt;= 981) {document.getElementById('RunTime').innerHTML = '81';}</v>
      </c>
      <c r="Y21">
        <v>3</v>
      </c>
      <c r="Z21">
        <v>18</v>
      </c>
      <c r="AA21">
        <f t="shared" si="1"/>
        <v>198</v>
      </c>
    </row>
    <row r="22" spans="1:27" x14ac:dyDescent="0.2">
      <c r="A22" s="2">
        <v>80</v>
      </c>
      <c r="B22" s="4">
        <v>250</v>
      </c>
      <c r="C22" s="4">
        <v>9.5</v>
      </c>
      <c r="D22" s="4">
        <v>40</v>
      </c>
      <c r="E22" s="8">
        <v>8.3333333333333329E-2</v>
      </c>
      <c r="F22" s="7">
        <v>120</v>
      </c>
      <c r="G22" s="4">
        <v>10</v>
      </c>
      <c r="H22" s="13">
        <v>0.13541666666666666</v>
      </c>
      <c r="I22" s="14">
        <v>195</v>
      </c>
      <c r="J22" s="8">
        <v>0.6875</v>
      </c>
      <c r="K22" s="7">
        <v>990</v>
      </c>
      <c r="M22" s="5" t="str">
        <f>_xlfn.CONCAT("if (mdl &lt; ",B20, " &amp; mdl &gt;= ", B22, ") {document.getElementById('MDLid').innerHTML = '", A22,"';}")</f>
        <v>if (mdl &lt; 260 &amp; mdl &gt;= 250) {document.getElementById('MDLid').innerHTML = '80';}</v>
      </c>
      <c r="N22" s="5" t="str">
        <f t="shared" si="2"/>
        <v>if (spt &lt; 9.7 &amp; spt &gt;= 9.5) {document.getElementById('SPTid').innerHTML = '80';}</v>
      </c>
      <c r="O22" s="5" t="str">
        <f t="shared" si="3"/>
        <v>if (hrp &lt; 41 &amp; hrp &gt;= 40) {document.getElementById('HRPid').innerHTML = '80';}</v>
      </c>
      <c r="P22" s="5" t="str">
        <f t="shared" si="4"/>
        <v>if (hrp &gt; 119 &amp; hrp &lt;= 120) {document.getElementById('HRPid').innerHTML = '80';}</v>
      </c>
      <c r="Q22" s="6" t="str">
        <f>_xlfn.CONCAT("if (ltk &lt; ", G20, " &amp; ltk &gt;= ", G22, ") {document.getElementById('LTKid').innerHTML = '", A22,"';}")</f>
        <v>if (ltk &lt; 11 &amp; ltk &gt;= 10) {document.getElementById('LTKid').innerHTML = '80';}</v>
      </c>
      <c r="S22" s="5" t="str">
        <f t="shared" si="5"/>
        <v>if (PLKtotal &gt;= 195 &amp; PLKtotal &lt; 198) {document.getElementById('PLKid').innerHTML = '80';}</v>
      </c>
      <c r="T22" s="5" t="str">
        <f t="shared" si="0"/>
        <v>if (TwoMRtotal &gt; 981 &amp; TwoMRtotal &lt;= 990) {document.getElementById('RunTime').innerHTML = '80';}</v>
      </c>
      <c r="Y22">
        <v>3</v>
      </c>
      <c r="Z22">
        <v>15</v>
      </c>
      <c r="AA22">
        <f t="shared" si="1"/>
        <v>195</v>
      </c>
    </row>
    <row r="23" spans="1:27" x14ac:dyDescent="0.2">
      <c r="A23" s="2">
        <v>79</v>
      </c>
      <c r="B23" s="4"/>
      <c r="C23" s="4">
        <v>9.4</v>
      </c>
      <c r="D23" s="4">
        <v>39</v>
      </c>
      <c r="E23" s="8">
        <v>8.4027777777777771E-2</v>
      </c>
      <c r="F23" s="7">
        <v>121</v>
      </c>
      <c r="G23" s="4"/>
      <c r="H23" s="13">
        <v>0.13333333333333333</v>
      </c>
      <c r="I23" s="14">
        <v>192</v>
      </c>
      <c r="J23" s="8">
        <v>0.69374999999999998</v>
      </c>
      <c r="K23" s="7">
        <v>999</v>
      </c>
      <c r="N23" s="5" t="str">
        <f t="shared" si="2"/>
        <v>if (spt &lt; 9.5 &amp; spt &gt;= 9.4) {document.getElementById('SPTid').innerHTML = '79';}</v>
      </c>
      <c r="O23" s="5" t="str">
        <f t="shared" si="3"/>
        <v>if (hrp &lt; 40 &amp; hrp &gt;= 39) {document.getElementById('HRPid').innerHTML = '79';}</v>
      </c>
      <c r="P23" s="5" t="str">
        <f t="shared" si="4"/>
        <v>if (hrp &gt; 120 &amp; hrp &lt;= 121) {document.getElementById('HRPid').innerHTML = '79';}</v>
      </c>
      <c r="S23" s="5" t="str">
        <f t="shared" si="5"/>
        <v>if (PLKtotal &gt;= 192 &amp; PLKtotal &lt; 195) {document.getElementById('PLKid').innerHTML = '79';}</v>
      </c>
      <c r="T23" s="5" t="str">
        <f t="shared" si="0"/>
        <v>if (TwoMRtotal &gt; 990 &amp; TwoMRtotal &lt;= 999) {document.getElementById('RunTime').innerHTML = '79';}</v>
      </c>
      <c r="Y23">
        <v>3</v>
      </c>
      <c r="Z23">
        <v>12</v>
      </c>
      <c r="AA23">
        <f t="shared" si="1"/>
        <v>192</v>
      </c>
    </row>
    <row r="24" spans="1:27" x14ac:dyDescent="0.2">
      <c r="A24" s="2">
        <v>78</v>
      </c>
      <c r="B24" s="4">
        <v>240</v>
      </c>
      <c r="C24" s="4">
        <v>9.1999999999999993</v>
      </c>
      <c r="D24" s="4">
        <v>38</v>
      </c>
      <c r="E24" s="8">
        <v>8.4722222222222213E-2</v>
      </c>
      <c r="F24" s="7">
        <v>122</v>
      </c>
      <c r="G24" s="4">
        <v>9</v>
      </c>
      <c r="H24" s="13">
        <v>0.13055555555555556</v>
      </c>
      <c r="I24" s="14">
        <v>188</v>
      </c>
      <c r="J24" s="8">
        <v>0.70000000000000007</v>
      </c>
      <c r="K24" s="7">
        <v>1008</v>
      </c>
      <c r="M24" s="5" t="str">
        <f>_xlfn.CONCAT("if (mdl &lt; ",B22, " &amp; mdl &gt;= ", B24, ") {document.getElementById('MDLid').innerHTML = '", A24,"';}")</f>
        <v>if (mdl &lt; 250 &amp; mdl &gt;= 240) {document.getElementById('MDLid').innerHTML = '78';}</v>
      </c>
      <c r="N24" s="5" t="str">
        <f t="shared" si="2"/>
        <v>if (spt &lt; 9.4 &amp; spt &gt;= 9.2) {document.getElementById('SPTid').innerHTML = '78';}</v>
      </c>
      <c r="O24" s="5" t="str">
        <f t="shared" si="3"/>
        <v>if (hrp &lt; 39 &amp; hrp &gt;= 38) {document.getElementById('HRPid').innerHTML = '78';}</v>
      </c>
      <c r="P24" s="5" t="str">
        <f t="shared" si="4"/>
        <v>if (hrp &gt; 121 &amp; hrp &lt;= 122) {document.getElementById('HRPid').innerHTML = '78';}</v>
      </c>
      <c r="Q24" s="6" t="str">
        <f>_xlfn.CONCAT("if (ltk &lt; ", G22, " &amp; ltk &gt;= ", G24, ") {document.getElementById('LTKid').innerHTML = '", A24,"';}")</f>
        <v>if (ltk &lt; 10 &amp; ltk &gt;= 9) {document.getElementById('LTKid').innerHTML = '78';}</v>
      </c>
      <c r="S24" s="5" t="str">
        <f t="shared" si="5"/>
        <v>if (PLKtotal &gt;= 188 &amp; PLKtotal &lt; 192) {document.getElementById('PLKid').innerHTML = '78';}</v>
      </c>
      <c r="T24" s="5" t="str">
        <f t="shared" si="0"/>
        <v>if (TwoMRtotal &gt; 999 &amp; TwoMRtotal &lt;= 1008) {document.getElementById('RunTime').innerHTML = '78';}</v>
      </c>
      <c r="Y24">
        <v>3</v>
      </c>
      <c r="Z24">
        <v>8</v>
      </c>
      <c r="AA24">
        <f t="shared" si="1"/>
        <v>188</v>
      </c>
    </row>
    <row r="25" spans="1:27" x14ac:dyDescent="0.2">
      <c r="A25" s="2">
        <v>77</v>
      </c>
      <c r="B25" s="4"/>
      <c r="C25" s="4">
        <v>9.1</v>
      </c>
      <c r="D25" s="4">
        <v>37</v>
      </c>
      <c r="E25" s="8">
        <v>8.5416666666666655E-2</v>
      </c>
      <c r="F25" s="7">
        <v>123</v>
      </c>
      <c r="G25" s="4"/>
      <c r="H25" s="13">
        <v>0.12847222222222224</v>
      </c>
      <c r="I25" s="14">
        <v>185</v>
      </c>
      <c r="J25" s="8">
        <v>0.70624999999999993</v>
      </c>
      <c r="K25" s="7">
        <v>1017</v>
      </c>
      <c r="N25" s="5" t="str">
        <f t="shared" si="2"/>
        <v>if (spt &lt; 9.2 &amp; spt &gt;= 9.1) {document.getElementById('SPTid').innerHTML = '77';}</v>
      </c>
      <c r="O25" s="5" t="str">
        <f t="shared" si="3"/>
        <v>if (hrp &lt; 38 &amp; hrp &gt;= 37) {document.getElementById('HRPid').innerHTML = '77';}</v>
      </c>
      <c r="P25" s="5" t="str">
        <f t="shared" si="4"/>
        <v>if (hrp &gt; 122 &amp; hrp &lt;= 123) {document.getElementById('HRPid').innerHTML = '77';}</v>
      </c>
      <c r="S25" s="5" t="str">
        <f t="shared" si="5"/>
        <v>if (PLKtotal &gt;= 185 &amp; PLKtotal &lt; 188) {document.getElementById('PLKid').innerHTML = '77';}</v>
      </c>
      <c r="T25" s="5" t="str">
        <f t="shared" si="0"/>
        <v>if (TwoMRtotal &gt; 1008 &amp; TwoMRtotal &lt;= 1017) {document.getElementById('RunTime').innerHTML = '77';}</v>
      </c>
      <c r="Y25">
        <v>3</v>
      </c>
      <c r="Z25">
        <v>5</v>
      </c>
      <c r="AA25">
        <f t="shared" si="1"/>
        <v>185</v>
      </c>
    </row>
    <row r="26" spans="1:27" x14ac:dyDescent="0.2">
      <c r="A26" s="2">
        <v>76</v>
      </c>
      <c r="B26" s="4">
        <v>230</v>
      </c>
      <c r="C26" s="4">
        <v>8.9</v>
      </c>
      <c r="D26" s="4">
        <v>36</v>
      </c>
      <c r="E26" s="8">
        <v>8.6111111111111124E-2</v>
      </c>
      <c r="F26" s="7">
        <v>124</v>
      </c>
      <c r="G26" s="4">
        <v>8</v>
      </c>
      <c r="H26" s="13">
        <v>0.12638888888888888</v>
      </c>
      <c r="I26" s="14">
        <v>182</v>
      </c>
      <c r="J26" s="8">
        <v>0.71250000000000002</v>
      </c>
      <c r="K26" s="7">
        <v>1026</v>
      </c>
      <c r="M26" s="5" t="str">
        <f>_xlfn.CONCAT("if (mdl &lt; ",B24, " &amp; mdl &gt;= ", B26, ") {document.getElementById('MDLid').innerHTML = '", A26,"';}")</f>
        <v>if (mdl &lt; 240 &amp; mdl &gt;= 230) {document.getElementById('MDLid').innerHTML = '76';}</v>
      </c>
      <c r="N26" s="5" t="str">
        <f>_xlfn.CONCAT("if (spt &lt; ", C25, " &amp; spt &gt;= ", C26, ") {document.getElementById('SPTid').innerHTML = '", A26,"';}")</f>
        <v>if (spt &lt; 9.1 &amp; spt &gt;= 8.9) {document.getElementById('SPTid').innerHTML = '76';}</v>
      </c>
      <c r="O26" s="5" t="str">
        <f t="shared" si="3"/>
        <v>if (hrp &lt; 37 &amp; hrp &gt;= 36) {document.getElementById('HRPid').innerHTML = '76';}</v>
      </c>
      <c r="P26" s="5" t="str">
        <f t="shared" si="4"/>
        <v>if (hrp &gt; 123 &amp; hrp &lt;= 124) {document.getElementById('HRPid').innerHTML = '76';}</v>
      </c>
      <c r="Q26" s="6" t="str">
        <f>_xlfn.CONCAT("if (ltk &lt; ", G24, " &amp; ltk &gt;= ", G26, ") {document.getElementById('LTKid').innerHTML = '", A26,"';}")</f>
        <v>if (ltk &lt; 9 &amp; ltk &gt;= 8) {document.getElementById('LTKid').innerHTML = '76';}</v>
      </c>
      <c r="S26" s="5" t="str">
        <f t="shared" si="5"/>
        <v>if (PLKtotal &gt;= 182 &amp; PLKtotal &lt; 185) {document.getElementById('PLKid').innerHTML = '76';}</v>
      </c>
      <c r="T26" s="5" t="str">
        <f t="shared" si="0"/>
        <v>if (TwoMRtotal &gt; 1017 &amp; TwoMRtotal &lt;= 1026) {document.getElementById('RunTime').innerHTML = '76';}</v>
      </c>
      <c r="Y26">
        <v>3</v>
      </c>
      <c r="Z26">
        <v>2</v>
      </c>
      <c r="AA26">
        <f t="shared" si="1"/>
        <v>182</v>
      </c>
    </row>
    <row r="27" spans="1:27" x14ac:dyDescent="0.2">
      <c r="A27" s="2">
        <v>75</v>
      </c>
      <c r="B27" s="4"/>
      <c r="C27" s="4">
        <v>8.8000000000000007</v>
      </c>
      <c r="D27" s="4">
        <v>35</v>
      </c>
      <c r="E27" s="8">
        <v>8.6805555555555566E-2</v>
      </c>
      <c r="F27" s="7">
        <v>125</v>
      </c>
      <c r="G27" s="4"/>
      <c r="H27" s="13">
        <v>0.12361111111111112</v>
      </c>
      <c r="I27" s="14">
        <v>178</v>
      </c>
      <c r="J27" s="8">
        <v>0.71875</v>
      </c>
      <c r="K27" s="7">
        <v>1035</v>
      </c>
      <c r="N27" s="5" t="str">
        <f t="shared" si="2"/>
        <v>if (spt &lt; 8.9 &amp; spt &gt;= 8.8) {document.getElementById('SPTid').innerHTML = '75';}</v>
      </c>
      <c r="O27" s="5" t="str">
        <f t="shared" si="3"/>
        <v>if (hrp &lt; 36 &amp; hrp &gt;= 35) {document.getElementById('HRPid').innerHTML = '75';}</v>
      </c>
      <c r="P27" s="5" t="str">
        <f t="shared" si="4"/>
        <v>if (hrp &gt; 124 &amp; hrp &lt;= 125) {document.getElementById('HRPid').innerHTML = '75';}</v>
      </c>
      <c r="S27" s="5" t="str">
        <f t="shared" si="5"/>
        <v>if (PLKtotal &gt;= 178 &amp; PLKtotal &lt; 182) {document.getElementById('PLKid').innerHTML = '75';}</v>
      </c>
      <c r="T27" s="5" t="str">
        <f t="shared" si="0"/>
        <v>if (TwoMRtotal &gt; 1026 &amp; TwoMRtotal &lt;= 1035) {document.getElementById('RunTime').innerHTML = '75';}</v>
      </c>
      <c r="Y27">
        <v>2</v>
      </c>
      <c r="Z27">
        <v>58</v>
      </c>
      <c r="AA27">
        <f t="shared" si="1"/>
        <v>178</v>
      </c>
    </row>
    <row r="28" spans="1:27" x14ac:dyDescent="0.2">
      <c r="A28" s="2">
        <v>74</v>
      </c>
      <c r="B28" s="4">
        <v>220</v>
      </c>
      <c r="C28" s="4">
        <v>8.6</v>
      </c>
      <c r="D28" s="4">
        <v>34</v>
      </c>
      <c r="E28" s="8">
        <v>8.7500000000000008E-2</v>
      </c>
      <c r="F28" s="7">
        <v>126</v>
      </c>
      <c r="G28" s="4">
        <v>7</v>
      </c>
      <c r="H28" s="13">
        <v>0.12152777777777778</v>
      </c>
      <c r="I28" s="14">
        <v>175</v>
      </c>
      <c r="J28" s="8">
        <v>0.72499999999999998</v>
      </c>
      <c r="K28" s="7">
        <v>1044</v>
      </c>
      <c r="M28" s="5" t="str">
        <f>_xlfn.CONCAT("if (mdl &lt; ",B26, " &amp; mdl &gt;= ", B28, ") {document.getElementById('MDLid').innerHTML = '", A28,"';}")</f>
        <v>if (mdl &lt; 230 &amp; mdl &gt;= 220) {document.getElementById('MDLid').innerHTML = '74';}</v>
      </c>
      <c r="N28" s="5" t="str">
        <f t="shared" si="2"/>
        <v>if (spt &lt; 8.8 &amp; spt &gt;= 8.6) {document.getElementById('SPTid').innerHTML = '74';}</v>
      </c>
      <c r="O28" s="5" t="str">
        <f t="shared" si="3"/>
        <v>if (hrp &lt; 35 &amp; hrp &gt;= 34) {document.getElementById('HRPid').innerHTML = '74';}</v>
      </c>
      <c r="P28" s="5" t="str">
        <f t="shared" si="4"/>
        <v>if (hrp &gt; 125 &amp; hrp &lt;= 126) {document.getElementById('HRPid').innerHTML = '74';}</v>
      </c>
      <c r="Q28" s="6" t="str">
        <f>_xlfn.CONCAT("if (ltk &lt; ", G26, " &amp; ltk &gt;= ", G28, ") {document.getElementById('LTKid').innerHTML = '", A28,"';}")</f>
        <v>if (ltk &lt; 8 &amp; ltk &gt;= 7) {document.getElementById('LTKid').innerHTML = '74';}</v>
      </c>
      <c r="S28" s="5" t="str">
        <f t="shared" si="5"/>
        <v>if (PLKtotal &gt;= 175 &amp; PLKtotal &lt; 178) {document.getElementById('PLKid').innerHTML = '74';}</v>
      </c>
      <c r="T28" s="5" t="str">
        <f t="shared" si="0"/>
        <v>if (TwoMRtotal &gt; 1035 &amp; TwoMRtotal &lt;= 1044) {document.getElementById('RunTime').innerHTML = '74';}</v>
      </c>
      <c r="Y28">
        <v>2</v>
      </c>
      <c r="Z28">
        <v>55</v>
      </c>
      <c r="AA28">
        <f t="shared" si="1"/>
        <v>175</v>
      </c>
    </row>
    <row r="29" spans="1:27" x14ac:dyDescent="0.2">
      <c r="A29" s="2">
        <v>73</v>
      </c>
      <c r="B29" s="4"/>
      <c r="C29" s="4">
        <v>8.5</v>
      </c>
      <c r="D29" s="4">
        <v>33</v>
      </c>
      <c r="E29" s="8">
        <v>8.819444444444445E-2</v>
      </c>
      <c r="F29" s="7">
        <v>127</v>
      </c>
      <c r="G29" s="4"/>
      <c r="H29" s="13">
        <v>0.11944444444444445</v>
      </c>
      <c r="I29" s="14">
        <v>172</v>
      </c>
      <c r="J29" s="8">
        <v>0.73125000000000007</v>
      </c>
      <c r="K29" s="7">
        <v>1053</v>
      </c>
      <c r="N29" s="5" t="str">
        <f t="shared" si="2"/>
        <v>if (spt &lt; 8.6 &amp; spt &gt;= 8.5) {document.getElementById('SPTid').innerHTML = '73';}</v>
      </c>
      <c r="O29" s="5" t="str">
        <f t="shared" si="3"/>
        <v>if (hrp &lt; 34 &amp; hrp &gt;= 33) {document.getElementById('HRPid').innerHTML = '73';}</v>
      </c>
      <c r="P29" s="5" t="str">
        <f t="shared" si="4"/>
        <v>if (hrp &gt; 126 &amp; hrp &lt;= 127) {document.getElementById('HRPid').innerHTML = '73';}</v>
      </c>
      <c r="S29" s="5" t="str">
        <f t="shared" si="5"/>
        <v>if (PLKtotal &gt;= 172 &amp; PLKtotal &lt; 175) {document.getElementById('PLKid').innerHTML = '73';}</v>
      </c>
      <c r="T29" s="5" t="str">
        <f t="shared" si="0"/>
        <v>if (TwoMRtotal &gt; 1044 &amp; TwoMRtotal &lt;= 1053) {document.getElementById('RunTime').innerHTML = '73';}</v>
      </c>
      <c r="Y29">
        <v>2</v>
      </c>
      <c r="Z29">
        <v>52</v>
      </c>
      <c r="AA29">
        <f t="shared" si="1"/>
        <v>172</v>
      </c>
    </row>
    <row r="30" spans="1:27" x14ac:dyDescent="0.2">
      <c r="A30" s="2">
        <v>72</v>
      </c>
      <c r="B30" s="4">
        <v>210</v>
      </c>
      <c r="C30" s="4">
        <v>8.3000000000000007</v>
      </c>
      <c r="D30" s="4">
        <v>32</v>
      </c>
      <c r="E30" s="8">
        <v>8.8888888888888892E-2</v>
      </c>
      <c r="F30" s="7">
        <v>128</v>
      </c>
      <c r="G30" s="4">
        <v>6</v>
      </c>
      <c r="H30" s="13">
        <v>0.1173611111111111</v>
      </c>
      <c r="I30" s="14">
        <v>169</v>
      </c>
      <c r="J30" s="8">
        <v>0.73749999999999993</v>
      </c>
      <c r="K30" s="7">
        <v>1062</v>
      </c>
      <c r="M30" s="5" t="str">
        <f>_xlfn.CONCAT("if (mdl &lt; ",B28, " &amp; mdl &gt;= ", B30, ") {document.getElementById('MDLid').innerHTML = '", A30,"';}")</f>
        <v>if (mdl &lt; 220 &amp; mdl &gt;= 210) {document.getElementById('MDLid').innerHTML = '72';}</v>
      </c>
      <c r="N30" s="5" t="str">
        <f t="shared" si="2"/>
        <v>if (spt &lt; 8.5 &amp; spt &gt;= 8.3) {document.getElementById('SPTid').innerHTML = '72';}</v>
      </c>
      <c r="O30" s="5" t="str">
        <f t="shared" si="3"/>
        <v>if (hrp &lt; 33 &amp; hrp &gt;= 32) {document.getElementById('HRPid').innerHTML = '72';}</v>
      </c>
      <c r="P30" s="5" t="str">
        <f t="shared" si="4"/>
        <v>if (hrp &gt; 127 &amp; hrp &lt;= 128) {document.getElementById('HRPid').innerHTML = '72';}</v>
      </c>
      <c r="Q30" s="6" t="str">
        <f>_xlfn.CONCAT("if (ltk &lt; ", G28, " &amp; ltk &gt;= ", G30, ") {document.getElementById('LTKid').innerHTML = '", A30,"';}")</f>
        <v>if (ltk &lt; 7 &amp; ltk &gt;= 6) {document.getElementById('LTKid').innerHTML = '72';}</v>
      </c>
      <c r="S30" s="5" t="str">
        <f t="shared" si="5"/>
        <v>if (PLKtotal &gt;= 169 &amp; PLKtotal &lt; 172) {document.getElementById('PLKid').innerHTML = '72';}</v>
      </c>
      <c r="T30" s="5" t="str">
        <f t="shared" si="0"/>
        <v>if (TwoMRtotal &gt; 1053 &amp; TwoMRtotal &lt;= 1062) {document.getElementById('RunTime').innerHTML = '72';}</v>
      </c>
      <c r="Y30">
        <v>2</v>
      </c>
      <c r="Z30">
        <v>49</v>
      </c>
      <c r="AA30">
        <f t="shared" si="1"/>
        <v>169</v>
      </c>
    </row>
    <row r="31" spans="1:27" x14ac:dyDescent="0.2">
      <c r="A31" s="2">
        <v>71</v>
      </c>
      <c r="B31" s="4"/>
      <c r="C31" s="4">
        <v>8.1999999999999993</v>
      </c>
      <c r="D31" s="4">
        <v>31</v>
      </c>
      <c r="E31" s="8">
        <v>8.9583333333333334E-2</v>
      </c>
      <c r="F31" s="7">
        <v>129</v>
      </c>
      <c r="G31" s="4"/>
      <c r="H31" s="13">
        <v>0.11458333333333333</v>
      </c>
      <c r="I31" s="14">
        <v>165</v>
      </c>
      <c r="J31" s="8">
        <v>0.74375000000000002</v>
      </c>
      <c r="K31" s="7">
        <v>1071</v>
      </c>
      <c r="N31" s="5" t="str">
        <f t="shared" si="2"/>
        <v>if (spt &lt; 8.3 &amp; spt &gt;= 8.2) {document.getElementById('SPTid').innerHTML = '71';}</v>
      </c>
      <c r="O31" s="5" t="str">
        <f t="shared" si="3"/>
        <v>if (hrp &lt; 32 &amp; hrp &gt;= 31) {document.getElementById('HRPid').innerHTML = '71';}</v>
      </c>
      <c r="P31" s="5" t="str">
        <f t="shared" si="4"/>
        <v>if (hrp &gt; 128 &amp; hrp &lt;= 129) {document.getElementById('HRPid').innerHTML = '71';}</v>
      </c>
      <c r="S31" s="5" t="str">
        <f t="shared" si="5"/>
        <v>if (PLKtotal &gt;= 165 &amp; PLKtotal &lt; 169) {document.getElementById('PLKid').innerHTML = '71';}</v>
      </c>
      <c r="T31" s="5" t="str">
        <f t="shared" si="0"/>
        <v>if (TwoMRtotal &gt; 1062 &amp; TwoMRtotal &lt;= 1071) {document.getElementById('RunTime').innerHTML = '71';}</v>
      </c>
      <c r="Y31">
        <v>2</v>
      </c>
      <c r="Z31">
        <v>45</v>
      </c>
      <c r="AA31">
        <f t="shared" si="1"/>
        <v>165</v>
      </c>
    </row>
    <row r="32" spans="1:27" x14ac:dyDescent="0.2">
      <c r="A32" s="2">
        <v>70</v>
      </c>
      <c r="B32" s="4">
        <v>200</v>
      </c>
      <c r="C32" s="4">
        <v>8</v>
      </c>
      <c r="D32" s="4">
        <v>30</v>
      </c>
      <c r="E32" s="8">
        <v>9.0277777777777776E-2</v>
      </c>
      <c r="F32" s="7">
        <v>130</v>
      </c>
      <c r="G32" s="4">
        <v>5</v>
      </c>
      <c r="H32" s="13">
        <v>0.1125</v>
      </c>
      <c r="I32" s="14">
        <v>162</v>
      </c>
      <c r="J32" s="8">
        <v>0.75</v>
      </c>
      <c r="K32" s="7">
        <v>1080</v>
      </c>
      <c r="L32" s="1" t="s">
        <v>7</v>
      </c>
      <c r="M32" s="5" t="str">
        <f>_xlfn.CONCAT("if (mdl &lt; ",B30, " &amp; mdl &gt;= ", B32, ") {document.getElementById('MDLid').innerHTML = '", A32,"';}")</f>
        <v>if (mdl &lt; 210 &amp; mdl &gt;= 200) {document.getElementById('MDLid').innerHTML = '70';}</v>
      </c>
      <c r="N32" s="5" t="str">
        <f t="shared" si="2"/>
        <v>if (spt &lt; 8.2 &amp; spt &gt;= 8) {document.getElementById('SPTid').innerHTML = '70';}</v>
      </c>
      <c r="O32" s="5" t="str">
        <f t="shared" si="3"/>
        <v>if (hrp &lt; 31 &amp; hrp &gt;= 30) {document.getElementById('HRPid').innerHTML = '70';}</v>
      </c>
      <c r="P32" s="5" t="str">
        <f t="shared" si="4"/>
        <v>if (hrp &gt; 129 &amp; hrp &lt;= 130) {document.getElementById('HRPid').innerHTML = '70';}</v>
      </c>
      <c r="Q32" s="6" t="str">
        <f>_xlfn.CONCAT("if (ltk &lt; ", G30, " &amp; ltk &gt;= ", G32, ") {document.getElementById('LTKid').innerHTML = '", A32,"';}")</f>
        <v>if (ltk &lt; 6 &amp; ltk &gt;= 5) {document.getElementById('LTKid').innerHTML = '70';}</v>
      </c>
      <c r="S32" s="5" t="str">
        <f t="shared" si="5"/>
        <v>if (PLKtotal &gt;= 162 &amp; PLKtotal &lt; 165) {document.getElementById('PLKid').innerHTML = '70';}</v>
      </c>
      <c r="T32" s="5" t="str">
        <f t="shared" si="0"/>
        <v>if (TwoMRtotal &gt; 1071 &amp; TwoMRtotal &lt;= 1080) {document.getElementById('RunTime').innerHTML = '70';}</v>
      </c>
      <c r="Y32">
        <v>2</v>
      </c>
      <c r="Z32">
        <v>42</v>
      </c>
      <c r="AA32">
        <f t="shared" si="1"/>
        <v>162</v>
      </c>
    </row>
    <row r="33" spans="1:27" x14ac:dyDescent="0.2">
      <c r="A33" s="2">
        <v>69</v>
      </c>
      <c r="B33" s="4"/>
      <c r="C33" s="4">
        <v>7.8</v>
      </c>
      <c r="D33" s="4">
        <v>28</v>
      </c>
      <c r="E33" s="8">
        <v>9.3055555555555558E-2</v>
      </c>
      <c r="F33" s="7">
        <v>134</v>
      </c>
      <c r="G33" s="4"/>
      <c r="H33" s="13">
        <v>0.11041666666666666</v>
      </c>
      <c r="I33" s="14">
        <v>159</v>
      </c>
      <c r="J33" s="8">
        <v>0.7583333333333333</v>
      </c>
      <c r="K33" s="7">
        <v>1092</v>
      </c>
      <c r="N33" s="5" t="str">
        <f t="shared" si="2"/>
        <v>if (spt &lt; 8 &amp; spt &gt;= 7.8) {document.getElementById('SPTid').innerHTML = '69';}</v>
      </c>
      <c r="O33" s="5" t="str">
        <f t="shared" si="3"/>
        <v>if (hrp &lt; 30 &amp; hrp &gt;= 28) {document.getElementById('HRPid').innerHTML = '69';}</v>
      </c>
      <c r="P33" s="5" t="str">
        <f t="shared" si="4"/>
        <v>if (hrp &gt; 130 &amp; hrp &lt;= 134) {document.getElementById('HRPid').innerHTML = '69';}</v>
      </c>
      <c r="S33" s="5" t="str">
        <f t="shared" si="5"/>
        <v>if (PLKtotal &gt;= 159 &amp; PLKtotal &lt; 162) {document.getElementById('PLKid').innerHTML = '69';}</v>
      </c>
      <c r="T33" s="5" t="str">
        <f t="shared" si="0"/>
        <v>if (TwoMRtotal &gt; 1080 &amp; TwoMRtotal &lt;= 1092) {document.getElementById('RunTime').innerHTML = '69';}</v>
      </c>
      <c r="Y33">
        <v>2</v>
      </c>
      <c r="Z33">
        <v>39</v>
      </c>
      <c r="AA33">
        <f t="shared" si="1"/>
        <v>159</v>
      </c>
    </row>
    <row r="34" spans="1:27" x14ac:dyDescent="0.2">
      <c r="A34" s="2">
        <v>68</v>
      </c>
      <c r="B34" s="4">
        <v>190</v>
      </c>
      <c r="C34" s="4">
        <v>7.5</v>
      </c>
      <c r="D34" s="4">
        <v>26</v>
      </c>
      <c r="E34" s="8">
        <v>9.5833333333333326E-2</v>
      </c>
      <c r="F34" s="7">
        <v>138</v>
      </c>
      <c r="G34" s="4">
        <v>4</v>
      </c>
      <c r="H34" s="13">
        <v>0.1076388888888889</v>
      </c>
      <c r="I34" s="14">
        <v>155</v>
      </c>
      <c r="J34" s="8">
        <v>0.76666666666666661</v>
      </c>
      <c r="K34" s="7">
        <v>1104</v>
      </c>
      <c r="M34" s="5" t="str">
        <f>_xlfn.CONCAT("if (mdl &lt; ",B32, " &amp; mdl &gt;= ", B34, ") {document.getElementById('MDLid').innerHTML = '", A34,"';}")</f>
        <v>if (mdl &lt; 200 &amp; mdl &gt;= 190) {document.getElementById('MDLid').innerHTML = '68';}</v>
      </c>
      <c r="N34" s="5" t="str">
        <f t="shared" si="2"/>
        <v>if (spt &lt; 7.8 &amp; spt &gt;= 7.5) {document.getElementById('SPTid').innerHTML = '68';}</v>
      </c>
      <c r="O34" s="5" t="str">
        <f t="shared" si="3"/>
        <v>if (hrp &lt; 28 &amp; hrp &gt;= 26) {document.getElementById('HRPid').innerHTML = '68';}</v>
      </c>
      <c r="P34" s="5" t="str">
        <f t="shared" si="4"/>
        <v>if (hrp &gt; 134 &amp; hrp &lt;= 138) {document.getElementById('HRPid').innerHTML = '68';}</v>
      </c>
      <c r="Q34" s="6" t="str">
        <f>_xlfn.CONCAT("if (ltk &lt; ", G32, " &amp; ltk &gt;= ", G34, ") {document.getElementById('LTKid').innerHTML = '", A34,"';}")</f>
        <v>if (ltk &lt; 5 &amp; ltk &gt;= 4) {document.getElementById('LTKid').innerHTML = '68';}</v>
      </c>
      <c r="S34" s="5" t="str">
        <f t="shared" si="5"/>
        <v>if (PLKtotal &gt;= 155 &amp; PLKtotal &lt; 159) {document.getElementById('PLKid').innerHTML = '68';}</v>
      </c>
      <c r="T34" s="5" t="str">
        <f t="shared" si="0"/>
        <v>if (TwoMRtotal &gt; 1092 &amp; TwoMRtotal &lt;= 1104) {document.getElementById('RunTime').innerHTML = '68';}</v>
      </c>
      <c r="Y34">
        <v>2</v>
      </c>
      <c r="Z34">
        <v>35</v>
      </c>
      <c r="AA34">
        <f t="shared" si="1"/>
        <v>155</v>
      </c>
    </row>
    <row r="35" spans="1:27" x14ac:dyDescent="0.2">
      <c r="A35" s="2">
        <v>67</v>
      </c>
      <c r="B35" s="4"/>
      <c r="C35" s="4">
        <v>7.1</v>
      </c>
      <c r="D35" s="4">
        <v>24</v>
      </c>
      <c r="E35" s="8">
        <v>9.8611111111111108E-2</v>
      </c>
      <c r="F35" s="7">
        <v>142</v>
      </c>
      <c r="G35" s="4"/>
      <c r="H35" s="13">
        <v>0.10555555555555556</v>
      </c>
      <c r="I35" s="14">
        <v>152</v>
      </c>
      <c r="J35" s="8">
        <v>0.77500000000000002</v>
      </c>
      <c r="K35" s="7">
        <v>1116</v>
      </c>
      <c r="N35" s="5" t="str">
        <f t="shared" si="2"/>
        <v>if (spt &lt; 7.5 &amp; spt &gt;= 7.1) {document.getElementById('SPTid').innerHTML = '67';}</v>
      </c>
      <c r="O35" s="5" t="str">
        <f t="shared" si="3"/>
        <v>if (hrp &lt; 26 &amp; hrp &gt;= 24) {document.getElementById('HRPid').innerHTML = '67';}</v>
      </c>
      <c r="P35" s="5" t="str">
        <f t="shared" si="4"/>
        <v>if (hrp &gt; 138 &amp; hrp &lt;= 142) {document.getElementById('HRPid').innerHTML = '67';}</v>
      </c>
      <c r="S35" s="5" t="str">
        <f t="shared" si="5"/>
        <v>if (PLKtotal &gt;= 152 &amp; PLKtotal &lt; 155) {document.getElementById('PLKid').innerHTML = '67';}</v>
      </c>
      <c r="T35" s="5" t="str">
        <f t="shared" ref="T35:T66" si="6">_xlfn.CONCAT("if (TwoMRtotal &gt; ", K34, " &amp; TwoMRtotal &lt;= ", K35, ") {document.getElementById('RunTime').innerHTML = '", A35,"';}")</f>
        <v>if (TwoMRtotal &gt; 1104 &amp; TwoMRtotal &lt;= 1116) {document.getElementById('RunTime').innerHTML = '67';}</v>
      </c>
      <c r="Y35">
        <v>2</v>
      </c>
      <c r="Z35">
        <v>32</v>
      </c>
      <c r="AA35">
        <f t="shared" si="1"/>
        <v>152</v>
      </c>
    </row>
    <row r="36" spans="1:27" x14ac:dyDescent="0.2">
      <c r="A36" s="2">
        <v>66</v>
      </c>
      <c r="B36" s="4"/>
      <c r="C36" s="4">
        <v>6.8</v>
      </c>
      <c r="D36" s="4">
        <v>22</v>
      </c>
      <c r="E36" s="8">
        <v>0.1013888888888889</v>
      </c>
      <c r="F36" s="7">
        <v>146</v>
      </c>
      <c r="G36" s="4"/>
      <c r="H36" s="13">
        <v>0.10347222222222223</v>
      </c>
      <c r="I36" s="14">
        <v>149</v>
      </c>
      <c r="J36" s="8">
        <v>0.78333333333333333</v>
      </c>
      <c r="K36" s="7">
        <v>1128</v>
      </c>
      <c r="N36" s="5" t="str">
        <f t="shared" si="2"/>
        <v>if (spt &lt; 7.1 &amp; spt &gt;= 6.8) {document.getElementById('SPTid').innerHTML = '66';}</v>
      </c>
      <c r="O36" s="5" t="str">
        <f t="shared" si="3"/>
        <v>if (hrp &lt; 24 &amp; hrp &gt;= 22) {document.getElementById('HRPid').innerHTML = '66';}</v>
      </c>
      <c r="P36" s="5" t="str">
        <f t="shared" si="4"/>
        <v>if (hrp &gt; 142 &amp; hrp &lt;= 146) {document.getElementById('HRPid').innerHTML = '66';}</v>
      </c>
      <c r="S36" s="5" t="str">
        <f t="shared" si="5"/>
        <v>if (PLKtotal &gt;= 149 &amp; PLKtotal &lt; 152) {document.getElementById('PLKid').innerHTML = '66';}</v>
      </c>
      <c r="T36" s="5" t="str">
        <f t="shared" si="6"/>
        <v>if (TwoMRtotal &gt; 1116 &amp; TwoMRtotal &lt;= 1128) {document.getElementById('RunTime').innerHTML = '66';}</v>
      </c>
      <c r="Y36">
        <v>2</v>
      </c>
      <c r="Z36">
        <v>29</v>
      </c>
      <c r="AA36">
        <f t="shared" si="1"/>
        <v>149</v>
      </c>
    </row>
    <row r="37" spans="1:27" x14ac:dyDescent="0.2">
      <c r="A37" s="2">
        <v>65</v>
      </c>
      <c r="B37" s="4">
        <v>180</v>
      </c>
      <c r="C37" s="4">
        <v>6.5</v>
      </c>
      <c r="D37" s="4">
        <v>20</v>
      </c>
      <c r="E37" s="8">
        <v>0.10416666666666667</v>
      </c>
      <c r="F37" s="7">
        <v>150</v>
      </c>
      <c r="G37" s="4">
        <v>3</v>
      </c>
      <c r="H37" s="13">
        <v>0.1013888888888889</v>
      </c>
      <c r="I37" s="14">
        <v>146</v>
      </c>
      <c r="J37" s="8">
        <v>0.79166666666666663</v>
      </c>
      <c r="K37" s="7">
        <v>1140</v>
      </c>
      <c r="L37" s="1" t="s">
        <v>8</v>
      </c>
      <c r="M37" s="5" t="str">
        <f>_xlfn.CONCAT("if (mdl &lt; ",B34, " &amp; mdl &gt;= ", B37, ") {document.getElementById('MDLid').innerHTML = '", A37,"';}")</f>
        <v>if (mdl &lt; 190 &amp; mdl &gt;= 180) {document.getElementById('MDLid').innerHTML = '65';}</v>
      </c>
      <c r="N37" s="5" t="str">
        <f t="shared" si="2"/>
        <v>if (spt &lt; 6.8 &amp; spt &gt;= 6.5) {document.getElementById('SPTid').innerHTML = '65';}</v>
      </c>
      <c r="O37" s="5" t="str">
        <f t="shared" si="3"/>
        <v>if (hrp &lt; 22 &amp; hrp &gt;= 20) {document.getElementById('HRPid').innerHTML = '65';}</v>
      </c>
      <c r="P37" s="5" t="str">
        <f t="shared" si="4"/>
        <v>if (hrp &gt; 146 &amp; hrp &lt;= 150) {document.getElementById('HRPid').innerHTML = '65';}</v>
      </c>
      <c r="Q37" s="6" t="str">
        <f>_xlfn.CONCAT("if (ltk &lt; ", G34, " &amp; ltk &gt;= ", G37, ") {document.getElementById('LTKid').innerHTML = '", A37,"';}")</f>
        <v>if (ltk &lt; 4 &amp; ltk &gt;= 3) {document.getElementById('LTKid').innerHTML = '65';}</v>
      </c>
      <c r="S37" s="5" t="str">
        <f t="shared" si="5"/>
        <v>if (PLKtotal &gt;= 146 &amp; PLKtotal &lt; 149) {document.getElementById('PLKid').innerHTML = '65';}</v>
      </c>
      <c r="T37" s="5" t="str">
        <f t="shared" si="6"/>
        <v>if (TwoMRtotal &gt; 1128 &amp; TwoMRtotal &lt;= 1140) {document.getElementById('RunTime').innerHTML = '65';}</v>
      </c>
      <c r="Y37">
        <v>2</v>
      </c>
      <c r="Z37">
        <v>26</v>
      </c>
      <c r="AA37">
        <f t="shared" si="1"/>
        <v>146</v>
      </c>
    </row>
    <row r="38" spans="1:27" x14ac:dyDescent="0.2">
      <c r="A38" s="2">
        <v>64</v>
      </c>
      <c r="B38" s="4">
        <v>170</v>
      </c>
      <c r="C38" s="4">
        <v>6.2</v>
      </c>
      <c r="D38" s="4">
        <v>18</v>
      </c>
      <c r="E38" s="8">
        <v>0.1076388888888889</v>
      </c>
      <c r="F38" s="7">
        <v>155</v>
      </c>
      <c r="G38" s="4"/>
      <c r="H38" s="13">
        <v>9.8611111111111108E-2</v>
      </c>
      <c r="I38" s="14">
        <v>142</v>
      </c>
      <c r="J38" s="8">
        <v>0.80833333333333324</v>
      </c>
      <c r="K38" s="7">
        <v>1164</v>
      </c>
      <c r="M38" s="5" t="str">
        <f>_xlfn.CONCAT("if (mdl &lt; ",B37, " &amp; mdl &gt;= ", B38, ") {document.getElementById('MDLid').innerHTML = '", A38,"';}")</f>
        <v>if (mdl &lt; 180 &amp; mdl &gt;= 170) {document.getElementById('MDLid').innerHTML = '64';}</v>
      </c>
      <c r="N38" s="5" t="str">
        <f t="shared" si="2"/>
        <v>if (spt &lt; 6.5 &amp; spt &gt;= 6.2) {document.getElementById('SPTid').innerHTML = '64';}</v>
      </c>
      <c r="O38" s="5" t="str">
        <f t="shared" si="3"/>
        <v>if (hrp &lt; 20 &amp; hrp &gt;= 18) {document.getElementById('HRPid').innerHTML = '64';}</v>
      </c>
      <c r="P38" s="5" t="str">
        <f t="shared" si="4"/>
        <v>if (hrp &gt; 150 &amp; hrp &lt;= 155) {document.getElementById('HRPid').innerHTML = '64';}</v>
      </c>
      <c r="S38" s="5" t="str">
        <f t="shared" si="5"/>
        <v>if (PLKtotal &gt;= 142 &amp; PLKtotal &lt; 146) {document.getElementById('PLKid').innerHTML = '64';}</v>
      </c>
      <c r="T38" s="5" t="str">
        <f t="shared" si="6"/>
        <v>if (TwoMRtotal &gt; 1140 &amp; TwoMRtotal &lt;= 1164) {document.getElementById('RunTime').innerHTML = '64';}</v>
      </c>
      <c r="Y38">
        <v>2</v>
      </c>
      <c r="Z38">
        <v>22</v>
      </c>
      <c r="AA38">
        <f t="shared" si="1"/>
        <v>142</v>
      </c>
    </row>
    <row r="39" spans="1:27" x14ac:dyDescent="0.2">
      <c r="A39" s="2">
        <v>63</v>
      </c>
      <c r="B39" s="4">
        <v>160</v>
      </c>
      <c r="C39" s="4">
        <v>5.8</v>
      </c>
      <c r="D39" s="4">
        <v>16</v>
      </c>
      <c r="E39" s="8">
        <v>0.1111111111111111</v>
      </c>
      <c r="F39" s="7">
        <v>160</v>
      </c>
      <c r="G39" s="4"/>
      <c r="H39" s="13">
        <v>9.6527777777777768E-2</v>
      </c>
      <c r="I39" s="14">
        <v>139</v>
      </c>
      <c r="J39" s="8">
        <v>0.82500000000000007</v>
      </c>
      <c r="K39" s="7">
        <v>1188</v>
      </c>
      <c r="M39" s="5" t="str">
        <f>_xlfn.CONCAT("if (mdl &lt; ",B38, " &amp; mdl &gt;= ", B39, ") {document.getElementById('MDLid').innerHTML = '", A39,"';}")</f>
        <v>if (mdl &lt; 170 &amp; mdl &gt;= 160) {document.getElementById('MDLid').innerHTML = '63';}</v>
      </c>
      <c r="N39" s="5" t="str">
        <f t="shared" si="2"/>
        <v>if (spt &lt; 6.2 &amp; spt &gt;= 5.8) {document.getElementById('SPTid').innerHTML = '63';}</v>
      </c>
      <c r="O39" s="5" t="str">
        <f t="shared" si="3"/>
        <v>if (hrp &lt; 18 &amp; hrp &gt;= 16) {document.getElementById('HRPid').innerHTML = '63';}</v>
      </c>
      <c r="P39" s="5" t="str">
        <f t="shared" si="4"/>
        <v>if (hrp &gt; 155 &amp; hrp &lt;= 160) {document.getElementById('HRPid').innerHTML = '63';}</v>
      </c>
      <c r="S39" s="5" t="str">
        <f t="shared" si="5"/>
        <v>if (PLKtotal &gt;= 139 &amp; PLKtotal &lt; 142) {document.getElementById('PLKid').innerHTML = '63';}</v>
      </c>
      <c r="T39" s="5" t="str">
        <f t="shared" si="6"/>
        <v>if (TwoMRtotal &gt; 1164 &amp; TwoMRtotal &lt;= 1188) {document.getElementById('RunTime').innerHTML = '63';}</v>
      </c>
      <c r="Y39">
        <v>2</v>
      </c>
      <c r="Z39">
        <v>19</v>
      </c>
      <c r="AA39">
        <f t="shared" si="1"/>
        <v>139</v>
      </c>
    </row>
    <row r="40" spans="1:27" x14ac:dyDescent="0.2">
      <c r="A40" s="2">
        <v>62</v>
      </c>
      <c r="B40" s="4">
        <v>150</v>
      </c>
      <c r="C40" s="4">
        <v>5.4</v>
      </c>
      <c r="D40" s="4">
        <v>14</v>
      </c>
      <c r="E40" s="8">
        <v>0.11458333333333333</v>
      </c>
      <c r="F40" s="7">
        <v>165</v>
      </c>
      <c r="G40" s="4">
        <v>2</v>
      </c>
      <c r="H40" s="13">
        <v>9.4444444444444442E-2</v>
      </c>
      <c r="I40" s="14">
        <v>136</v>
      </c>
      <c r="J40" s="8">
        <v>0.84166666666666667</v>
      </c>
      <c r="K40" s="7">
        <v>1212</v>
      </c>
      <c r="M40" s="5" t="str">
        <f>_xlfn.CONCAT("if (mdl &lt; ",B39, " &amp; mdl &gt;= ", B40, ") {document.getElementById('MDLid').innerHTML = '", A40,"';}")</f>
        <v>if (mdl &lt; 160 &amp; mdl &gt;= 150) {document.getElementById('MDLid').innerHTML = '62';}</v>
      </c>
      <c r="N40" s="5" t="str">
        <f t="shared" si="2"/>
        <v>if (spt &lt; 5.8 &amp; spt &gt;= 5.4) {document.getElementById('SPTid').innerHTML = '62';}</v>
      </c>
      <c r="O40" s="5" t="str">
        <f t="shared" si="3"/>
        <v>if (hrp &lt; 16 &amp; hrp &gt;= 14) {document.getElementById('HRPid').innerHTML = '62';}</v>
      </c>
      <c r="P40" s="5" t="str">
        <f t="shared" si="4"/>
        <v>if (hrp &gt; 160 &amp; hrp &lt;= 165) {document.getElementById('HRPid').innerHTML = '62';}</v>
      </c>
      <c r="Q40" s="6" t="str">
        <f>_xlfn.CONCAT("if (ltk &lt; ", G37, " &amp; ltk &gt;= ", G40, ") {document.getElementById('LTKid').innerHTML = '", A40,"';}")</f>
        <v>if (ltk &lt; 3 &amp; ltk &gt;= 2) {document.getElementById('LTKid').innerHTML = '62';}</v>
      </c>
      <c r="S40" s="5" t="str">
        <f t="shared" si="5"/>
        <v>if (PLKtotal &gt;= 136 &amp; PLKtotal &lt; 139) {document.getElementById('PLKid').innerHTML = '62';}</v>
      </c>
      <c r="T40" s="5" t="str">
        <f t="shared" si="6"/>
        <v>if (TwoMRtotal &gt; 1188 &amp; TwoMRtotal &lt;= 1212) {document.getElementById('RunTime').innerHTML = '62';}</v>
      </c>
      <c r="Y40">
        <v>2</v>
      </c>
      <c r="Z40">
        <v>16</v>
      </c>
      <c r="AA40">
        <f t="shared" si="1"/>
        <v>136</v>
      </c>
    </row>
    <row r="41" spans="1:27" x14ac:dyDescent="0.2">
      <c r="A41" s="2">
        <v>61</v>
      </c>
      <c r="B41" s="4"/>
      <c r="C41" s="4">
        <v>4.9000000000000004</v>
      </c>
      <c r="D41" s="4">
        <v>12</v>
      </c>
      <c r="E41" s="8">
        <v>0.11805555555555557</v>
      </c>
      <c r="F41" s="7">
        <v>170</v>
      </c>
      <c r="G41" s="4"/>
      <c r="H41" s="13">
        <v>9.1666666666666674E-2</v>
      </c>
      <c r="I41" s="14">
        <v>132</v>
      </c>
      <c r="J41" s="8">
        <v>0.85833333333333339</v>
      </c>
      <c r="K41" s="7">
        <v>1236</v>
      </c>
      <c r="N41" s="5" t="str">
        <f t="shared" si="2"/>
        <v>if (spt &lt; 5.4 &amp; spt &gt;= 4.9) {document.getElementById('SPTid').innerHTML = '61';}</v>
      </c>
      <c r="O41" s="5" t="str">
        <f t="shared" si="3"/>
        <v>if (hrp &lt; 14 &amp; hrp &gt;= 12) {document.getElementById('HRPid').innerHTML = '61';}</v>
      </c>
      <c r="P41" s="5" t="str">
        <f t="shared" si="4"/>
        <v>if (hrp &gt; 165 &amp; hrp &lt;= 170) {document.getElementById('HRPid').innerHTML = '61';}</v>
      </c>
      <c r="S41" s="5" t="str">
        <f t="shared" si="5"/>
        <v>if (PLKtotal &gt;= 132 &amp; PLKtotal &lt; 136) {document.getElementById('PLKid').innerHTML = '61';}</v>
      </c>
      <c r="T41" s="5" t="str">
        <f t="shared" si="6"/>
        <v>if (TwoMRtotal &gt; 1212 &amp; TwoMRtotal &lt;= 1236) {document.getElementById('RunTime').innerHTML = '61';}</v>
      </c>
      <c r="Y41">
        <v>2</v>
      </c>
      <c r="Z41">
        <v>12</v>
      </c>
      <c r="AA41">
        <f t="shared" si="1"/>
        <v>132</v>
      </c>
    </row>
    <row r="42" spans="1:27" x14ac:dyDescent="0.2">
      <c r="A42" s="2">
        <v>60</v>
      </c>
      <c r="B42" s="4">
        <v>140</v>
      </c>
      <c r="C42" s="4">
        <v>4.5</v>
      </c>
      <c r="D42" s="4">
        <v>10</v>
      </c>
      <c r="E42" s="8">
        <v>0.125</v>
      </c>
      <c r="F42" s="7">
        <v>180</v>
      </c>
      <c r="G42" s="4">
        <v>1</v>
      </c>
      <c r="H42" s="13">
        <v>8.9583333333333334E-2</v>
      </c>
      <c r="I42" s="14">
        <v>129</v>
      </c>
      <c r="J42" s="8">
        <v>0.875</v>
      </c>
      <c r="K42" s="7">
        <v>1260</v>
      </c>
      <c r="L42" s="1" t="s">
        <v>9</v>
      </c>
      <c r="M42" s="5" t="str">
        <f>_xlfn.CONCAT("if (mdl &lt; ",B40, " &amp; mdl &gt;= ", B42, ") {document.getElementById('MDLid').innerHTML = '", A42,"';}")</f>
        <v>if (mdl &lt; 150 &amp; mdl &gt;= 140) {document.getElementById('MDLid').innerHTML = '60';}</v>
      </c>
      <c r="N42" s="5" t="str">
        <f t="shared" si="2"/>
        <v>if (spt &lt; 4.9 &amp; spt &gt;= 4.5) {document.getElementById('SPTid').innerHTML = '60';}</v>
      </c>
      <c r="O42" s="5" t="str">
        <f t="shared" si="3"/>
        <v>if (hrp &lt; 12 &amp; hrp &gt;= 10) {document.getElementById('HRPid').innerHTML = '60';}</v>
      </c>
      <c r="P42" s="5" t="str">
        <f t="shared" si="4"/>
        <v>if (hrp &gt; 170 &amp; hrp &lt;= 180) {document.getElementById('HRPid').innerHTML = '60';}</v>
      </c>
      <c r="Q42" s="6" t="str">
        <f>_xlfn.CONCAT("if (ltk &lt; ", G40, " &amp; ltk &gt;= ", G42, ") {document.getElementById('LTKid').innerHTML = '", A42,"';}")</f>
        <v>if (ltk &lt; 2 &amp; ltk &gt;= 1) {document.getElementById('LTKid').innerHTML = '60';}</v>
      </c>
      <c r="S42" s="5" t="str">
        <f t="shared" si="5"/>
        <v>if (PLKtotal &gt;= 129 &amp; PLKtotal &lt; 132) {document.getElementById('PLKid').innerHTML = '60';}</v>
      </c>
      <c r="T42" s="5" t="str">
        <f t="shared" si="6"/>
        <v>if (TwoMRtotal &gt; 1236 &amp; TwoMRtotal &lt;= 1260) {document.getElementById('RunTime').innerHTML = '60';}</v>
      </c>
      <c r="Y42">
        <v>2</v>
      </c>
      <c r="Z42">
        <v>9</v>
      </c>
      <c r="AA42">
        <f t="shared" si="1"/>
        <v>129</v>
      </c>
    </row>
    <row r="43" spans="1:27" x14ac:dyDescent="0.2">
      <c r="A43" s="2">
        <v>59</v>
      </c>
      <c r="B43" s="4"/>
      <c r="C43" s="4"/>
      <c r="D43" s="4"/>
      <c r="E43" s="8">
        <v>0.12569444444444444</v>
      </c>
      <c r="F43" s="7">
        <v>181</v>
      </c>
      <c r="G43" s="4"/>
      <c r="H43" s="13">
        <v>8.7500000000000008E-2</v>
      </c>
      <c r="I43" s="14">
        <v>126</v>
      </c>
      <c r="J43" s="8">
        <v>0.87569444444444444</v>
      </c>
      <c r="K43" s="7">
        <v>1261</v>
      </c>
      <c r="P43" s="5" t="str">
        <f t="shared" si="4"/>
        <v>if (hrp &gt; 180 &amp; hrp &lt;= 181) {document.getElementById('HRPid').innerHTML = '59';}</v>
      </c>
      <c r="Q43" s="6" t="str">
        <f>_xlfn.CONCAT("if (ltk &lt; ", G42, ") {document.getElementById('LTKid').innerHTML = 0;}")</f>
        <v>if (ltk &lt; 1) {document.getElementById('LTKid').innerHTML = 0;}</v>
      </c>
      <c r="S43" s="5" t="str">
        <f t="shared" si="5"/>
        <v>if (PLKtotal &gt;= 126 &amp; PLKtotal &lt; 129) {document.getElementById('PLKid').innerHTML = '59';}</v>
      </c>
      <c r="T43" s="5" t="str">
        <f t="shared" si="6"/>
        <v>if (TwoMRtotal &gt; 1260 &amp; TwoMRtotal &lt;= 1261) {document.getElementById('RunTime').innerHTML = '59';}</v>
      </c>
      <c r="Y43">
        <v>2</v>
      </c>
      <c r="Z43">
        <v>6</v>
      </c>
      <c r="AA43">
        <f t="shared" si="1"/>
        <v>126</v>
      </c>
    </row>
    <row r="44" spans="1:27" x14ac:dyDescent="0.2">
      <c r="A44" s="2">
        <v>58</v>
      </c>
      <c r="B44" s="4"/>
      <c r="C44" s="4"/>
      <c r="D44" s="4"/>
      <c r="E44" s="8">
        <v>0.12638888888888888</v>
      </c>
      <c r="F44" s="7">
        <v>182</v>
      </c>
      <c r="G44" s="4"/>
      <c r="H44" s="13">
        <v>8.5416666666666655E-2</v>
      </c>
      <c r="I44" s="14">
        <v>123</v>
      </c>
      <c r="J44" s="8">
        <v>0.87708333333333333</v>
      </c>
      <c r="K44" s="7">
        <v>1263</v>
      </c>
      <c r="P44" s="5" t="str">
        <f t="shared" si="4"/>
        <v>if (hrp &gt; 181 &amp; hrp &lt;= 182) {document.getElementById('HRPid').innerHTML = '58';}</v>
      </c>
      <c r="S44" s="5" t="str">
        <f t="shared" si="5"/>
        <v>if (PLKtotal &gt;= 123 &amp; PLKtotal &lt; 126) {document.getElementById('PLKid').innerHTML = '58';}</v>
      </c>
      <c r="T44" s="5" t="str">
        <f t="shared" si="6"/>
        <v>if (TwoMRtotal &gt; 1261 &amp; TwoMRtotal &lt;= 1263) {document.getElementById('RunTime').innerHTML = '58';}</v>
      </c>
      <c r="Y44">
        <v>2</v>
      </c>
      <c r="Z44">
        <v>3</v>
      </c>
      <c r="AA44">
        <f t="shared" si="1"/>
        <v>123</v>
      </c>
    </row>
    <row r="45" spans="1:27" x14ac:dyDescent="0.2">
      <c r="A45" s="2">
        <v>57</v>
      </c>
      <c r="B45" s="4"/>
      <c r="C45" s="4"/>
      <c r="D45" s="4"/>
      <c r="E45" s="8">
        <v>0.12708333333333333</v>
      </c>
      <c r="F45" s="7">
        <v>183</v>
      </c>
      <c r="G45" s="4"/>
      <c r="I45" s="14"/>
      <c r="J45" s="8">
        <v>0.87847222222222221</v>
      </c>
      <c r="K45" s="7">
        <v>1265</v>
      </c>
      <c r="P45" s="5" t="str">
        <f t="shared" si="4"/>
        <v>if (hrp &gt; 182 &amp; hrp &lt;= 183) {document.getElementById('HRPid').innerHTML = '57';}</v>
      </c>
      <c r="S45" s="5" t="str">
        <f>_xlfn.CONCAT("if (PLKtotal &lt; ", I44, ") {document.getElementById('PLKid').innerHTML = '",A102, "';}")</f>
        <v>if (PLKtotal &lt; 123) {document.getElementById('PLKid').innerHTML = '0';}</v>
      </c>
      <c r="T45" s="5" t="str">
        <f t="shared" si="6"/>
        <v>if (TwoMRtotal &gt; 1263 &amp; TwoMRtotal &lt;= 1265) {document.getElementById('RunTime').innerHTML = '57';}</v>
      </c>
    </row>
    <row r="46" spans="1:27" x14ac:dyDescent="0.2">
      <c r="A46" s="2">
        <v>56</v>
      </c>
      <c r="B46" s="4"/>
      <c r="C46" s="4"/>
      <c r="D46" s="4"/>
      <c r="E46" s="8">
        <v>0.1277777777777778</v>
      </c>
      <c r="F46" s="7">
        <v>184</v>
      </c>
      <c r="G46" s="4"/>
      <c r="I46" s="14"/>
      <c r="J46" s="8">
        <v>0.87986111111111109</v>
      </c>
      <c r="K46" s="7">
        <v>1267</v>
      </c>
      <c r="P46" s="5" t="str">
        <f t="shared" si="4"/>
        <v>if (hrp &gt; 183 &amp; hrp &lt;= 184) {document.getElementById('HRPid').innerHTML = '56';}</v>
      </c>
      <c r="T46" s="5" t="str">
        <f t="shared" si="6"/>
        <v>if (TwoMRtotal &gt; 1265 &amp; TwoMRtotal &lt;= 1267) {document.getElementById('RunTime').innerHTML = '56';}</v>
      </c>
    </row>
    <row r="47" spans="1:27" x14ac:dyDescent="0.2">
      <c r="A47" s="2">
        <v>55</v>
      </c>
      <c r="B47" s="4"/>
      <c r="C47" s="4">
        <v>4.4000000000000004</v>
      </c>
      <c r="D47" s="4">
        <v>9</v>
      </c>
      <c r="E47" s="8">
        <v>0.12847222222222224</v>
      </c>
      <c r="F47" s="7">
        <v>185</v>
      </c>
      <c r="G47" s="4"/>
      <c r="I47" s="14"/>
      <c r="J47" s="8">
        <v>0.88124999999999998</v>
      </c>
      <c r="K47" s="7">
        <v>1269</v>
      </c>
      <c r="N47" s="5" t="str">
        <f>_xlfn.CONCAT("if (spt &lt; ", C42, " &amp; spt &gt;= ", C47, ") {document.getElementById('SPTid').innerHTML = '", A47,"';}")</f>
        <v>if (spt &lt; 4.5 &amp; spt &gt;= 4.4) {document.getElementById('SPTid').innerHTML = '55';}</v>
      </c>
      <c r="O47" s="5" t="str">
        <f>_xlfn.CONCAT("if (hrp &lt; ", D42, " &amp; hrp &gt;= ", D47, ") {document.getElementById('HRPid').innerHTML = '", A47,"';}")</f>
        <v>if (hrp &lt; 10 &amp; hrp &gt;= 9) {document.getElementById('HRPid').innerHTML = '55';}</v>
      </c>
      <c r="P47" s="5" t="str">
        <f t="shared" si="4"/>
        <v>if (hrp &gt; 184 &amp; hrp &lt;= 185) {document.getElementById('HRPid').innerHTML = '55';}</v>
      </c>
      <c r="T47" s="5" t="str">
        <f t="shared" si="6"/>
        <v>if (TwoMRtotal &gt; 1267 &amp; TwoMRtotal &lt;= 1269) {document.getElementById('RunTime').innerHTML = '55';}</v>
      </c>
    </row>
    <row r="48" spans="1:27" x14ac:dyDescent="0.2">
      <c r="A48" s="2">
        <v>54</v>
      </c>
      <c r="B48" s="4"/>
      <c r="C48" s="4"/>
      <c r="D48" s="4"/>
      <c r="E48" s="8">
        <v>0.12916666666666668</v>
      </c>
      <c r="F48" s="7">
        <v>186</v>
      </c>
      <c r="G48" s="4"/>
      <c r="I48" s="14"/>
      <c r="J48" s="8">
        <v>0.88194444444444453</v>
      </c>
      <c r="K48" s="7">
        <v>1270</v>
      </c>
      <c r="P48" s="5" t="str">
        <f t="shared" si="4"/>
        <v>if (hrp &gt; 185 &amp; hrp &lt;= 186) {document.getElementById('HRPid').innerHTML = '54';}</v>
      </c>
      <c r="T48" s="5" t="str">
        <f t="shared" si="6"/>
        <v>if (TwoMRtotal &gt; 1269 &amp; TwoMRtotal &lt;= 1270) {document.getElementById('RunTime').innerHTML = '54';}</v>
      </c>
    </row>
    <row r="49" spans="1:20" x14ac:dyDescent="0.2">
      <c r="A49" s="2">
        <v>53</v>
      </c>
      <c r="B49" s="4"/>
      <c r="C49" s="4"/>
      <c r="D49" s="4"/>
      <c r="E49" s="8">
        <v>0.12986111111111112</v>
      </c>
      <c r="F49" s="7">
        <v>187</v>
      </c>
      <c r="G49" s="4"/>
      <c r="I49" s="14"/>
      <c r="J49" s="8">
        <v>0.8833333333333333</v>
      </c>
      <c r="K49" s="7">
        <v>1272</v>
      </c>
      <c r="P49" s="5" t="str">
        <f t="shared" si="4"/>
        <v>if (hrp &gt; 186 &amp; hrp &lt;= 187) {document.getElementById('HRPid').innerHTML = '53';}</v>
      </c>
      <c r="T49" s="5" t="str">
        <f t="shared" si="6"/>
        <v>if (TwoMRtotal &gt; 1270 &amp; TwoMRtotal &lt;= 1272) {document.getElementById('RunTime').innerHTML = '53';}</v>
      </c>
    </row>
    <row r="50" spans="1:20" x14ac:dyDescent="0.2">
      <c r="A50" s="2">
        <v>52</v>
      </c>
      <c r="B50" s="4"/>
      <c r="C50" s="4"/>
      <c r="D50" s="4"/>
      <c r="E50" s="8">
        <v>0.13055555555555556</v>
      </c>
      <c r="F50" s="7">
        <v>188</v>
      </c>
      <c r="G50" s="4"/>
      <c r="I50" s="14"/>
      <c r="J50" s="8">
        <v>0.8847222222222223</v>
      </c>
      <c r="K50" s="7">
        <v>1274</v>
      </c>
      <c r="P50" s="5" t="str">
        <f t="shared" si="4"/>
        <v>if (hrp &gt; 187 &amp; hrp &lt;= 188) {document.getElementById('HRPid').innerHTML = '52';}</v>
      </c>
      <c r="T50" s="5" t="str">
        <f t="shared" si="6"/>
        <v>if (TwoMRtotal &gt; 1272 &amp; TwoMRtotal &lt;= 1274) {document.getElementById('RunTime').innerHTML = '52';}</v>
      </c>
    </row>
    <row r="51" spans="1:20" x14ac:dyDescent="0.2">
      <c r="A51" s="2">
        <v>51</v>
      </c>
      <c r="B51" s="4"/>
      <c r="C51" s="4"/>
      <c r="D51" s="4"/>
      <c r="E51" s="8">
        <v>0.13125000000000001</v>
      </c>
      <c r="F51" s="7">
        <v>189</v>
      </c>
      <c r="G51" s="4"/>
      <c r="I51" s="14"/>
      <c r="J51" s="8">
        <v>0.88611111111111107</v>
      </c>
      <c r="K51" s="7">
        <v>1276</v>
      </c>
      <c r="P51" s="5" t="str">
        <f t="shared" si="4"/>
        <v>if (hrp &gt; 188 &amp; hrp &lt;= 189) {document.getElementById('HRPid').innerHTML = '51';}</v>
      </c>
      <c r="T51" s="5" t="str">
        <f t="shared" si="6"/>
        <v>if (TwoMRtotal &gt; 1274 &amp; TwoMRtotal &lt;= 1276) {document.getElementById('RunTime').innerHTML = '51';}</v>
      </c>
    </row>
    <row r="52" spans="1:20" x14ac:dyDescent="0.2">
      <c r="A52" s="2">
        <v>50</v>
      </c>
      <c r="B52" s="4">
        <v>130</v>
      </c>
      <c r="C52" s="4">
        <v>4.3</v>
      </c>
      <c r="D52" s="4">
        <v>8</v>
      </c>
      <c r="E52" s="8">
        <v>0.13194444444444445</v>
      </c>
      <c r="F52" s="7">
        <v>190</v>
      </c>
      <c r="G52" s="4"/>
      <c r="I52" s="14"/>
      <c r="J52" s="8">
        <v>0.88750000000000007</v>
      </c>
      <c r="K52" s="7">
        <v>1278</v>
      </c>
      <c r="M52" s="5" t="str">
        <f>_xlfn.CONCAT("if (mdl &lt; ",B42, " &amp; mdl &gt;= ", B52, ") {document.getElementById('MDLid').innerHTML = '", A52,"';}")</f>
        <v>if (mdl &lt; 140 &amp; mdl &gt;= 130) {document.getElementById('MDLid').innerHTML = '50';}</v>
      </c>
      <c r="N52" s="5" t="str">
        <f>_xlfn.CONCAT("if (spt &lt; ", C47, " &amp; spt &gt;= ", C52, ") {document.getElementById('SPTid').innerHTML = '", A52,"';}")</f>
        <v>if (spt &lt; 4.4 &amp; spt &gt;= 4.3) {document.getElementById('SPTid').innerHTML = '50';}</v>
      </c>
      <c r="O52" s="5" t="str">
        <f>_xlfn.CONCAT("if (hrp &lt; ", D47, " &amp; hrp &gt;= ", D52, ") {document.getElementById('HRPid').innerHTML = '", A52,"';}")</f>
        <v>if (hrp &lt; 9 &amp; hrp &gt;= 8) {document.getElementById('HRPid').innerHTML = '50';}</v>
      </c>
      <c r="P52" s="5" t="str">
        <f t="shared" si="4"/>
        <v>if (hrp &gt; 189 &amp; hrp &lt;= 190) {document.getElementById('HRPid').innerHTML = '50';}</v>
      </c>
      <c r="T52" s="5" t="str">
        <f t="shared" si="6"/>
        <v>if (TwoMRtotal &gt; 1276 &amp; TwoMRtotal &lt;= 1278) {document.getElementById('RunTime').innerHTML = '50';}</v>
      </c>
    </row>
    <row r="53" spans="1:20" x14ac:dyDescent="0.2">
      <c r="A53" s="2">
        <v>49</v>
      </c>
      <c r="B53" s="4"/>
      <c r="C53" s="4"/>
      <c r="D53" s="4"/>
      <c r="E53" s="4"/>
      <c r="F53" s="7"/>
      <c r="G53" s="4"/>
      <c r="I53" s="14"/>
      <c r="J53" s="8">
        <v>0.8881944444444444</v>
      </c>
      <c r="K53" s="7">
        <v>1279</v>
      </c>
      <c r="T53" s="5" t="str">
        <f t="shared" si="6"/>
        <v>if (TwoMRtotal &gt; 1278 &amp; TwoMRtotal &lt;= 1279) {document.getElementById('RunTime').innerHTML = '49';}</v>
      </c>
    </row>
    <row r="54" spans="1:20" x14ac:dyDescent="0.2">
      <c r="A54" s="2">
        <v>48</v>
      </c>
      <c r="B54" s="4"/>
      <c r="C54" s="4"/>
      <c r="D54" s="4"/>
      <c r="E54" s="8">
        <v>0.13263888888888889</v>
      </c>
      <c r="F54" s="7">
        <v>191</v>
      </c>
      <c r="G54" s="4"/>
      <c r="I54" s="14"/>
      <c r="J54" s="8">
        <v>0.88958333333333339</v>
      </c>
      <c r="K54" s="7">
        <v>1281</v>
      </c>
      <c r="P54" s="5" t="str">
        <f>_xlfn.CONCAT("if (hrp &gt; ", F52, " &amp; hrp &lt;= ", F54, ") {document.getElementById('HRPid').innerHTML = '", A54,"';}")</f>
        <v>if (hrp &gt; 190 &amp; hrp &lt;= 191) {document.getElementById('HRPid').innerHTML = '48';}</v>
      </c>
      <c r="T54" s="5" t="str">
        <f t="shared" si="6"/>
        <v>if (TwoMRtotal &gt; 1279 &amp; TwoMRtotal &lt;= 1281) {document.getElementById('RunTime').innerHTML = '48';}</v>
      </c>
    </row>
    <row r="55" spans="1:20" x14ac:dyDescent="0.2">
      <c r="A55" s="2">
        <v>47</v>
      </c>
      <c r="B55" s="4"/>
      <c r="C55" s="4"/>
      <c r="D55" s="4"/>
      <c r="E55" s="4"/>
      <c r="F55" s="7"/>
      <c r="G55" s="4"/>
      <c r="I55" s="14"/>
      <c r="J55" s="8">
        <v>0.89097222222222217</v>
      </c>
      <c r="K55" s="7">
        <v>1283</v>
      </c>
      <c r="T55" s="5" t="str">
        <f t="shared" si="6"/>
        <v>if (TwoMRtotal &gt; 1281 &amp; TwoMRtotal &lt;= 1283) {document.getElementById('RunTime').innerHTML = '47';}</v>
      </c>
    </row>
    <row r="56" spans="1:20" x14ac:dyDescent="0.2">
      <c r="A56" s="2">
        <v>46</v>
      </c>
      <c r="B56" s="4"/>
      <c r="C56" s="4"/>
      <c r="D56" s="4"/>
      <c r="E56" s="8">
        <v>0.13333333333333333</v>
      </c>
      <c r="F56" s="7">
        <v>192</v>
      </c>
      <c r="G56" s="4"/>
      <c r="I56" s="14"/>
      <c r="J56" s="8">
        <v>0.89236111111111116</v>
      </c>
      <c r="K56" s="7">
        <v>1285</v>
      </c>
      <c r="P56" s="5" t="str">
        <f>_xlfn.CONCAT("if (hrp &gt; ", F54, " &amp; hrp &lt;= ", F56, ") {document.getElementById('HRPid').innerHTML = '", A56,"';}")</f>
        <v>if (hrp &gt; 191 &amp; hrp &lt;= 192) {document.getElementById('HRPid').innerHTML = '46';}</v>
      </c>
      <c r="T56" s="5" t="str">
        <f t="shared" si="6"/>
        <v>if (TwoMRtotal &gt; 1283 &amp; TwoMRtotal &lt;= 1285) {document.getElementById('RunTime').innerHTML = '46';}</v>
      </c>
    </row>
    <row r="57" spans="1:20" x14ac:dyDescent="0.2">
      <c r="A57" s="2">
        <v>45</v>
      </c>
      <c r="B57" s="4"/>
      <c r="C57" s="4">
        <v>4.2</v>
      </c>
      <c r="D57" s="4">
        <v>7</v>
      </c>
      <c r="E57" s="4"/>
      <c r="F57" s="7"/>
      <c r="G57" s="4"/>
      <c r="I57" s="14"/>
      <c r="J57" s="8">
        <v>0.89374999999999993</v>
      </c>
      <c r="K57" s="7">
        <v>1287</v>
      </c>
      <c r="N57" s="5" t="str">
        <f>_xlfn.CONCAT("if (spt &lt; ", C52, " &amp; spt &gt;= ", C57, ") {document.getElementById('SPTid').innerHTML = '", A57,"';}")</f>
        <v>if (spt &lt; 4.3 &amp; spt &gt;= 4.2) {document.getElementById('SPTid').innerHTML = '45';}</v>
      </c>
      <c r="O57" s="5" t="str">
        <f>_xlfn.CONCAT("if (hrp &lt; ", D52, " &amp; hrp &gt;= ", D57, ") {document.getElementById('HRPid').innerHTML = '", A57,"';}")</f>
        <v>if (hrp &lt; 8 &amp; hrp &gt;= 7) {document.getElementById('HRPid').innerHTML = '45';}</v>
      </c>
      <c r="T57" s="5" t="str">
        <f t="shared" si="6"/>
        <v>if (TwoMRtotal &gt; 1285 &amp; TwoMRtotal &lt;= 1287) {document.getElementById('RunTime').innerHTML = '45';}</v>
      </c>
    </row>
    <row r="58" spans="1:20" x14ac:dyDescent="0.2">
      <c r="A58" s="2">
        <v>44</v>
      </c>
      <c r="B58" s="4"/>
      <c r="C58" s="4"/>
      <c r="D58" s="4"/>
      <c r="E58" s="8">
        <v>0.13402777777777777</v>
      </c>
      <c r="F58" s="7">
        <v>193</v>
      </c>
      <c r="G58" s="4"/>
      <c r="I58" s="14"/>
      <c r="J58" s="8">
        <v>0.89444444444444438</v>
      </c>
      <c r="K58" s="7">
        <v>1288</v>
      </c>
      <c r="P58" s="5" t="str">
        <f>_xlfn.CONCAT("if (hrp &gt; ", F56, " &amp; hrp &lt;= ", F58, ") {document.getElementById('HRPid').innerHTML = '", A58,"';}")</f>
        <v>if (hrp &gt; 192 &amp; hrp &lt;= 193) {document.getElementById('HRPid').innerHTML = '44';}</v>
      </c>
      <c r="T58" s="5" t="str">
        <f t="shared" si="6"/>
        <v>if (TwoMRtotal &gt; 1287 &amp; TwoMRtotal &lt;= 1288) {document.getElementById('RunTime').innerHTML = '44';}</v>
      </c>
    </row>
    <row r="59" spans="1:20" x14ac:dyDescent="0.2">
      <c r="A59" s="2">
        <v>43</v>
      </c>
      <c r="B59" s="4"/>
      <c r="C59" s="4"/>
      <c r="D59" s="4"/>
      <c r="E59" s="4"/>
      <c r="F59" s="7"/>
      <c r="G59" s="4"/>
      <c r="I59" s="14"/>
      <c r="J59" s="8">
        <v>0.89583333333333337</v>
      </c>
      <c r="K59" s="7">
        <v>1290</v>
      </c>
      <c r="T59" s="5" t="str">
        <f t="shared" si="6"/>
        <v>if (TwoMRtotal &gt; 1288 &amp; TwoMRtotal &lt;= 1290) {document.getElementById('RunTime').innerHTML = '43';}</v>
      </c>
    </row>
    <row r="60" spans="1:20" x14ac:dyDescent="0.2">
      <c r="A60" s="2">
        <v>42</v>
      </c>
      <c r="B60" s="4"/>
      <c r="C60" s="4"/>
      <c r="D60" s="4"/>
      <c r="E60" s="8">
        <v>0.13472222222222222</v>
      </c>
      <c r="F60" s="7">
        <v>194</v>
      </c>
      <c r="G60" s="4"/>
      <c r="I60" s="14"/>
      <c r="J60" s="8">
        <v>0.89722222222222225</v>
      </c>
      <c r="K60" s="7">
        <v>1292</v>
      </c>
      <c r="P60" s="5" t="str">
        <f>_xlfn.CONCAT("if (hrp &gt; ", F58, " &amp; hrp &lt;= ", F60, ") {document.getElementById('HRPid').innerHTML = '", A60,"';}")</f>
        <v>if (hrp &gt; 193 &amp; hrp &lt;= 194) {document.getElementById('HRPid').innerHTML = '42';}</v>
      </c>
      <c r="T60" s="5" t="str">
        <f t="shared" si="6"/>
        <v>if (TwoMRtotal &gt; 1290 &amp; TwoMRtotal &lt;= 1292) {document.getElementById('RunTime').innerHTML = '42';}</v>
      </c>
    </row>
    <row r="61" spans="1:20" x14ac:dyDescent="0.2">
      <c r="A61" s="2">
        <v>41</v>
      </c>
      <c r="B61" s="4"/>
      <c r="C61" s="4"/>
      <c r="D61" s="4"/>
      <c r="E61" s="4"/>
      <c r="F61" s="7"/>
      <c r="G61" s="4"/>
      <c r="I61" s="14"/>
      <c r="J61" s="8">
        <v>0.89861111111111114</v>
      </c>
      <c r="K61" s="7">
        <v>1294</v>
      </c>
      <c r="T61" s="5" t="str">
        <f t="shared" si="6"/>
        <v>if (TwoMRtotal &gt; 1292 &amp; TwoMRtotal &lt;= 1294) {document.getElementById('RunTime').innerHTML = '41';}</v>
      </c>
    </row>
    <row r="62" spans="1:20" x14ac:dyDescent="0.2">
      <c r="A62" s="2">
        <v>40</v>
      </c>
      <c r="B62" s="4">
        <v>120</v>
      </c>
      <c r="C62" s="4">
        <v>4.0999999999999996</v>
      </c>
      <c r="D62" s="4">
        <v>6</v>
      </c>
      <c r="E62" s="8">
        <v>0.13541666666666666</v>
      </c>
      <c r="F62" s="7">
        <v>195</v>
      </c>
      <c r="G62" s="4"/>
      <c r="I62" s="14"/>
      <c r="J62" s="8">
        <v>0.9</v>
      </c>
      <c r="K62" s="7">
        <v>1296</v>
      </c>
      <c r="M62" s="5" t="str">
        <f>_xlfn.CONCAT("if (mdl &lt; ",B52, " &amp; mdl &gt;= ", B62, ") {document.getElementById('MDLid').innerHTML = '", A62,"';}")</f>
        <v>if (mdl &lt; 130 &amp; mdl &gt;= 120) {document.getElementById('MDLid').innerHTML = '40';}</v>
      </c>
      <c r="N62" s="5" t="str">
        <f>_xlfn.CONCAT("if (spt &lt; ", C57, " &amp; spt &gt;= ", C62, ") {document.getElementById('SPTid').innerHTML = '", A62,"';}")</f>
        <v>if (spt &lt; 4.2 &amp; spt &gt;= 4.1) {document.getElementById('SPTid').innerHTML = '40';}</v>
      </c>
      <c r="O62" s="5" t="str">
        <f>_xlfn.CONCAT("if (hrp &lt; ", D57, " &amp; hrp &gt;= ", D62, ") {document.getElementById('HRPid').innerHTML = '", A62,"';}")</f>
        <v>if (hrp &lt; 7 &amp; hrp &gt;= 6) {document.getElementById('HRPid').innerHTML = '40';}</v>
      </c>
      <c r="P62" s="5" t="str">
        <f>_xlfn.CONCAT("if (hrp &gt; ", F60, " &amp; hrp &lt;= ", F62, ") {document.getElementById('HRPid').innerHTML = '", A62,"';}")</f>
        <v>if (hrp &gt; 194 &amp; hrp &lt;= 195) {document.getElementById('HRPid').innerHTML = '40';}</v>
      </c>
      <c r="T62" s="5" t="str">
        <f t="shared" si="6"/>
        <v>if (TwoMRtotal &gt; 1294 &amp; TwoMRtotal &lt;= 1296) {document.getElementById('RunTime').innerHTML = '40';}</v>
      </c>
    </row>
    <row r="63" spans="1:20" x14ac:dyDescent="0.2">
      <c r="A63" s="2">
        <v>39</v>
      </c>
      <c r="B63" s="4"/>
      <c r="C63" s="4"/>
      <c r="D63" s="4"/>
      <c r="E63" s="4"/>
      <c r="F63" s="7"/>
      <c r="G63" s="4"/>
      <c r="I63" s="14"/>
      <c r="J63" s="8">
        <v>0.90069444444444446</v>
      </c>
      <c r="K63" s="7">
        <v>1297</v>
      </c>
      <c r="T63" s="5" t="str">
        <f t="shared" si="6"/>
        <v>if (TwoMRtotal &gt; 1296 &amp; TwoMRtotal &lt;= 1297) {document.getElementById('RunTime').innerHTML = '39';}</v>
      </c>
    </row>
    <row r="64" spans="1:20" x14ac:dyDescent="0.2">
      <c r="A64" s="2">
        <v>38</v>
      </c>
      <c r="B64" s="4"/>
      <c r="C64" s="4"/>
      <c r="D64" s="4"/>
      <c r="E64" s="8">
        <v>0.1361111111111111</v>
      </c>
      <c r="F64" s="7">
        <v>196</v>
      </c>
      <c r="G64" s="4"/>
      <c r="I64" s="14"/>
      <c r="J64" s="8">
        <v>0.90208333333333324</v>
      </c>
      <c r="K64" s="7">
        <v>1299</v>
      </c>
      <c r="P64" s="5" t="str">
        <f>_xlfn.CONCAT("if (hrp &gt; ", F62, " &amp; hrp &lt;= ", F64, ") {document.getElementById('HRPid').innerHTML = '", A64,"';}")</f>
        <v>if (hrp &gt; 195 &amp; hrp &lt;= 196) {document.getElementById('HRPid').innerHTML = '38';}</v>
      </c>
      <c r="T64" s="5" t="str">
        <f t="shared" si="6"/>
        <v>if (TwoMRtotal &gt; 1297 &amp; TwoMRtotal &lt;= 1299) {document.getElementById('RunTime').innerHTML = '38';}</v>
      </c>
    </row>
    <row r="65" spans="1:20" x14ac:dyDescent="0.2">
      <c r="A65" s="2">
        <v>37</v>
      </c>
      <c r="B65" s="4"/>
      <c r="C65" s="4"/>
      <c r="D65" s="4"/>
      <c r="E65" s="4"/>
      <c r="F65" s="7"/>
      <c r="G65" s="4"/>
      <c r="I65" s="14"/>
      <c r="J65" s="8">
        <v>0.90347222222222223</v>
      </c>
      <c r="K65" s="7">
        <v>1301</v>
      </c>
      <c r="T65" s="5" t="str">
        <f t="shared" si="6"/>
        <v>if (TwoMRtotal &gt; 1299 &amp; TwoMRtotal &lt;= 1301) {document.getElementById('RunTime').innerHTML = '37';}</v>
      </c>
    </row>
    <row r="66" spans="1:20" x14ac:dyDescent="0.2">
      <c r="A66" s="2">
        <v>36</v>
      </c>
      <c r="B66" s="4"/>
      <c r="C66" s="4"/>
      <c r="D66" s="4"/>
      <c r="E66" s="8">
        <v>0.13680555555555554</v>
      </c>
      <c r="F66" s="7">
        <v>197</v>
      </c>
      <c r="G66" s="4"/>
      <c r="I66" s="14"/>
      <c r="J66" s="8">
        <v>0.90486111111111101</v>
      </c>
      <c r="K66" s="7">
        <v>1303</v>
      </c>
      <c r="P66" s="5" t="str">
        <f>_xlfn.CONCAT("if (hrp &gt; ", F64, " &amp; hrp &lt;= ", F66, ") {document.getElementById('HRPid').innerHTML = '", A66,"';}")</f>
        <v>if (hrp &gt; 196 &amp; hrp &lt;= 197) {document.getElementById('HRPid').innerHTML = '36';}</v>
      </c>
      <c r="T66" s="5" t="str">
        <f t="shared" si="6"/>
        <v>if (TwoMRtotal &gt; 1301 &amp; TwoMRtotal &lt;= 1303) {document.getElementById('RunTime').innerHTML = '36';}</v>
      </c>
    </row>
    <row r="67" spans="1:20" x14ac:dyDescent="0.2">
      <c r="A67" s="2">
        <v>35</v>
      </c>
      <c r="B67" s="4"/>
      <c r="C67" s="4">
        <v>4</v>
      </c>
      <c r="D67" s="4">
        <v>5</v>
      </c>
      <c r="E67" s="4"/>
      <c r="F67" s="7"/>
      <c r="G67" s="4"/>
      <c r="I67" s="14"/>
      <c r="J67" s="8">
        <v>0.90625</v>
      </c>
      <c r="K67" s="7">
        <v>1305</v>
      </c>
      <c r="N67" s="5" t="str">
        <f>_xlfn.CONCAT("if (spt &lt; ", C62, " &amp; spt &gt;= ", C67, ") {document.getElementById('SPTid').innerHTML = '", A67,"';}")</f>
        <v>if (spt &lt; 4.1 &amp; spt &gt;= 4) {document.getElementById('SPTid').innerHTML = '35';}</v>
      </c>
      <c r="O67" s="5" t="str">
        <f>_xlfn.CONCAT("if (hrp &lt; ", D62, " &amp; hrp &gt;= ", D67, ") {document.getElementById('HRPid').innerHTML = '", A67,"';}")</f>
        <v>if (hrp &lt; 6 &amp; hrp &gt;= 5) {document.getElementById('HRPid').innerHTML = '35';}</v>
      </c>
      <c r="T67" s="5" t="str">
        <f t="shared" ref="T67:T101" si="7">_xlfn.CONCAT("if (TwoMRtotal &gt; ", K66, " &amp; TwoMRtotal &lt;= ", K67, ") {document.getElementById('RunTime').innerHTML = '", A67,"';}")</f>
        <v>if (TwoMRtotal &gt; 1303 &amp; TwoMRtotal &lt;= 1305) {document.getElementById('RunTime').innerHTML = '35';}</v>
      </c>
    </row>
    <row r="68" spans="1:20" x14ac:dyDescent="0.2">
      <c r="A68" s="2">
        <v>34</v>
      </c>
      <c r="B68" s="4"/>
      <c r="C68" s="4"/>
      <c r="D68" s="4"/>
      <c r="E68" s="8">
        <v>0.13749999999999998</v>
      </c>
      <c r="F68" s="7">
        <v>198</v>
      </c>
      <c r="G68" s="4"/>
      <c r="I68" s="14"/>
      <c r="J68" s="8">
        <v>0.90694444444444444</v>
      </c>
      <c r="K68" s="7">
        <v>1306</v>
      </c>
      <c r="P68" s="5" t="str">
        <f>_xlfn.CONCAT("if (hrp &gt; ", F66, " &amp; hrp &lt;= ", F68, ") {document.getElementById('HRPid').innerHTML = '", A68,"';}")</f>
        <v>if (hrp &gt; 197 &amp; hrp &lt;= 198) {document.getElementById('HRPid').innerHTML = '34';}</v>
      </c>
      <c r="T68" s="5" t="str">
        <f t="shared" si="7"/>
        <v>if (TwoMRtotal &gt; 1305 &amp; TwoMRtotal &lt;= 1306) {document.getElementById('RunTime').innerHTML = '34';}</v>
      </c>
    </row>
    <row r="69" spans="1:20" x14ac:dyDescent="0.2">
      <c r="A69" s="2">
        <v>33</v>
      </c>
      <c r="B69" s="4"/>
      <c r="C69" s="4"/>
      <c r="D69" s="4"/>
      <c r="E69" s="4"/>
      <c r="F69" s="7"/>
      <c r="G69" s="4"/>
      <c r="I69" s="14"/>
      <c r="J69" s="8">
        <v>0.90833333333333333</v>
      </c>
      <c r="K69" s="7">
        <v>1308</v>
      </c>
      <c r="T69" s="5" t="str">
        <f t="shared" si="7"/>
        <v>if (TwoMRtotal &gt; 1306 &amp; TwoMRtotal &lt;= 1308) {document.getElementById('RunTime').innerHTML = '33';}</v>
      </c>
    </row>
    <row r="70" spans="1:20" x14ac:dyDescent="0.2">
      <c r="A70" s="2">
        <v>32</v>
      </c>
      <c r="B70" s="4"/>
      <c r="C70" s="4"/>
      <c r="D70" s="4"/>
      <c r="E70" s="8">
        <v>0.13819444444444443</v>
      </c>
      <c r="F70" s="7">
        <v>199</v>
      </c>
      <c r="G70" s="4"/>
      <c r="I70" s="14"/>
      <c r="J70" s="8">
        <v>0.90972222222222221</v>
      </c>
      <c r="K70" s="7">
        <v>1310</v>
      </c>
      <c r="P70" s="5" t="str">
        <f>_xlfn.CONCAT("if (hrp &gt; ", F68, " &amp; hrp &lt;= ", F70, ") {document.getElementById('HRPid').innerHTML = '", A70,"';}")</f>
        <v>if (hrp &gt; 198 &amp; hrp &lt;= 199) {document.getElementById('HRPid').innerHTML = '32';}</v>
      </c>
      <c r="T70" s="5" t="str">
        <f t="shared" si="7"/>
        <v>if (TwoMRtotal &gt; 1308 &amp; TwoMRtotal &lt;= 1310) {document.getElementById('RunTime').innerHTML = '32';}</v>
      </c>
    </row>
    <row r="71" spans="1:20" x14ac:dyDescent="0.2">
      <c r="A71" s="2">
        <v>31</v>
      </c>
      <c r="B71" s="4"/>
      <c r="C71" s="4"/>
      <c r="D71" s="4"/>
      <c r="E71" s="4"/>
      <c r="F71" s="7"/>
      <c r="G71" s="4"/>
      <c r="I71" s="14"/>
      <c r="J71" s="8">
        <v>0.91111111111111109</v>
      </c>
      <c r="K71" s="7">
        <v>1312</v>
      </c>
      <c r="T71" s="5" t="str">
        <f t="shared" si="7"/>
        <v>if (TwoMRtotal &gt; 1310 &amp; TwoMRtotal &lt;= 1312) {document.getElementById('RunTime').innerHTML = '31';}</v>
      </c>
    </row>
    <row r="72" spans="1:20" x14ac:dyDescent="0.2">
      <c r="A72" s="2">
        <v>30</v>
      </c>
      <c r="B72" s="4">
        <v>110</v>
      </c>
      <c r="C72" s="4">
        <v>3.9</v>
      </c>
      <c r="D72" s="4">
        <v>4</v>
      </c>
      <c r="E72" s="8">
        <v>0.1388888888888889</v>
      </c>
      <c r="F72" s="7">
        <v>200</v>
      </c>
      <c r="G72" s="4"/>
      <c r="I72" s="14"/>
      <c r="J72" s="8">
        <v>0.91249999999999998</v>
      </c>
      <c r="K72" s="7">
        <v>1314</v>
      </c>
      <c r="M72" s="5" t="str">
        <f>_xlfn.CONCAT("if (mdl &lt; ",B62, " &amp; mdl &gt;= ", B72, ") {document.getElementById('MDLid').innerHTML = '", A72,"';}")</f>
        <v>if (mdl &lt; 120 &amp; mdl &gt;= 110) {document.getElementById('MDLid').innerHTML = '30';}</v>
      </c>
      <c r="N72" s="5" t="str">
        <f>_xlfn.CONCAT("if (spt &lt; ", C67, " &amp; spt &gt;= ", C72, ") {document.getElementById('SPTid').innerHTML = '", A72,"';}")</f>
        <v>if (spt &lt; 4 &amp; spt &gt;= 3.9) {document.getElementById('SPTid').innerHTML = '30';}</v>
      </c>
      <c r="O72" s="5" t="str">
        <f>_xlfn.CONCAT("if (hrp &lt; ", D67, " &amp; hrp &gt;= ", D72, ") {document.getElementById('HRPid').innerHTML = '", A72,"';}")</f>
        <v>if (hrp &lt; 5 &amp; hrp &gt;= 4) {document.getElementById('HRPid').innerHTML = '30';}</v>
      </c>
      <c r="P72" s="5" t="str">
        <f>_xlfn.CONCAT("if (hrp &gt; ", F70, " &amp; hrp &lt;= ", F72, ") {document.getElementById('HRPid').innerHTML = '", A72,"';}")</f>
        <v>if (hrp &gt; 199 &amp; hrp &lt;= 200) {document.getElementById('HRPid').innerHTML = '30';}</v>
      </c>
      <c r="T72" s="5" t="str">
        <f t="shared" si="7"/>
        <v>if (TwoMRtotal &gt; 1312 &amp; TwoMRtotal &lt;= 1314) {document.getElementById('RunTime').innerHTML = '30';}</v>
      </c>
    </row>
    <row r="73" spans="1:20" x14ac:dyDescent="0.2">
      <c r="A73" s="2">
        <v>29</v>
      </c>
      <c r="B73" s="4"/>
      <c r="C73" s="4"/>
      <c r="D73" s="4"/>
      <c r="E73" s="4"/>
      <c r="F73" s="7"/>
      <c r="G73" s="4"/>
      <c r="I73" s="14"/>
      <c r="J73" s="8">
        <v>0.91319444444444453</v>
      </c>
      <c r="K73" s="7">
        <v>1315</v>
      </c>
      <c r="T73" s="5" t="str">
        <f t="shared" si="7"/>
        <v>if (TwoMRtotal &gt; 1314 &amp; TwoMRtotal &lt;= 1315) {document.getElementById('RunTime').innerHTML = '29';}</v>
      </c>
    </row>
    <row r="74" spans="1:20" x14ac:dyDescent="0.2">
      <c r="A74" s="2">
        <v>28</v>
      </c>
      <c r="B74" s="4"/>
      <c r="C74" s="4"/>
      <c r="D74" s="4"/>
      <c r="E74" s="8">
        <v>0.13958333333333334</v>
      </c>
      <c r="F74" s="7">
        <v>201</v>
      </c>
      <c r="G74" s="4"/>
      <c r="I74" s="14"/>
      <c r="J74" s="8">
        <v>0.9145833333333333</v>
      </c>
      <c r="K74" s="7">
        <v>1317</v>
      </c>
      <c r="P74" s="5" t="str">
        <f>_xlfn.CONCAT("if (hrp &gt; ", F72, " &amp; hrp &lt;= ", F74, ") {document.getElementById('HRPid').innerHTML = '", A74,"';}")</f>
        <v>if (hrp &gt; 200 &amp; hrp &lt;= 201) {document.getElementById('HRPid').innerHTML = '28';}</v>
      </c>
      <c r="T74" s="5" t="str">
        <f t="shared" si="7"/>
        <v>if (TwoMRtotal &gt; 1315 &amp; TwoMRtotal &lt;= 1317) {document.getElementById('RunTime').innerHTML = '28';}</v>
      </c>
    </row>
    <row r="75" spans="1:20" x14ac:dyDescent="0.2">
      <c r="A75" s="2">
        <v>27</v>
      </c>
      <c r="B75" s="4"/>
      <c r="C75" s="4"/>
      <c r="D75" s="4"/>
      <c r="E75" s="4"/>
      <c r="F75" s="7"/>
      <c r="G75" s="4"/>
      <c r="I75" s="14"/>
      <c r="J75" s="8">
        <v>0.9159722222222223</v>
      </c>
      <c r="K75" s="7">
        <v>1319</v>
      </c>
      <c r="T75" s="5" t="str">
        <f t="shared" si="7"/>
        <v>if (TwoMRtotal &gt; 1317 &amp; TwoMRtotal &lt;= 1319) {document.getElementById('RunTime').innerHTML = '27';}</v>
      </c>
    </row>
    <row r="76" spans="1:20" x14ac:dyDescent="0.2">
      <c r="A76" s="2">
        <v>26</v>
      </c>
      <c r="B76" s="4"/>
      <c r="C76" s="4"/>
      <c r="D76" s="4"/>
      <c r="E76" s="8">
        <v>0.14027777777777778</v>
      </c>
      <c r="F76" s="7">
        <v>202</v>
      </c>
      <c r="G76" s="4"/>
      <c r="I76" s="14"/>
      <c r="J76" s="8">
        <v>0.91736111111111107</v>
      </c>
      <c r="K76" s="7">
        <v>1321</v>
      </c>
      <c r="P76" s="5" t="str">
        <f>_xlfn.CONCAT("if (hrp &gt; ", F74, " &amp; hrp &lt;= ", F76, ") {document.getElementById('HRPid').innerHTML = '", A76,"';}")</f>
        <v>if (hrp &gt; 201 &amp; hrp &lt;= 202) {document.getElementById('HRPid').innerHTML = '26';}</v>
      </c>
      <c r="T76" s="5" t="str">
        <f t="shared" si="7"/>
        <v>if (TwoMRtotal &gt; 1319 &amp; TwoMRtotal &lt;= 1321) {document.getElementById('RunTime').innerHTML = '26';}</v>
      </c>
    </row>
    <row r="77" spans="1:20" x14ac:dyDescent="0.2">
      <c r="A77" s="2">
        <v>25</v>
      </c>
      <c r="B77" s="4"/>
      <c r="C77" s="4">
        <v>3.8</v>
      </c>
      <c r="D77" s="4">
        <v>3</v>
      </c>
      <c r="E77" s="4"/>
      <c r="F77" s="7"/>
      <c r="G77" s="4"/>
      <c r="I77" s="14"/>
      <c r="J77" s="8">
        <v>0.91875000000000007</v>
      </c>
      <c r="K77" s="7">
        <v>1323</v>
      </c>
      <c r="N77" s="5" t="str">
        <f>_xlfn.CONCAT("if (spt &lt; ", C72, " &amp; spt &gt;= ", C77, ") {document.getElementById('SPTid').innerHTML = '", A77,"';}")</f>
        <v>if (spt &lt; 3.9 &amp; spt &gt;= 3.8) {document.getElementById('SPTid').innerHTML = '25';}</v>
      </c>
      <c r="O77" s="5" t="str">
        <f>_xlfn.CONCAT("if (hrp &lt; ", D72, " &amp; hrp &gt;= ", D77, ") {document.getElementById('HRPid').innerHTML = '", A77,"';}")</f>
        <v>if (hrp &lt; 4 &amp; hrp &gt;= 3) {document.getElementById('HRPid').innerHTML = '25';}</v>
      </c>
      <c r="T77" s="5" t="str">
        <f t="shared" si="7"/>
        <v>if (TwoMRtotal &gt; 1321 &amp; TwoMRtotal &lt;= 1323) {document.getElementById('RunTime').innerHTML = '25';}</v>
      </c>
    </row>
    <row r="78" spans="1:20" x14ac:dyDescent="0.2">
      <c r="A78" s="2">
        <v>24</v>
      </c>
      <c r="B78" s="4"/>
      <c r="C78" s="4"/>
      <c r="D78" s="4"/>
      <c r="E78" s="8">
        <v>0.14097222222222222</v>
      </c>
      <c r="F78" s="7">
        <v>203</v>
      </c>
      <c r="G78" s="4"/>
      <c r="I78" s="14"/>
      <c r="J78" s="8">
        <v>0.9194444444444444</v>
      </c>
      <c r="K78" s="7">
        <v>1324</v>
      </c>
      <c r="P78" s="5" t="str">
        <f>_xlfn.CONCAT("if (hrp &gt; ", F76, " &amp; hrp &lt;= ", F78, ") {document.getElementById('HRPid').innerHTML = '", A78,"';}")</f>
        <v>if (hrp &gt; 202 &amp; hrp &lt;= 203) {document.getElementById('HRPid').innerHTML = '24';}</v>
      </c>
      <c r="T78" s="5" t="str">
        <f t="shared" si="7"/>
        <v>if (TwoMRtotal &gt; 1323 &amp; TwoMRtotal &lt;= 1324) {document.getElementById('RunTime').innerHTML = '24';}</v>
      </c>
    </row>
    <row r="79" spans="1:20" x14ac:dyDescent="0.2">
      <c r="A79" s="2">
        <v>23</v>
      </c>
      <c r="B79" s="4"/>
      <c r="C79" s="4"/>
      <c r="D79" s="4"/>
      <c r="E79" s="4"/>
      <c r="F79" s="7"/>
      <c r="G79" s="4"/>
      <c r="I79" s="14"/>
      <c r="J79" s="8">
        <v>0.92083333333333339</v>
      </c>
      <c r="K79" s="7">
        <v>1326</v>
      </c>
      <c r="T79" s="5" t="str">
        <f t="shared" si="7"/>
        <v>if (TwoMRtotal &gt; 1324 &amp; TwoMRtotal &lt;= 1326) {document.getElementById('RunTime').innerHTML = '23';}</v>
      </c>
    </row>
    <row r="80" spans="1:20" x14ac:dyDescent="0.2">
      <c r="A80" s="2">
        <v>22</v>
      </c>
      <c r="B80" s="4"/>
      <c r="C80" s="4"/>
      <c r="D80" s="4"/>
      <c r="E80" s="8">
        <v>0.14166666666666666</v>
      </c>
      <c r="F80" s="7">
        <v>204</v>
      </c>
      <c r="G80" s="4"/>
      <c r="I80" s="14"/>
      <c r="J80" s="8">
        <v>0.92222222222222217</v>
      </c>
      <c r="K80" s="7">
        <v>1328</v>
      </c>
      <c r="P80" s="5" t="str">
        <f>_xlfn.CONCAT("if (hrp &gt; ", F78, " &amp; hrp &lt;= ", F80, ") {document.getElementById('HRPid').innerHTML = '", A80,"';}")</f>
        <v>if (hrp &gt; 203 &amp; hrp &lt;= 204) {document.getElementById('HRPid').innerHTML = '22';}</v>
      </c>
      <c r="T80" s="5" t="str">
        <f t="shared" si="7"/>
        <v>if (TwoMRtotal &gt; 1326 &amp; TwoMRtotal &lt;= 1328) {document.getElementById('RunTime').innerHTML = '22';}</v>
      </c>
    </row>
    <row r="81" spans="1:20" x14ac:dyDescent="0.2">
      <c r="A81" s="2">
        <v>21</v>
      </c>
      <c r="B81" s="4"/>
      <c r="C81" s="4"/>
      <c r="D81" s="4"/>
      <c r="E81" s="4"/>
      <c r="F81" s="7"/>
      <c r="G81" s="4"/>
      <c r="I81" s="14"/>
      <c r="J81" s="8">
        <v>0.92361111111111116</v>
      </c>
      <c r="K81" s="7">
        <v>1330</v>
      </c>
      <c r="T81" s="5" t="str">
        <f t="shared" si="7"/>
        <v>if (TwoMRtotal &gt; 1328 &amp; TwoMRtotal &lt;= 1330) {document.getElementById('RunTime').innerHTML = '21';}</v>
      </c>
    </row>
    <row r="82" spans="1:20" x14ac:dyDescent="0.2">
      <c r="A82" s="2">
        <v>20</v>
      </c>
      <c r="B82" s="4">
        <v>100</v>
      </c>
      <c r="C82" s="4">
        <v>3.7</v>
      </c>
      <c r="D82" s="4">
        <v>2</v>
      </c>
      <c r="E82" s="8">
        <v>0.1423611111111111</v>
      </c>
      <c r="F82" s="7">
        <v>205</v>
      </c>
      <c r="G82" s="4"/>
      <c r="I82" s="14"/>
      <c r="J82" s="8">
        <v>0.92499999999999993</v>
      </c>
      <c r="K82" s="7">
        <v>1332</v>
      </c>
      <c r="M82" s="5" t="str">
        <f>_xlfn.CONCAT("if (mdl &lt; ",B72, " &amp; mdl &gt;= ", B82, ") {document.getElementById('MDLid').innerHTML = '", A82,"';}")</f>
        <v>if (mdl &lt; 110 &amp; mdl &gt;= 100) {document.getElementById('MDLid').innerHTML = '20';}</v>
      </c>
      <c r="N82" s="5" t="str">
        <f>_xlfn.CONCAT("if (spt &lt; ", C77, " &amp; spt &gt;= ", C82, ") {document.getElementById('SPTid').innerHTML = '", A82,"';}")</f>
        <v>if (spt &lt; 3.8 &amp; spt &gt;= 3.7) {document.getElementById('SPTid').innerHTML = '20';}</v>
      </c>
      <c r="O82" s="5" t="str">
        <f>_xlfn.CONCAT("if (hrp &lt; ", D77, " &amp; hrp &gt;= ", D82, ") {document.getElementById('HRPid').innerHTML = '", A82,"';}")</f>
        <v>if (hrp &lt; 3 &amp; hrp &gt;= 2) {document.getElementById('HRPid').innerHTML = '20';}</v>
      </c>
      <c r="P82" s="5" t="str">
        <f>_xlfn.CONCAT("if (hrp &gt; ", F80, " &amp; hrp &lt;= ", F82, ") {document.getElementById('HRPid').innerHTML = '", A82,"';}")</f>
        <v>if (hrp &gt; 204 &amp; hrp &lt;= 205) {document.getElementById('HRPid').innerHTML = '20';}</v>
      </c>
      <c r="T82" s="5" t="str">
        <f t="shared" si="7"/>
        <v>if (TwoMRtotal &gt; 1330 &amp; TwoMRtotal &lt;= 1332) {document.getElementById('RunTime').innerHTML = '20';}</v>
      </c>
    </row>
    <row r="83" spans="1:20" x14ac:dyDescent="0.2">
      <c r="A83" s="2">
        <v>19</v>
      </c>
      <c r="B83" s="4"/>
      <c r="C83" s="4"/>
      <c r="D83" s="4"/>
      <c r="E83" s="4"/>
      <c r="F83" s="7"/>
      <c r="G83" s="4"/>
      <c r="I83" s="14"/>
      <c r="J83" s="8">
        <v>0.92569444444444438</v>
      </c>
      <c r="K83" s="7">
        <v>1333</v>
      </c>
      <c r="T83" s="5" t="str">
        <f t="shared" si="7"/>
        <v>if (TwoMRtotal &gt; 1332 &amp; TwoMRtotal &lt;= 1333) {document.getElementById('RunTime').innerHTML = '19';}</v>
      </c>
    </row>
    <row r="84" spans="1:20" x14ac:dyDescent="0.2">
      <c r="A84" s="2">
        <v>18</v>
      </c>
      <c r="B84" s="4"/>
      <c r="C84" s="4"/>
      <c r="D84" s="4"/>
      <c r="E84" s="8">
        <v>0.14305555555555557</v>
      </c>
      <c r="F84" s="7">
        <v>206</v>
      </c>
      <c r="G84" s="4"/>
      <c r="I84" s="14"/>
      <c r="J84" s="8">
        <v>0.92708333333333337</v>
      </c>
      <c r="K84" s="7">
        <v>1335</v>
      </c>
      <c r="P84" s="5" t="str">
        <f>_xlfn.CONCAT("if (hrp &gt; ", F82, " &amp; hrp &lt;= ", F84, ") {document.getElementById('HRPid').innerHTML = '", A84,"';}")</f>
        <v>if (hrp &gt; 205 &amp; hrp &lt;= 206) {document.getElementById('HRPid').innerHTML = '18';}</v>
      </c>
      <c r="T84" s="5" t="str">
        <f t="shared" si="7"/>
        <v>if (TwoMRtotal &gt; 1333 &amp; TwoMRtotal &lt;= 1335) {document.getElementById('RunTime').innerHTML = '18';}</v>
      </c>
    </row>
    <row r="85" spans="1:20" x14ac:dyDescent="0.2">
      <c r="A85" s="2">
        <v>17</v>
      </c>
      <c r="B85" s="4"/>
      <c r="C85" s="4"/>
      <c r="D85" s="4"/>
      <c r="E85" s="4"/>
      <c r="F85" s="7"/>
      <c r="G85" s="4"/>
      <c r="I85" s="14"/>
      <c r="J85" s="8">
        <v>0.92847222222222225</v>
      </c>
      <c r="K85" s="7">
        <v>1337</v>
      </c>
      <c r="T85" s="5" t="str">
        <f t="shared" si="7"/>
        <v>if (TwoMRtotal &gt; 1335 &amp; TwoMRtotal &lt;= 1337) {document.getElementById('RunTime').innerHTML = '17';}</v>
      </c>
    </row>
    <row r="86" spans="1:20" x14ac:dyDescent="0.2">
      <c r="A86" s="2">
        <v>16</v>
      </c>
      <c r="B86" s="4"/>
      <c r="C86" s="4"/>
      <c r="D86" s="4"/>
      <c r="E86" s="8">
        <v>0.14375000000000002</v>
      </c>
      <c r="F86" s="7">
        <v>207</v>
      </c>
      <c r="G86" s="4"/>
      <c r="I86" s="14"/>
      <c r="J86" s="8">
        <v>0.92986111111111114</v>
      </c>
      <c r="K86" s="7">
        <v>1339</v>
      </c>
      <c r="P86" s="5" t="str">
        <f>_xlfn.CONCAT("if (hrp &gt; ", F84, " &amp; hrp &lt;= ", F86, ") {document.getElementById('HRPid').innerHTML = '", A86,"';}")</f>
        <v>if (hrp &gt; 206 &amp; hrp &lt;= 207) {document.getElementById('HRPid').innerHTML = '16';}</v>
      </c>
      <c r="T86" s="5" t="str">
        <f t="shared" si="7"/>
        <v>if (TwoMRtotal &gt; 1337 &amp; TwoMRtotal &lt;= 1339) {document.getElementById('RunTime').innerHTML = '16';}</v>
      </c>
    </row>
    <row r="87" spans="1:20" x14ac:dyDescent="0.2">
      <c r="A87" s="2">
        <v>15</v>
      </c>
      <c r="B87" s="4"/>
      <c r="C87" s="4">
        <v>3.6</v>
      </c>
      <c r="D87" s="4">
        <v>1</v>
      </c>
      <c r="E87" s="4"/>
      <c r="F87" s="7"/>
      <c r="G87" s="4"/>
      <c r="I87" s="14"/>
      <c r="J87" s="8">
        <v>0.93125000000000002</v>
      </c>
      <c r="K87" s="7">
        <v>1341</v>
      </c>
      <c r="N87" s="5" t="str">
        <f>_xlfn.CONCAT("if (spt &lt; ", C82, " &amp; spt &gt;= ", C87, ") {document.getElementById('SPTid').innerHTML = '", A87,"';}")</f>
        <v>if (spt &lt; 3.7 &amp; spt &gt;= 3.6) {document.getElementById('SPTid').innerHTML = '15';}</v>
      </c>
      <c r="O87" s="5" t="str">
        <f>_xlfn.CONCAT("if (hrp &lt; ", D82, " &amp; hrp &gt;= ", D87, ") {document.getElementById('HRPid').innerHTML = '", A87,"';}")</f>
        <v>if (hrp &lt; 2 &amp; hrp &gt;= 1) {document.getElementById('HRPid').innerHTML = '15';}</v>
      </c>
      <c r="T87" s="5" t="str">
        <f t="shared" si="7"/>
        <v>if (TwoMRtotal &gt; 1339 &amp; TwoMRtotal &lt;= 1341) {document.getElementById('RunTime').innerHTML = '15';}</v>
      </c>
    </row>
    <row r="88" spans="1:20" x14ac:dyDescent="0.2">
      <c r="A88" s="2">
        <v>14</v>
      </c>
      <c r="B88" s="4"/>
      <c r="C88" s="4"/>
      <c r="D88" s="4"/>
      <c r="E88" s="8">
        <v>0.14444444444444446</v>
      </c>
      <c r="F88" s="7">
        <v>208</v>
      </c>
      <c r="G88" s="4"/>
      <c r="I88" s="14"/>
      <c r="J88" s="8">
        <v>0.93194444444444446</v>
      </c>
      <c r="K88" s="7">
        <v>1342</v>
      </c>
      <c r="P88" s="5" t="str">
        <f>_xlfn.CONCAT("if (hrp &gt; ", F86, " &amp; hrp &lt;= ", F88, ") {document.getElementById('HRPid').innerHTML = '", A88,"';}")</f>
        <v>if (hrp &gt; 207 &amp; hrp &lt;= 208) {document.getElementById('HRPid').innerHTML = '14';}</v>
      </c>
      <c r="T88" s="5" t="str">
        <f t="shared" si="7"/>
        <v>if (TwoMRtotal &gt; 1341 &amp; TwoMRtotal &lt;= 1342) {document.getElementById('RunTime').innerHTML = '14';}</v>
      </c>
    </row>
    <row r="89" spans="1:20" x14ac:dyDescent="0.2">
      <c r="A89" s="2">
        <v>13</v>
      </c>
      <c r="B89" s="4"/>
      <c r="C89" s="4"/>
      <c r="D89" s="4"/>
      <c r="E89" s="4"/>
      <c r="F89" s="7"/>
      <c r="G89" s="4"/>
      <c r="I89" s="14"/>
      <c r="J89" s="8">
        <v>0.93333333333333324</v>
      </c>
      <c r="K89" s="7">
        <v>1344</v>
      </c>
      <c r="T89" s="5" t="str">
        <f t="shared" si="7"/>
        <v>if (TwoMRtotal &gt; 1342 &amp; TwoMRtotal &lt;= 1344) {document.getElementById('RunTime').innerHTML = '13';}</v>
      </c>
    </row>
    <row r="90" spans="1:20" x14ac:dyDescent="0.2">
      <c r="A90" s="2">
        <v>12</v>
      </c>
      <c r="B90" s="4"/>
      <c r="C90" s="4"/>
      <c r="D90" s="4"/>
      <c r="E90" s="8">
        <v>0.1451388888888889</v>
      </c>
      <c r="F90" s="7">
        <v>209</v>
      </c>
      <c r="G90" s="4"/>
      <c r="I90" s="14"/>
      <c r="J90" s="8">
        <v>0.93472222222222223</v>
      </c>
      <c r="K90" s="7">
        <v>1346</v>
      </c>
      <c r="P90" s="5" t="str">
        <f>_xlfn.CONCAT("if (hrp &gt; ", F88, " &amp; hrp &lt;= ", F90, ") {document.getElementById('HRPid').innerHTML = '", A90,"';}")</f>
        <v>if (hrp &gt; 208 &amp; hrp &lt;= 209) {document.getElementById('HRPid').innerHTML = '12';}</v>
      </c>
      <c r="T90" s="5" t="str">
        <f t="shared" si="7"/>
        <v>if (TwoMRtotal &gt; 1344 &amp; TwoMRtotal &lt;= 1346) {document.getElementById('RunTime').innerHTML = '12';}</v>
      </c>
    </row>
    <row r="91" spans="1:20" x14ac:dyDescent="0.2">
      <c r="A91" s="2">
        <v>11</v>
      </c>
      <c r="B91" s="4"/>
      <c r="C91" s="4"/>
      <c r="D91" s="4"/>
      <c r="E91" s="4"/>
      <c r="F91" s="7"/>
      <c r="G91" s="4"/>
      <c r="I91" s="14"/>
      <c r="J91" s="8">
        <v>0.93611111111111101</v>
      </c>
      <c r="K91" s="7">
        <v>1348</v>
      </c>
      <c r="T91" s="5" t="str">
        <f t="shared" si="7"/>
        <v>if (TwoMRtotal &gt; 1346 &amp; TwoMRtotal &lt;= 1348) {document.getElementById('RunTime').innerHTML = '11';}</v>
      </c>
    </row>
    <row r="92" spans="1:20" x14ac:dyDescent="0.2">
      <c r="A92" s="2">
        <v>10</v>
      </c>
      <c r="B92" s="4">
        <v>90</v>
      </c>
      <c r="C92" s="4">
        <v>3.5</v>
      </c>
      <c r="D92" s="4"/>
      <c r="E92" s="8">
        <v>0.14583333333333334</v>
      </c>
      <c r="F92" s="7">
        <v>210</v>
      </c>
      <c r="G92" s="4"/>
      <c r="I92" s="14"/>
      <c r="J92" s="8">
        <v>0.9375</v>
      </c>
      <c r="K92" s="7">
        <v>1350</v>
      </c>
      <c r="M92" s="5" t="str">
        <f>_xlfn.CONCAT("if (mdl &lt; ",B82, " &amp; mdl &gt;= ", B92, ") {document.getElementById('MDLid').innerHTML = '", A92,"';}")</f>
        <v>if (mdl &lt; 100 &amp; mdl &gt;= 90) {document.getElementById('MDLid').innerHTML = '10';}</v>
      </c>
      <c r="N92" s="5" t="str">
        <f>_xlfn.CONCAT("if (spt &lt; ", C87, " &amp; spt &gt;= ", C92, ") {document.getElementById('SPTid').innerHTML = '", A92,"';}")</f>
        <v>if (spt &lt; 3.6 &amp; spt &gt;= 3.5) {document.getElementById('SPTid').innerHTML = '10';}</v>
      </c>
      <c r="P92" s="5" t="str">
        <f>_xlfn.CONCAT("if (hrp &gt; ", F90, " &amp; hrp &lt;= ", F92, ") {document.getElementById('HRPid').innerHTML = '", A92,"';}")</f>
        <v>if (hrp &gt; 209 &amp; hrp &lt;= 210) {document.getElementById('HRPid').innerHTML = '10';}</v>
      </c>
      <c r="T92" s="5" t="str">
        <f t="shared" si="7"/>
        <v>if (TwoMRtotal &gt; 1348 &amp; TwoMRtotal &lt;= 1350) {document.getElementById('RunTime').innerHTML = '10';}</v>
      </c>
    </row>
    <row r="93" spans="1:20" x14ac:dyDescent="0.2">
      <c r="A93" s="2">
        <v>9</v>
      </c>
      <c r="B93" s="4"/>
      <c r="C93" s="4"/>
      <c r="D93" s="4"/>
      <c r="E93" s="4"/>
      <c r="F93" s="7"/>
      <c r="G93" s="4"/>
      <c r="I93" s="14"/>
      <c r="J93" s="8">
        <v>0.93819444444444444</v>
      </c>
      <c r="K93" s="7">
        <v>1351</v>
      </c>
      <c r="T93" s="5" t="str">
        <f t="shared" si="7"/>
        <v>if (TwoMRtotal &gt; 1350 &amp; TwoMRtotal &lt;= 1351) {document.getElementById('RunTime').innerHTML = '9';}</v>
      </c>
    </row>
    <row r="94" spans="1:20" x14ac:dyDescent="0.2">
      <c r="A94" s="2">
        <v>8</v>
      </c>
      <c r="B94" s="4"/>
      <c r="C94" s="4"/>
      <c r="D94" s="4"/>
      <c r="E94" s="8">
        <v>0.14652777777777778</v>
      </c>
      <c r="F94" s="7">
        <v>211</v>
      </c>
      <c r="G94" s="4"/>
      <c r="I94" s="14"/>
      <c r="J94" s="8">
        <v>0.93958333333333333</v>
      </c>
      <c r="K94" s="7">
        <v>1353</v>
      </c>
      <c r="P94" s="5" t="str">
        <f>_xlfn.CONCAT("if (hrp &gt; ", F92, " &amp; hrp &lt;= ", F94, ") {document.getElementById('HRPid').innerHTML = '", A94,"';}")</f>
        <v>if (hrp &gt; 210 &amp; hrp &lt;= 211) {document.getElementById('HRPid').innerHTML = '8';}</v>
      </c>
      <c r="T94" s="5" t="str">
        <f t="shared" si="7"/>
        <v>if (TwoMRtotal &gt; 1351 &amp; TwoMRtotal &lt;= 1353) {document.getElementById('RunTime').innerHTML = '8';}</v>
      </c>
    </row>
    <row r="95" spans="1:20" x14ac:dyDescent="0.2">
      <c r="A95" s="2">
        <v>7</v>
      </c>
      <c r="B95" s="4"/>
      <c r="C95" s="4"/>
      <c r="D95" s="4"/>
      <c r="E95" s="4"/>
      <c r="F95" s="7"/>
      <c r="G95" s="4"/>
      <c r="I95" s="14"/>
      <c r="J95" s="8">
        <v>0.94097222222222221</v>
      </c>
      <c r="K95" s="7">
        <v>1355</v>
      </c>
      <c r="T95" s="5" t="str">
        <f t="shared" si="7"/>
        <v>if (TwoMRtotal &gt; 1353 &amp; TwoMRtotal &lt;= 1355) {document.getElementById('RunTime').innerHTML = '7';}</v>
      </c>
    </row>
    <row r="96" spans="1:20" x14ac:dyDescent="0.2">
      <c r="A96" s="2">
        <v>6</v>
      </c>
      <c r="B96" s="4"/>
      <c r="C96" s="4"/>
      <c r="D96" s="4"/>
      <c r="E96" s="8">
        <v>0.14722222222222223</v>
      </c>
      <c r="F96" s="7">
        <v>212</v>
      </c>
      <c r="G96" s="4"/>
      <c r="I96" s="14"/>
      <c r="J96" s="8">
        <v>0.94236111111111109</v>
      </c>
      <c r="K96" s="7">
        <v>1357</v>
      </c>
      <c r="P96" s="5" t="str">
        <f>_xlfn.CONCAT("if (hrp &gt; ", F94, " &amp; hrp &lt;= ", F96, ") {document.getElementById('HRPid').innerHTML = '", A96,"';}")</f>
        <v>if (hrp &gt; 211 &amp; hrp &lt;= 212) {document.getElementById('HRPid').innerHTML = '6';}</v>
      </c>
      <c r="T96" s="5" t="str">
        <f t="shared" si="7"/>
        <v>if (TwoMRtotal &gt; 1355 &amp; TwoMRtotal &lt;= 1357) {document.getElementById('RunTime').innerHTML = '6';}</v>
      </c>
    </row>
    <row r="97" spans="1:20" x14ac:dyDescent="0.2">
      <c r="A97" s="2">
        <v>5</v>
      </c>
      <c r="B97" s="4"/>
      <c r="C97" s="4">
        <v>3.4</v>
      </c>
      <c r="D97" s="4"/>
      <c r="E97" s="4"/>
      <c r="F97" s="7"/>
      <c r="G97" s="4"/>
      <c r="I97" s="14"/>
      <c r="J97" s="8">
        <v>0.94374999999999998</v>
      </c>
      <c r="K97" s="7">
        <v>1359</v>
      </c>
      <c r="N97" s="5" t="str">
        <f>_xlfn.CONCAT("if (spt &lt; ", C92, " &amp; spt &gt;= ", C97, ") {document.getElementById('SPTid').innerHTML = '", A97,"';}")</f>
        <v>if (spt &lt; 3.5 &amp; spt &gt;= 3.4) {document.getElementById('SPTid').innerHTML = '5';}</v>
      </c>
      <c r="T97" s="5" t="str">
        <f t="shared" si="7"/>
        <v>if (TwoMRtotal &gt; 1357 &amp; TwoMRtotal &lt;= 1359) {document.getElementById('RunTime').innerHTML = '5';}</v>
      </c>
    </row>
    <row r="98" spans="1:20" x14ac:dyDescent="0.2">
      <c r="A98" s="2">
        <v>4</v>
      </c>
      <c r="B98" s="4"/>
      <c r="C98" s="4"/>
      <c r="D98" s="4"/>
      <c r="E98" s="8">
        <v>0.14791666666666667</v>
      </c>
      <c r="F98" s="7">
        <v>213</v>
      </c>
      <c r="G98" s="4"/>
      <c r="I98" s="14"/>
      <c r="J98" s="8">
        <v>0.94444444444444453</v>
      </c>
      <c r="K98" s="7">
        <v>1360</v>
      </c>
      <c r="P98" s="5" t="str">
        <f>_xlfn.CONCAT("if (hrp &gt; ", F96, " &amp; hrp &lt;= ", F98, ") {document.getElementById('HRPid').innerHTML = '", A98,"';}")</f>
        <v>if (hrp &gt; 212 &amp; hrp &lt;= 213) {document.getElementById('HRPid').innerHTML = '4';}</v>
      </c>
      <c r="T98" s="5" t="str">
        <f t="shared" si="7"/>
        <v>if (TwoMRtotal &gt; 1359 &amp; TwoMRtotal &lt;= 1360) {document.getElementById('RunTime').innerHTML = '4';}</v>
      </c>
    </row>
    <row r="99" spans="1:20" x14ac:dyDescent="0.2">
      <c r="A99" s="2">
        <v>3</v>
      </c>
      <c r="B99" s="4"/>
      <c r="C99" s="4"/>
      <c r="D99" s="4"/>
      <c r="E99" s="4"/>
      <c r="F99" s="7"/>
      <c r="G99" s="4"/>
      <c r="I99" s="14"/>
      <c r="J99" s="8">
        <v>0.9458333333333333</v>
      </c>
      <c r="K99" s="7">
        <v>1362</v>
      </c>
      <c r="T99" s="5" t="str">
        <f t="shared" si="7"/>
        <v>if (TwoMRtotal &gt; 1360 &amp; TwoMRtotal &lt;= 1362) {document.getElementById('RunTime').innerHTML = '3';}</v>
      </c>
    </row>
    <row r="100" spans="1:20" x14ac:dyDescent="0.2">
      <c r="A100" s="2">
        <v>2</v>
      </c>
      <c r="B100" s="4"/>
      <c r="C100" s="4"/>
      <c r="D100" s="4"/>
      <c r="E100" s="8">
        <v>0.14861111111111111</v>
      </c>
      <c r="F100" s="7">
        <v>214</v>
      </c>
      <c r="G100" s="4"/>
      <c r="I100" s="14"/>
      <c r="J100" s="8">
        <v>0.9472222222222223</v>
      </c>
      <c r="K100" s="7">
        <v>1364</v>
      </c>
      <c r="P100" s="5" t="str">
        <f>_xlfn.CONCAT("if (hrp &gt; ", F98, " &amp; hrp &lt;= ", F100, ") {document.getElementById('HRPid').innerHTML = '", A100,"';}")</f>
        <v>if (hrp &gt; 213 &amp; hrp &lt;= 214) {document.getElementById('HRPid').innerHTML = '2';}</v>
      </c>
      <c r="T100" s="5" t="str">
        <f t="shared" si="7"/>
        <v>if (TwoMRtotal &gt; 1362 &amp; TwoMRtotal &lt;= 1364) {document.getElementById('RunTime').innerHTML = '2';}</v>
      </c>
    </row>
    <row r="101" spans="1:20" x14ac:dyDescent="0.2">
      <c r="A101" s="2">
        <v>1</v>
      </c>
      <c r="B101" s="4"/>
      <c r="C101" s="4"/>
      <c r="D101" s="4"/>
      <c r="E101" s="4"/>
      <c r="F101" s="7"/>
      <c r="G101" s="4"/>
      <c r="I101" s="14"/>
      <c r="J101" s="8">
        <v>0.94861111111111107</v>
      </c>
      <c r="K101" s="7">
        <v>1366</v>
      </c>
      <c r="T101" s="5" t="str">
        <f t="shared" si="7"/>
        <v>if (TwoMRtotal &gt; 1364 &amp; TwoMRtotal &lt;= 1366) {document.getElementById('RunTime').innerHTML = '1';}</v>
      </c>
    </row>
    <row r="102" spans="1:20" x14ac:dyDescent="0.2">
      <c r="A102" s="2">
        <v>0</v>
      </c>
      <c r="B102" s="4">
        <v>80</v>
      </c>
      <c r="C102" s="4">
        <v>3.3</v>
      </c>
      <c r="D102" s="4">
        <v>0</v>
      </c>
      <c r="E102" s="8">
        <v>0.14930555555555555</v>
      </c>
      <c r="F102" s="7">
        <v>215</v>
      </c>
      <c r="G102" s="4">
        <v>0</v>
      </c>
      <c r="I102" s="14"/>
      <c r="J102" s="8">
        <v>0.95000000000000007</v>
      </c>
      <c r="K102" s="7">
        <v>1368</v>
      </c>
      <c r="M102" s="5" t="str">
        <f>_xlfn.CONCAT("if (mdl &lt; ",B92, ") {document.getElementById('MDLid').innerHTML = '", A102,"';}")</f>
        <v>if (mdl &lt; 90) {document.getElementById('MDLid').innerHTML = '0';}</v>
      </c>
      <c r="N102" s="5" t="str">
        <f>_xlfn.CONCAT("if (spt &lt; ", C97, ") {document.getElementById('SPTid').innerHTML = '", A102,"';}")</f>
        <v>if (spt &lt; 3.4) {document.getElementById('SPTid').innerHTML = '0';}</v>
      </c>
      <c r="O102" s="5" t="str">
        <f>_xlfn.CONCAT("if (hrp &lt; ", D87, ") {document.getElementById('HRPid').innerHTML = '", A102,"';}")</f>
        <v>if (hrp &lt; 1) {document.getElementById('HRPid').innerHTML = '0';}</v>
      </c>
      <c r="P102" s="5" t="str">
        <f>_xlfn.CONCAT("if (hrp &gt; ", F100, ") {document.getElementById('HRPid').innerHTML = '", A102,"';}")</f>
        <v>if (hrp &gt; 214) {document.getElementById('HRPid').innerHTML = '0';}</v>
      </c>
      <c r="T102" s="5" t="str">
        <f>_xlfn.CONCAT("if (TwoMRtotal &gt; ", K101, ") {document.getElementById('RunTime').innerHTML = '", A102,"';}")</f>
        <v>if (TwoMRtotal &gt; 1366) {document.getElementById('RunTime').innerHTML = '0';}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106-5AE9-824A-B564-3E8D25B3D800}">
  <dimension ref="A1:K102"/>
  <sheetViews>
    <sheetView workbookViewId="0">
      <selection activeCell="H1" sqref="H1:H1048576"/>
    </sheetView>
  </sheetViews>
  <sheetFormatPr baseColWidth="10" defaultRowHeight="16" x14ac:dyDescent="0.2"/>
  <sheetData>
    <row r="1" spans="1:1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G1" t="s">
        <v>96</v>
      </c>
      <c r="H1" t="s">
        <v>97</v>
      </c>
      <c r="J1" t="s">
        <v>98</v>
      </c>
      <c r="K1" t="s">
        <v>6</v>
      </c>
    </row>
    <row r="2" spans="1:11" x14ac:dyDescent="0.2">
      <c r="A2">
        <v>100</v>
      </c>
      <c r="B2">
        <v>340</v>
      </c>
      <c r="C2">
        <v>12.5</v>
      </c>
      <c r="D2">
        <v>60</v>
      </c>
      <c r="E2" s="10">
        <v>6.458333333333334E-2</v>
      </c>
      <c r="F2" s="10"/>
      <c r="G2">
        <v>20</v>
      </c>
      <c r="H2" s="10">
        <v>0.18055555555555555</v>
      </c>
      <c r="I2" s="10"/>
      <c r="J2" s="10">
        <v>0.5625</v>
      </c>
      <c r="K2" s="10">
        <v>0.5625</v>
      </c>
    </row>
    <row r="3" spans="1:11" x14ac:dyDescent="0.2">
      <c r="A3">
        <v>99</v>
      </c>
      <c r="C3">
        <v>12.4</v>
      </c>
      <c r="D3">
        <v>59</v>
      </c>
      <c r="E3" s="10">
        <v>6.6666666666666666E-2</v>
      </c>
      <c r="F3" s="10"/>
      <c r="H3" s="10">
        <v>0.17847222222222223</v>
      </c>
      <c r="I3" s="10"/>
      <c r="J3" s="10">
        <v>0.56874999999999998</v>
      </c>
      <c r="K3" s="10">
        <v>0.56874999999999998</v>
      </c>
    </row>
    <row r="4" spans="1:11" x14ac:dyDescent="0.2">
      <c r="A4">
        <v>98</v>
      </c>
      <c r="C4">
        <v>12.2</v>
      </c>
      <c r="D4">
        <v>58</v>
      </c>
      <c r="E4" s="10">
        <v>6.8749999999999992E-2</v>
      </c>
      <c r="F4" s="10"/>
      <c r="G4">
        <v>19</v>
      </c>
      <c r="H4" s="10">
        <v>0.1763888888888889</v>
      </c>
      <c r="I4" s="10"/>
      <c r="J4" s="10">
        <v>0.57500000000000007</v>
      </c>
      <c r="K4" s="10">
        <v>0.57500000000000007</v>
      </c>
    </row>
    <row r="5" spans="1:11" x14ac:dyDescent="0.2">
      <c r="A5">
        <v>97</v>
      </c>
      <c r="B5">
        <v>330</v>
      </c>
      <c r="C5">
        <v>12.1</v>
      </c>
      <c r="D5">
        <v>57</v>
      </c>
      <c r="E5" s="10">
        <v>7.013888888888889E-2</v>
      </c>
      <c r="F5" s="10"/>
      <c r="H5" s="10">
        <v>0.17430555555555557</v>
      </c>
      <c r="I5" s="10"/>
      <c r="J5" s="10">
        <v>0.58124999999999993</v>
      </c>
      <c r="K5" s="10">
        <v>0.58124999999999993</v>
      </c>
    </row>
    <row r="6" spans="1:11" x14ac:dyDescent="0.2">
      <c r="A6">
        <v>96</v>
      </c>
      <c r="C6">
        <v>11.9</v>
      </c>
      <c r="D6">
        <v>56</v>
      </c>
      <c r="E6" s="10">
        <v>7.1527777777777787E-2</v>
      </c>
      <c r="F6" s="10"/>
      <c r="G6">
        <v>18</v>
      </c>
      <c r="H6" s="10">
        <v>0.17152777777777775</v>
      </c>
      <c r="I6" s="10"/>
      <c r="J6" s="10">
        <v>0.58750000000000002</v>
      </c>
      <c r="K6" s="10">
        <v>0.58750000000000002</v>
      </c>
    </row>
    <row r="7" spans="1:11" x14ac:dyDescent="0.2">
      <c r="A7">
        <v>95</v>
      </c>
      <c r="C7">
        <v>11.8</v>
      </c>
      <c r="D7">
        <v>55</v>
      </c>
      <c r="E7" s="10">
        <v>7.2916666666666671E-2</v>
      </c>
      <c r="F7" s="10"/>
      <c r="H7" s="10">
        <v>0.16944444444444443</v>
      </c>
      <c r="I7" s="10"/>
      <c r="J7" s="10">
        <v>0.59375</v>
      </c>
      <c r="K7" s="10">
        <v>0.59375</v>
      </c>
    </row>
    <row r="8" spans="1:11" x14ac:dyDescent="0.2">
      <c r="A8">
        <v>94</v>
      </c>
      <c r="B8">
        <v>320</v>
      </c>
      <c r="C8">
        <v>11.6</v>
      </c>
      <c r="D8">
        <v>54</v>
      </c>
      <c r="E8" s="10">
        <v>7.3611111111111113E-2</v>
      </c>
      <c r="F8" s="10"/>
      <c r="G8">
        <v>17</v>
      </c>
      <c r="H8" s="10">
        <v>0.1673611111111111</v>
      </c>
      <c r="I8" s="10"/>
      <c r="J8" s="10">
        <v>0.6</v>
      </c>
      <c r="K8" s="10">
        <v>0.6</v>
      </c>
    </row>
    <row r="9" spans="1:11" x14ac:dyDescent="0.2">
      <c r="A9">
        <v>93</v>
      </c>
      <c r="C9">
        <v>11.5</v>
      </c>
      <c r="D9">
        <v>53</v>
      </c>
      <c r="E9" s="10">
        <v>7.4305555555555555E-2</v>
      </c>
      <c r="F9" s="10"/>
      <c r="H9" s="10">
        <v>0.16527777777777777</v>
      </c>
      <c r="I9" s="10"/>
      <c r="J9" s="10">
        <v>0.60625000000000007</v>
      </c>
      <c r="K9" s="10">
        <v>0.60625000000000007</v>
      </c>
    </row>
    <row r="10" spans="1:11" x14ac:dyDescent="0.2">
      <c r="A10">
        <v>92</v>
      </c>
      <c r="B10">
        <v>310</v>
      </c>
      <c r="C10">
        <v>11.3</v>
      </c>
      <c r="D10">
        <v>52</v>
      </c>
      <c r="E10" s="10">
        <v>7.4999999999999997E-2</v>
      </c>
      <c r="F10" s="10"/>
      <c r="G10">
        <v>16</v>
      </c>
      <c r="H10" s="10">
        <v>0.16250000000000001</v>
      </c>
      <c r="I10" s="10"/>
      <c r="J10" s="10">
        <v>0.61249999999999993</v>
      </c>
      <c r="K10" s="10">
        <v>0.61249999999999993</v>
      </c>
    </row>
    <row r="11" spans="1:11" x14ac:dyDescent="0.2">
      <c r="A11">
        <v>91</v>
      </c>
      <c r="C11">
        <v>11.2</v>
      </c>
      <c r="D11">
        <v>51</v>
      </c>
      <c r="E11" s="10">
        <v>7.5694444444444439E-2</v>
      </c>
      <c r="F11" s="10"/>
      <c r="H11" s="10">
        <v>0.16041666666666668</v>
      </c>
      <c r="I11" s="10"/>
      <c r="J11" s="10">
        <v>0.61875000000000002</v>
      </c>
      <c r="K11" s="10">
        <v>0.61875000000000002</v>
      </c>
    </row>
    <row r="12" spans="1:11" x14ac:dyDescent="0.2">
      <c r="A12">
        <v>90</v>
      </c>
      <c r="B12">
        <v>300</v>
      </c>
      <c r="C12">
        <v>11</v>
      </c>
      <c r="D12">
        <v>50</v>
      </c>
      <c r="E12" s="10">
        <v>7.6388888888888895E-2</v>
      </c>
      <c r="F12" s="10"/>
      <c r="G12">
        <v>15</v>
      </c>
      <c r="H12" s="10">
        <v>0.15833333333333333</v>
      </c>
      <c r="I12" s="10"/>
      <c r="J12" s="10">
        <v>0.625</v>
      </c>
      <c r="K12" s="10">
        <v>0.625</v>
      </c>
    </row>
    <row r="13" spans="1:11" x14ac:dyDescent="0.2">
      <c r="A13">
        <v>89</v>
      </c>
      <c r="C13">
        <v>10.9</v>
      </c>
      <c r="D13">
        <v>49</v>
      </c>
      <c r="E13" s="10">
        <v>7.7083333333333337E-2</v>
      </c>
      <c r="F13" s="10"/>
      <c r="H13" s="10">
        <v>0.15555555555555556</v>
      </c>
      <c r="I13" s="10"/>
      <c r="J13" s="10">
        <v>0.63124999999999998</v>
      </c>
      <c r="K13" s="10">
        <v>0.63124999999999998</v>
      </c>
    </row>
    <row r="14" spans="1:11" x14ac:dyDescent="0.2">
      <c r="A14">
        <v>88</v>
      </c>
      <c r="B14">
        <v>290</v>
      </c>
      <c r="C14">
        <v>10.7</v>
      </c>
      <c r="D14">
        <v>48</v>
      </c>
      <c r="E14" s="10">
        <v>7.7777777777777779E-2</v>
      </c>
      <c r="F14" s="10"/>
      <c r="G14">
        <v>14</v>
      </c>
      <c r="H14" s="10">
        <v>0.15347222222222223</v>
      </c>
      <c r="I14" s="10"/>
      <c r="J14" s="10">
        <v>0.63750000000000007</v>
      </c>
      <c r="K14" s="10">
        <v>0.63750000000000007</v>
      </c>
    </row>
    <row r="15" spans="1:11" x14ac:dyDescent="0.2">
      <c r="A15">
        <v>87</v>
      </c>
      <c r="C15">
        <v>10.6</v>
      </c>
      <c r="D15">
        <v>47</v>
      </c>
      <c r="E15" s="10">
        <v>7.8472222222222221E-2</v>
      </c>
      <c r="F15" s="10"/>
      <c r="H15" s="10">
        <v>0.15138888888888888</v>
      </c>
      <c r="I15" s="10"/>
      <c r="J15" s="10">
        <v>0.64374999999999993</v>
      </c>
      <c r="K15" s="10">
        <v>0.64374999999999993</v>
      </c>
    </row>
    <row r="16" spans="1:11" x14ac:dyDescent="0.2">
      <c r="A16">
        <v>86</v>
      </c>
      <c r="B16">
        <v>280</v>
      </c>
      <c r="C16">
        <v>10.4</v>
      </c>
      <c r="D16">
        <v>46</v>
      </c>
      <c r="E16" s="10">
        <v>7.9166666666666663E-2</v>
      </c>
      <c r="F16" s="10"/>
      <c r="G16">
        <v>13</v>
      </c>
      <c r="H16" s="10">
        <v>0.14930555555555555</v>
      </c>
      <c r="I16" s="10"/>
      <c r="J16" s="10">
        <v>0.65</v>
      </c>
      <c r="K16" s="10">
        <v>0.65</v>
      </c>
    </row>
    <row r="17" spans="1:11" x14ac:dyDescent="0.2">
      <c r="A17">
        <v>85</v>
      </c>
      <c r="C17">
        <v>10.3</v>
      </c>
      <c r="D17">
        <v>45</v>
      </c>
      <c r="E17" s="10">
        <v>7.9861111111111105E-2</v>
      </c>
      <c r="F17" s="10"/>
      <c r="H17" s="10">
        <v>0.14652777777777778</v>
      </c>
      <c r="I17" s="10"/>
      <c r="J17" s="10">
        <v>0.65625</v>
      </c>
      <c r="K17" s="10">
        <v>0.65625</v>
      </c>
    </row>
    <row r="18" spans="1:11" x14ac:dyDescent="0.2">
      <c r="A18">
        <v>84</v>
      </c>
      <c r="B18">
        <v>270</v>
      </c>
      <c r="C18">
        <v>10.1</v>
      </c>
      <c r="D18">
        <v>44</v>
      </c>
      <c r="E18" s="10">
        <v>8.0555555555555561E-2</v>
      </c>
      <c r="F18" s="10"/>
      <c r="G18">
        <v>12</v>
      </c>
      <c r="H18" s="10">
        <v>0.14444444444444446</v>
      </c>
      <c r="I18" s="10"/>
      <c r="J18" s="10">
        <v>0.66249999999999998</v>
      </c>
      <c r="K18" s="10">
        <v>0.66249999999999998</v>
      </c>
    </row>
    <row r="19" spans="1:11" x14ac:dyDescent="0.2">
      <c r="A19">
        <v>83</v>
      </c>
      <c r="C19">
        <v>10</v>
      </c>
      <c r="D19">
        <v>43</v>
      </c>
      <c r="E19" s="10">
        <v>8.1250000000000003E-2</v>
      </c>
      <c r="F19" s="10"/>
      <c r="H19" s="10">
        <v>0.1423611111111111</v>
      </c>
      <c r="I19" s="10"/>
      <c r="J19" s="10">
        <v>0.66875000000000007</v>
      </c>
      <c r="K19" s="10">
        <v>0.66875000000000007</v>
      </c>
    </row>
    <row r="20" spans="1:11" x14ac:dyDescent="0.2">
      <c r="A20">
        <v>82</v>
      </c>
      <c r="B20">
        <v>260</v>
      </c>
      <c r="C20">
        <v>9.8000000000000007</v>
      </c>
      <c r="D20">
        <v>42</v>
      </c>
      <c r="E20" s="10">
        <v>8.1944444444444445E-2</v>
      </c>
      <c r="F20" s="10"/>
      <c r="G20">
        <v>11</v>
      </c>
      <c r="H20" s="10">
        <v>0.13958333333333334</v>
      </c>
      <c r="I20" s="10"/>
      <c r="J20" s="10">
        <v>0.67499999999999993</v>
      </c>
      <c r="K20" s="10">
        <v>0.67499999999999993</v>
      </c>
    </row>
    <row r="21" spans="1:11" x14ac:dyDescent="0.2">
      <c r="A21">
        <v>81</v>
      </c>
      <c r="C21">
        <v>9.6999999999999993</v>
      </c>
      <c r="D21">
        <v>41</v>
      </c>
      <c r="E21" s="10">
        <v>8.2638888888888887E-2</v>
      </c>
      <c r="F21" s="10"/>
      <c r="H21" s="10">
        <v>0.13749999999999998</v>
      </c>
      <c r="I21" s="10"/>
      <c r="J21" s="10">
        <v>0.68125000000000002</v>
      </c>
      <c r="K21" s="10">
        <v>0.68125000000000002</v>
      </c>
    </row>
    <row r="22" spans="1:11" x14ac:dyDescent="0.2">
      <c r="A22">
        <v>80</v>
      </c>
      <c r="B22">
        <v>250</v>
      </c>
      <c r="C22">
        <v>9.5</v>
      </c>
      <c r="D22">
        <v>40</v>
      </c>
      <c r="E22" s="10">
        <v>8.3333333333333329E-2</v>
      </c>
      <c r="F22" s="10"/>
      <c r="G22">
        <v>10</v>
      </c>
      <c r="H22" s="10">
        <v>0.13541666666666666</v>
      </c>
      <c r="I22" s="10"/>
      <c r="J22" s="10">
        <v>0.6875</v>
      </c>
      <c r="K22" s="10">
        <v>0.6875</v>
      </c>
    </row>
    <row r="23" spans="1:11" x14ac:dyDescent="0.2">
      <c r="A23">
        <v>79</v>
      </c>
      <c r="C23">
        <v>9.4</v>
      </c>
      <c r="D23">
        <v>39</v>
      </c>
      <c r="E23" s="10">
        <v>8.4027777777777771E-2</v>
      </c>
      <c r="F23" s="10"/>
      <c r="H23" s="10">
        <v>0.13333333333333333</v>
      </c>
      <c r="I23" s="10"/>
      <c r="J23" s="10">
        <v>0.69374999999999998</v>
      </c>
      <c r="K23" s="10">
        <v>0.69374999999999998</v>
      </c>
    </row>
    <row r="24" spans="1:11" x14ac:dyDescent="0.2">
      <c r="A24">
        <v>78</v>
      </c>
      <c r="B24">
        <v>240</v>
      </c>
      <c r="C24">
        <v>9.1999999999999993</v>
      </c>
      <c r="D24">
        <v>38</v>
      </c>
      <c r="E24" s="10">
        <v>8.4722222222222213E-2</v>
      </c>
      <c r="F24" s="10"/>
      <c r="G24">
        <v>9</v>
      </c>
      <c r="H24" s="10">
        <v>0.13055555555555556</v>
      </c>
      <c r="I24" s="10"/>
      <c r="J24" s="10">
        <v>0.70000000000000007</v>
      </c>
      <c r="K24" s="10">
        <v>0.70000000000000007</v>
      </c>
    </row>
    <row r="25" spans="1:11" x14ac:dyDescent="0.2">
      <c r="A25">
        <v>77</v>
      </c>
      <c r="C25">
        <v>9.1</v>
      </c>
      <c r="D25">
        <v>37</v>
      </c>
      <c r="E25" s="10">
        <v>8.5416666666666655E-2</v>
      </c>
      <c r="F25" s="10"/>
      <c r="H25" s="10">
        <v>0.12847222222222224</v>
      </c>
      <c r="I25" s="10"/>
      <c r="J25" s="10">
        <v>0.70624999999999993</v>
      </c>
      <c r="K25" s="10">
        <v>0.70624999999999993</v>
      </c>
    </row>
    <row r="26" spans="1:11" x14ac:dyDescent="0.2">
      <c r="A26">
        <v>76</v>
      </c>
      <c r="B26">
        <v>230</v>
      </c>
      <c r="C26">
        <v>8.9</v>
      </c>
      <c r="D26">
        <v>36</v>
      </c>
      <c r="E26" s="10">
        <v>8.6111111111111124E-2</v>
      </c>
      <c r="F26" s="10"/>
      <c r="G26">
        <v>8</v>
      </c>
      <c r="H26" s="10">
        <v>0.12638888888888888</v>
      </c>
      <c r="I26" s="10"/>
      <c r="J26" s="10">
        <v>0.71250000000000002</v>
      </c>
      <c r="K26" s="10">
        <v>0.71250000000000002</v>
      </c>
    </row>
    <row r="27" spans="1:11" x14ac:dyDescent="0.2">
      <c r="A27">
        <v>75</v>
      </c>
      <c r="C27">
        <v>8.8000000000000007</v>
      </c>
      <c r="D27">
        <v>35</v>
      </c>
      <c r="E27" s="10">
        <v>8.6805555555555566E-2</v>
      </c>
      <c r="F27" s="10"/>
      <c r="H27" s="10">
        <v>0.12361111111111112</v>
      </c>
      <c r="I27" s="10"/>
      <c r="J27" s="10">
        <v>0.71875</v>
      </c>
      <c r="K27" s="10">
        <v>0.71875</v>
      </c>
    </row>
    <row r="28" spans="1:11" x14ac:dyDescent="0.2">
      <c r="A28">
        <v>74</v>
      </c>
      <c r="B28">
        <v>220</v>
      </c>
      <c r="C28">
        <v>8.6</v>
      </c>
      <c r="D28">
        <v>34</v>
      </c>
      <c r="E28" s="10">
        <v>8.7500000000000008E-2</v>
      </c>
      <c r="F28" s="10"/>
      <c r="G28">
        <v>7</v>
      </c>
      <c r="H28" s="10">
        <v>0.12152777777777778</v>
      </c>
      <c r="I28" s="10"/>
      <c r="J28" s="10">
        <v>0.72499999999999998</v>
      </c>
      <c r="K28" s="10">
        <v>0.72499999999999998</v>
      </c>
    </row>
    <row r="29" spans="1:11" x14ac:dyDescent="0.2">
      <c r="A29">
        <v>73</v>
      </c>
      <c r="C29">
        <v>8.5</v>
      </c>
      <c r="D29">
        <v>33</v>
      </c>
      <c r="E29" s="10">
        <v>8.819444444444445E-2</v>
      </c>
      <c r="F29" s="10"/>
      <c r="H29" s="10">
        <v>0.11944444444444445</v>
      </c>
      <c r="I29" s="10"/>
      <c r="J29" s="10">
        <v>0.73125000000000007</v>
      </c>
      <c r="K29" s="10">
        <v>0.73125000000000007</v>
      </c>
    </row>
    <row r="30" spans="1:11" x14ac:dyDescent="0.2">
      <c r="A30">
        <v>72</v>
      </c>
      <c r="B30">
        <v>210</v>
      </c>
      <c r="C30">
        <v>8.3000000000000007</v>
      </c>
      <c r="D30">
        <v>32</v>
      </c>
      <c r="E30" s="10">
        <v>8.8888888888888892E-2</v>
      </c>
      <c r="F30" s="10"/>
      <c r="G30">
        <v>6</v>
      </c>
      <c r="H30" s="10">
        <v>0.1173611111111111</v>
      </c>
      <c r="I30" s="10"/>
      <c r="J30" s="10">
        <v>0.73749999999999993</v>
      </c>
      <c r="K30" s="10">
        <v>0.73749999999999993</v>
      </c>
    </row>
    <row r="31" spans="1:11" x14ac:dyDescent="0.2">
      <c r="A31">
        <v>71</v>
      </c>
      <c r="C31">
        <v>8.1999999999999993</v>
      </c>
      <c r="D31">
        <v>31</v>
      </c>
      <c r="E31" s="10">
        <v>8.9583333333333334E-2</v>
      </c>
      <c r="F31" s="10"/>
      <c r="H31" s="10">
        <v>0.11458333333333333</v>
      </c>
      <c r="I31" s="10"/>
      <c r="J31" s="10">
        <v>0.74375000000000002</v>
      </c>
      <c r="K31" s="10">
        <v>0.74375000000000002</v>
      </c>
    </row>
    <row r="32" spans="1:11" x14ac:dyDescent="0.2">
      <c r="A32">
        <v>70</v>
      </c>
      <c r="B32">
        <v>200</v>
      </c>
      <c r="C32">
        <v>8</v>
      </c>
      <c r="D32">
        <v>30</v>
      </c>
      <c r="E32" s="10">
        <v>9.0277777777777776E-2</v>
      </c>
      <c r="F32" s="10"/>
      <c r="G32">
        <v>5</v>
      </c>
      <c r="H32" s="10">
        <v>0.1125</v>
      </c>
      <c r="I32" s="10"/>
      <c r="J32" s="10">
        <v>0.75</v>
      </c>
      <c r="K32" s="10">
        <v>0.75</v>
      </c>
    </row>
    <row r="33" spans="1:11" x14ac:dyDescent="0.2">
      <c r="A33">
        <v>69</v>
      </c>
      <c r="C33">
        <v>7.8</v>
      </c>
      <c r="D33">
        <v>28</v>
      </c>
      <c r="E33" s="10">
        <v>9.3055555555555558E-2</v>
      </c>
      <c r="F33" s="10"/>
      <c r="H33" s="10">
        <v>0.11041666666666666</v>
      </c>
      <c r="I33" s="10"/>
      <c r="J33" s="10">
        <v>0.7583333333333333</v>
      </c>
      <c r="K33" s="10">
        <v>0.7583333333333333</v>
      </c>
    </row>
    <row r="34" spans="1:11" x14ac:dyDescent="0.2">
      <c r="A34">
        <v>68</v>
      </c>
      <c r="B34">
        <v>190</v>
      </c>
      <c r="C34">
        <v>7.5</v>
      </c>
      <c r="D34">
        <v>26</v>
      </c>
      <c r="E34" s="10">
        <v>9.5833333333333326E-2</v>
      </c>
      <c r="F34" s="10"/>
      <c r="G34">
        <v>4</v>
      </c>
      <c r="H34" s="10">
        <v>0.1076388888888889</v>
      </c>
      <c r="I34" s="10"/>
      <c r="J34" s="10">
        <v>0.76666666666666661</v>
      </c>
      <c r="K34" s="10">
        <v>0.76666666666666661</v>
      </c>
    </row>
    <row r="35" spans="1:11" x14ac:dyDescent="0.2">
      <c r="A35">
        <v>67</v>
      </c>
      <c r="C35">
        <v>7.1</v>
      </c>
      <c r="D35">
        <v>24</v>
      </c>
      <c r="E35" s="10">
        <v>9.8611111111111108E-2</v>
      </c>
      <c r="F35" s="10"/>
      <c r="H35" s="10">
        <v>0.10555555555555556</v>
      </c>
      <c r="I35" s="10"/>
      <c r="J35" s="10">
        <v>0.77500000000000002</v>
      </c>
      <c r="K35" s="10">
        <v>0.77500000000000002</v>
      </c>
    </row>
    <row r="36" spans="1:11" x14ac:dyDescent="0.2">
      <c r="A36">
        <v>66</v>
      </c>
      <c r="C36">
        <v>6.8</v>
      </c>
      <c r="D36">
        <v>22</v>
      </c>
      <c r="E36" s="10">
        <v>0.1013888888888889</v>
      </c>
      <c r="F36" s="10"/>
      <c r="H36" s="10">
        <v>0.10347222222222223</v>
      </c>
      <c r="I36" s="10"/>
      <c r="J36" s="10">
        <v>0.78333333333333333</v>
      </c>
      <c r="K36" s="10">
        <v>0.78333333333333333</v>
      </c>
    </row>
    <row r="37" spans="1:11" x14ac:dyDescent="0.2">
      <c r="A37">
        <v>65</v>
      </c>
      <c r="B37">
        <v>180</v>
      </c>
      <c r="C37">
        <v>6.5</v>
      </c>
      <c r="D37">
        <v>20</v>
      </c>
      <c r="E37" s="10">
        <v>0.10416666666666667</v>
      </c>
      <c r="F37" s="10"/>
      <c r="G37">
        <v>3</v>
      </c>
      <c r="H37" s="10">
        <v>0.1013888888888889</v>
      </c>
      <c r="I37" s="10"/>
      <c r="J37" s="10">
        <v>0.79166666666666663</v>
      </c>
      <c r="K37" s="10">
        <v>0.79166666666666663</v>
      </c>
    </row>
    <row r="38" spans="1:11" x14ac:dyDescent="0.2">
      <c r="A38">
        <v>64</v>
      </c>
      <c r="B38">
        <v>170</v>
      </c>
      <c r="C38">
        <v>6.2</v>
      </c>
      <c r="D38">
        <v>18</v>
      </c>
      <c r="E38" s="10">
        <v>0.1076388888888889</v>
      </c>
      <c r="F38" s="10"/>
      <c r="H38" s="10">
        <v>9.8611111111111108E-2</v>
      </c>
      <c r="I38" s="10"/>
      <c r="J38" s="10">
        <v>0.80833333333333324</v>
      </c>
      <c r="K38" s="10">
        <v>0.80833333333333324</v>
      </c>
    </row>
    <row r="39" spans="1:11" x14ac:dyDescent="0.2">
      <c r="A39">
        <v>63</v>
      </c>
      <c r="B39">
        <v>160</v>
      </c>
      <c r="C39">
        <v>5.8</v>
      </c>
      <c r="D39">
        <v>16</v>
      </c>
      <c r="E39" s="10">
        <v>0.1111111111111111</v>
      </c>
      <c r="F39" s="10"/>
      <c r="H39" s="10">
        <v>9.6527777777777768E-2</v>
      </c>
      <c r="I39" s="10"/>
      <c r="J39" s="10">
        <v>0.82500000000000007</v>
      </c>
      <c r="K39" s="10">
        <v>0.82500000000000007</v>
      </c>
    </row>
    <row r="40" spans="1:11" x14ac:dyDescent="0.2">
      <c r="A40">
        <v>62</v>
      </c>
      <c r="B40">
        <v>150</v>
      </c>
      <c r="C40">
        <v>5.4</v>
      </c>
      <c r="D40">
        <v>14</v>
      </c>
      <c r="E40" s="10">
        <v>0.11458333333333333</v>
      </c>
      <c r="F40" s="10"/>
      <c r="G40">
        <v>2</v>
      </c>
      <c r="H40" s="10">
        <v>9.4444444444444442E-2</v>
      </c>
      <c r="I40" s="10"/>
      <c r="J40" s="10">
        <v>0.84166666666666667</v>
      </c>
      <c r="K40" s="10">
        <v>0.84166666666666667</v>
      </c>
    </row>
    <row r="41" spans="1:11" x14ac:dyDescent="0.2">
      <c r="A41">
        <v>61</v>
      </c>
      <c r="C41">
        <v>4.9000000000000004</v>
      </c>
      <c r="D41">
        <v>12</v>
      </c>
      <c r="E41" s="10">
        <v>0.11805555555555557</v>
      </c>
      <c r="F41" s="10"/>
      <c r="H41" s="10">
        <v>9.1666666666666674E-2</v>
      </c>
      <c r="I41" s="10"/>
      <c r="J41" s="10">
        <v>0.85833333333333339</v>
      </c>
      <c r="K41" s="10">
        <v>0.85833333333333339</v>
      </c>
    </row>
    <row r="42" spans="1:11" x14ac:dyDescent="0.2">
      <c r="A42">
        <v>60</v>
      </c>
      <c r="B42">
        <v>140</v>
      </c>
      <c r="C42">
        <v>4.5</v>
      </c>
      <c r="D42">
        <v>10</v>
      </c>
      <c r="E42" s="10">
        <v>0.125</v>
      </c>
      <c r="F42" s="10"/>
      <c r="G42">
        <v>1</v>
      </c>
      <c r="H42" s="10">
        <v>8.9583333333333334E-2</v>
      </c>
      <c r="I42" s="10"/>
      <c r="J42" s="10">
        <v>0.875</v>
      </c>
      <c r="K42" s="10">
        <v>0.875</v>
      </c>
    </row>
    <row r="43" spans="1:11" x14ac:dyDescent="0.2">
      <c r="A43">
        <v>59</v>
      </c>
      <c r="E43" s="10">
        <v>0.12569444444444444</v>
      </c>
      <c r="F43" s="10"/>
      <c r="H43" s="10">
        <v>8.7500000000000008E-2</v>
      </c>
      <c r="I43" s="10"/>
      <c r="J43" s="10">
        <v>0.87569444444444444</v>
      </c>
      <c r="K43" s="10">
        <v>0.87569444444444444</v>
      </c>
    </row>
    <row r="44" spans="1:11" x14ac:dyDescent="0.2">
      <c r="A44">
        <v>58</v>
      </c>
      <c r="E44" s="10">
        <v>0.12638888888888888</v>
      </c>
      <c r="F44" s="10"/>
      <c r="H44" s="10">
        <v>8.5416666666666655E-2</v>
      </c>
      <c r="I44" s="10"/>
      <c r="J44" s="10">
        <v>0.87708333333333333</v>
      </c>
      <c r="K44" s="10">
        <v>0.87708333333333333</v>
      </c>
    </row>
    <row r="45" spans="1:11" x14ac:dyDescent="0.2">
      <c r="K45" s="10">
        <v>0.87847222222222221</v>
      </c>
    </row>
    <row r="46" spans="1:11" x14ac:dyDescent="0.2">
      <c r="K46" s="10">
        <v>0.87986111111111109</v>
      </c>
    </row>
    <row r="47" spans="1:11" x14ac:dyDescent="0.2">
      <c r="K47" s="10">
        <v>0.88124999999999998</v>
      </c>
    </row>
    <row r="48" spans="1:11" x14ac:dyDescent="0.2">
      <c r="K48" s="10">
        <v>0.88194444444444453</v>
      </c>
    </row>
    <row r="49" spans="11:11" x14ac:dyDescent="0.2">
      <c r="K49" s="10">
        <v>0.8833333333333333</v>
      </c>
    </row>
    <row r="50" spans="11:11" x14ac:dyDescent="0.2">
      <c r="K50" s="10">
        <v>0.8847222222222223</v>
      </c>
    </row>
    <row r="51" spans="11:11" x14ac:dyDescent="0.2">
      <c r="K51" s="10">
        <v>0.88611111111111107</v>
      </c>
    </row>
    <row r="52" spans="11:11" x14ac:dyDescent="0.2">
      <c r="K52" s="10">
        <v>0.88750000000000007</v>
      </c>
    </row>
    <row r="53" spans="11:11" x14ac:dyDescent="0.2">
      <c r="K53" s="10">
        <v>0.8881944444444444</v>
      </c>
    </row>
    <row r="54" spans="11:11" x14ac:dyDescent="0.2">
      <c r="K54" s="10">
        <v>0.88958333333333339</v>
      </c>
    </row>
    <row r="55" spans="11:11" x14ac:dyDescent="0.2">
      <c r="K55" s="10">
        <v>0.89097222222222217</v>
      </c>
    </row>
    <row r="56" spans="11:11" x14ac:dyDescent="0.2">
      <c r="K56" s="10">
        <v>0.89236111111111116</v>
      </c>
    </row>
    <row r="57" spans="11:11" x14ac:dyDescent="0.2">
      <c r="K57" s="10">
        <v>0.89374999999999993</v>
      </c>
    </row>
    <row r="58" spans="11:11" x14ac:dyDescent="0.2">
      <c r="K58" s="10">
        <v>0.89444444444444438</v>
      </c>
    </row>
    <row r="59" spans="11:11" x14ac:dyDescent="0.2">
      <c r="K59" s="10">
        <v>0.89583333333333337</v>
      </c>
    </row>
    <row r="60" spans="11:11" x14ac:dyDescent="0.2">
      <c r="K60" s="10">
        <v>0.89722222222222225</v>
      </c>
    </row>
    <row r="61" spans="11:11" x14ac:dyDescent="0.2">
      <c r="K61" s="10">
        <v>0.89861111111111114</v>
      </c>
    </row>
    <row r="62" spans="11:11" x14ac:dyDescent="0.2">
      <c r="K62" s="10">
        <v>0.9</v>
      </c>
    </row>
    <row r="63" spans="11:11" x14ac:dyDescent="0.2">
      <c r="K63" s="10">
        <v>0.90069444444444446</v>
      </c>
    </row>
    <row r="64" spans="11:11" x14ac:dyDescent="0.2">
      <c r="K64" s="10">
        <v>0.90208333333333324</v>
      </c>
    </row>
    <row r="65" spans="11:11" x14ac:dyDescent="0.2">
      <c r="K65" s="10">
        <v>0.90347222222222223</v>
      </c>
    </row>
    <row r="66" spans="11:11" x14ac:dyDescent="0.2">
      <c r="K66" s="10">
        <v>0.90486111111111101</v>
      </c>
    </row>
    <row r="67" spans="11:11" x14ac:dyDescent="0.2">
      <c r="K67" s="10">
        <v>0.90625</v>
      </c>
    </row>
    <row r="68" spans="11:11" x14ac:dyDescent="0.2">
      <c r="K68" s="10">
        <v>0.90694444444444444</v>
      </c>
    </row>
    <row r="69" spans="11:11" x14ac:dyDescent="0.2">
      <c r="K69" s="10">
        <v>0.90833333333333333</v>
      </c>
    </row>
    <row r="70" spans="11:11" x14ac:dyDescent="0.2">
      <c r="K70" s="10">
        <v>0.90972222222222221</v>
      </c>
    </row>
    <row r="71" spans="11:11" x14ac:dyDescent="0.2">
      <c r="K71" s="10">
        <v>0.91111111111111109</v>
      </c>
    </row>
    <row r="72" spans="11:11" x14ac:dyDescent="0.2">
      <c r="K72" s="10">
        <v>0.91249999999999998</v>
      </c>
    </row>
    <row r="73" spans="11:11" x14ac:dyDescent="0.2">
      <c r="K73" s="10">
        <v>0.91319444444444453</v>
      </c>
    </row>
    <row r="74" spans="11:11" x14ac:dyDescent="0.2">
      <c r="K74" s="10">
        <v>0.9145833333333333</v>
      </c>
    </row>
    <row r="75" spans="11:11" x14ac:dyDescent="0.2">
      <c r="K75" s="10">
        <v>0.9159722222222223</v>
      </c>
    </row>
    <row r="76" spans="11:11" x14ac:dyDescent="0.2">
      <c r="K76" s="10">
        <v>0.91736111111111107</v>
      </c>
    </row>
    <row r="77" spans="11:11" x14ac:dyDescent="0.2">
      <c r="K77" s="10">
        <v>0.91875000000000007</v>
      </c>
    </row>
    <row r="78" spans="11:11" x14ac:dyDescent="0.2">
      <c r="K78" s="10">
        <v>0.9194444444444444</v>
      </c>
    </row>
    <row r="79" spans="11:11" x14ac:dyDescent="0.2">
      <c r="K79" s="10">
        <v>0.92083333333333339</v>
      </c>
    </row>
    <row r="80" spans="11:11" x14ac:dyDescent="0.2">
      <c r="K80" s="10">
        <v>0.92222222222222217</v>
      </c>
    </row>
    <row r="81" spans="11:11" x14ac:dyDescent="0.2">
      <c r="K81" s="10">
        <v>0.92361111111111116</v>
      </c>
    </row>
    <row r="82" spans="11:11" x14ac:dyDescent="0.2">
      <c r="K82" s="10">
        <v>0.92499999999999993</v>
      </c>
    </row>
    <row r="83" spans="11:11" x14ac:dyDescent="0.2">
      <c r="K83" s="10">
        <v>0.92569444444444438</v>
      </c>
    </row>
    <row r="84" spans="11:11" x14ac:dyDescent="0.2">
      <c r="K84" s="10">
        <v>0.92708333333333337</v>
      </c>
    </row>
    <row r="85" spans="11:11" x14ac:dyDescent="0.2">
      <c r="K85" s="10">
        <v>0.92847222222222225</v>
      </c>
    </row>
    <row r="86" spans="11:11" x14ac:dyDescent="0.2">
      <c r="K86" s="10">
        <v>0.92986111111111114</v>
      </c>
    </row>
    <row r="87" spans="11:11" x14ac:dyDescent="0.2">
      <c r="K87" s="10">
        <v>0.93125000000000002</v>
      </c>
    </row>
    <row r="88" spans="11:11" x14ac:dyDescent="0.2">
      <c r="K88" s="10">
        <v>0.93194444444444446</v>
      </c>
    </row>
    <row r="89" spans="11:11" x14ac:dyDescent="0.2">
      <c r="K89" s="10">
        <v>0.93333333333333324</v>
      </c>
    </row>
    <row r="90" spans="11:11" x14ac:dyDescent="0.2">
      <c r="K90" s="10">
        <v>0.93472222222222223</v>
      </c>
    </row>
    <row r="91" spans="11:11" x14ac:dyDescent="0.2">
      <c r="K91" s="10">
        <v>0.93611111111111101</v>
      </c>
    </row>
    <row r="92" spans="11:11" x14ac:dyDescent="0.2">
      <c r="K92" s="10">
        <v>0.9375</v>
      </c>
    </row>
    <row r="93" spans="11:11" x14ac:dyDescent="0.2">
      <c r="K93" s="10">
        <v>0.93819444444444444</v>
      </c>
    </row>
    <row r="94" spans="11:11" x14ac:dyDescent="0.2">
      <c r="K94" s="10">
        <v>0.93958333333333333</v>
      </c>
    </row>
    <row r="95" spans="11:11" x14ac:dyDescent="0.2">
      <c r="K95" s="10">
        <v>0.94097222222222221</v>
      </c>
    </row>
    <row r="96" spans="11:11" x14ac:dyDescent="0.2">
      <c r="K96" s="10">
        <v>0.94236111111111109</v>
      </c>
    </row>
    <row r="97" spans="11:11" x14ac:dyDescent="0.2">
      <c r="K97" s="10">
        <v>0.94374999999999998</v>
      </c>
    </row>
    <row r="98" spans="11:11" x14ac:dyDescent="0.2">
      <c r="K98" s="10">
        <v>0.94444444444444453</v>
      </c>
    </row>
    <row r="99" spans="11:11" x14ac:dyDescent="0.2">
      <c r="K99" s="10">
        <v>0.9458333333333333</v>
      </c>
    </row>
    <row r="100" spans="11:11" x14ac:dyDescent="0.2">
      <c r="K100" s="10">
        <v>0.9472222222222223</v>
      </c>
    </row>
    <row r="101" spans="11:11" x14ac:dyDescent="0.2">
      <c r="K101" s="10">
        <v>0.94861111111111107</v>
      </c>
    </row>
    <row r="102" spans="11:11" x14ac:dyDescent="0.2">
      <c r="K102" s="10">
        <v>0.95000000000000007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:A77"/>
  <sheetViews>
    <sheetView workbookViewId="0"/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  <row r="6" spans="1:1" x14ac:dyDescent="0.2">
      <c r="A6" t="s">
        <v>17</v>
      </c>
    </row>
    <row r="7" spans="1:1" x14ac:dyDescent="0.2">
      <c r="A7" t="s">
        <v>18</v>
      </c>
    </row>
    <row r="8" spans="1:1" x14ac:dyDescent="0.2">
      <c r="A8" t="s">
        <v>19</v>
      </c>
    </row>
    <row r="9" spans="1:1" x14ac:dyDescent="0.2">
      <c r="A9" t="s">
        <v>20</v>
      </c>
    </row>
    <row r="10" spans="1:1" x14ac:dyDescent="0.2">
      <c r="A10" t="s">
        <v>21</v>
      </c>
    </row>
    <row r="11" spans="1:1" x14ac:dyDescent="0.2">
      <c r="A11" t="s">
        <v>22</v>
      </c>
    </row>
    <row r="12" spans="1:1" x14ac:dyDescent="0.2">
      <c r="A12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7" spans="1:1" x14ac:dyDescent="0.2">
      <c r="A17" t="s">
        <v>28</v>
      </c>
    </row>
    <row r="18" spans="1:1" x14ac:dyDescent="0.2">
      <c r="A18" t="s">
        <v>29</v>
      </c>
    </row>
    <row r="19" spans="1:1" x14ac:dyDescent="0.2">
      <c r="A19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6" spans="1:1" x14ac:dyDescent="0.2">
      <c r="A26" t="s">
        <v>37</v>
      </c>
    </row>
    <row r="27" spans="1:1" x14ac:dyDescent="0.2">
      <c r="A27" t="s">
        <v>38</v>
      </c>
    </row>
    <row r="28" spans="1:1" x14ac:dyDescent="0.2">
      <c r="A28" t="s">
        <v>39</v>
      </c>
    </row>
    <row r="29" spans="1:1" x14ac:dyDescent="0.2">
      <c r="A29" t="s">
        <v>40</v>
      </c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5" spans="1:1" x14ac:dyDescent="0.2">
      <c r="A35" t="s">
        <v>46</v>
      </c>
    </row>
    <row r="36" spans="1:1" x14ac:dyDescent="0.2">
      <c r="A36" t="s">
        <v>47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50</v>
      </c>
    </row>
    <row r="40" spans="1:1" x14ac:dyDescent="0.2">
      <c r="A40" t="s">
        <v>51</v>
      </c>
    </row>
    <row r="41" spans="1:1" x14ac:dyDescent="0.2">
      <c r="A41" t="s">
        <v>52</v>
      </c>
    </row>
    <row r="42" spans="1:1" x14ac:dyDescent="0.2">
      <c r="A42" t="s">
        <v>53</v>
      </c>
    </row>
    <row r="43" spans="1:1" x14ac:dyDescent="0.2">
      <c r="A43" t="s">
        <v>54</v>
      </c>
    </row>
    <row r="44" spans="1:1" x14ac:dyDescent="0.2">
      <c r="A44" t="s">
        <v>55</v>
      </c>
    </row>
    <row r="45" spans="1:1" x14ac:dyDescent="0.2">
      <c r="A45" t="s">
        <v>56</v>
      </c>
    </row>
    <row r="46" spans="1:1" x14ac:dyDescent="0.2">
      <c r="A46" t="s">
        <v>57</v>
      </c>
    </row>
    <row r="47" spans="1:1" x14ac:dyDescent="0.2">
      <c r="A47" t="s">
        <v>58</v>
      </c>
    </row>
    <row r="48" spans="1:1" x14ac:dyDescent="0.2">
      <c r="A48" t="s">
        <v>59</v>
      </c>
    </row>
    <row r="49" spans="1:1" x14ac:dyDescent="0.2">
      <c r="A49" t="s">
        <v>60</v>
      </c>
    </row>
    <row r="50" spans="1:1" x14ac:dyDescent="0.2">
      <c r="A50" t="s">
        <v>61</v>
      </c>
    </row>
    <row r="51" spans="1:1" x14ac:dyDescent="0.2">
      <c r="A51" t="s">
        <v>62</v>
      </c>
    </row>
    <row r="52" spans="1:1" x14ac:dyDescent="0.2">
      <c r="A52" t="s">
        <v>63</v>
      </c>
    </row>
    <row r="53" spans="1:1" x14ac:dyDescent="0.2">
      <c r="A53" t="s">
        <v>64</v>
      </c>
    </row>
    <row r="54" spans="1:1" x14ac:dyDescent="0.2">
      <c r="A54" t="s">
        <v>65</v>
      </c>
    </row>
    <row r="55" spans="1:1" x14ac:dyDescent="0.2">
      <c r="A55" t="s">
        <v>66</v>
      </c>
    </row>
    <row r="56" spans="1:1" x14ac:dyDescent="0.2">
      <c r="A56" t="s">
        <v>67</v>
      </c>
    </row>
    <row r="57" spans="1:1" x14ac:dyDescent="0.2">
      <c r="A57" t="s">
        <v>68</v>
      </c>
    </row>
    <row r="58" spans="1:1" x14ac:dyDescent="0.2">
      <c r="A58" t="s">
        <v>69</v>
      </c>
    </row>
    <row r="59" spans="1:1" x14ac:dyDescent="0.2">
      <c r="A59" t="s">
        <v>70</v>
      </c>
    </row>
    <row r="60" spans="1:1" x14ac:dyDescent="0.2">
      <c r="A60" t="s">
        <v>71</v>
      </c>
    </row>
    <row r="61" spans="1:1" x14ac:dyDescent="0.2">
      <c r="A61" t="s">
        <v>72</v>
      </c>
    </row>
    <row r="62" spans="1:1" x14ac:dyDescent="0.2">
      <c r="A62" t="s">
        <v>73</v>
      </c>
    </row>
    <row r="63" spans="1:1" x14ac:dyDescent="0.2">
      <c r="A63" t="s">
        <v>74</v>
      </c>
    </row>
    <row r="64" spans="1:1" x14ac:dyDescent="0.2">
      <c r="A64" t="s">
        <v>75</v>
      </c>
    </row>
    <row r="65" spans="1:1" x14ac:dyDescent="0.2">
      <c r="A65" t="s">
        <v>76</v>
      </c>
    </row>
    <row r="66" spans="1:1" x14ac:dyDescent="0.2">
      <c r="A66" t="s">
        <v>77</v>
      </c>
    </row>
    <row r="67" spans="1:1" x14ac:dyDescent="0.2">
      <c r="A67" t="s">
        <v>78</v>
      </c>
    </row>
    <row r="68" spans="1:1" x14ac:dyDescent="0.2">
      <c r="A68" t="s">
        <v>79</v>
      </c>
    </row>
    <row r="69" spans="1:1" x14ac:dyDescent="0.2">
      <c r="A69" t="s">
        <v>80</v>
      </c>
    </row>
    <row r="70" spans="1:1" x14ac:dyDescent="0.2">
      <c r="A70" t="s">
        <v>81</v>
      </c>
    </row>
    <row r="71" spans="1:1" x14ac:dyDescent="0.2">
      <c r="A71" t="s">
        <v>82</v>
      </c>
    </row>
    <row r="72" spans="1:1" x14ac:dyDescent="0.2">
      <c r="A72" t="s">
        <v>83</v>
      </c>
    </row>
    <row r="73" spans="1:1" x14ac:dyDescent="0.2">
      <c r="A73" t="s">
        <v>84</v>
      </c>
    </row>
    <row r="74" spans="1:1" x14ac:dyDescent="0.2">
      <c r="A74" t="s">
        <v>85</v>
      </c>
    </row>
    <row r="75" spans="1:1" x14ac:dyDescent="0.2">
      <c r="A75" t="s">
        <v>86</v>
      </c>
    </row>
    <row r="76" spans="1:1" x14ac:dyDescent="0.2">
      <c r="A76" t="s">
        <v>87</v>
      </c>
    </row>
    <row r="77" spans="1:1" x14ac:dyDescent="0.2">
      <c r="A7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 chart</vt:lpstr>
      <vt:lpstr>Sheet1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2021-07-08T03:04:35Z</dcterms:modified>
</cp:coreProperties>
</file>