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soil_foundation_general_bearing/deterministic_model/"/>
    </mc:Choice>
  </mc:AlternateContent>
  <xr:revisionPtr revIDLastSave="368" documentId="8_{441BD652-5DFE-FD47-A922-12DC3F3B582F}" xr6:coauthVersionLast="47" xr6:coauthVersionMax="47" xr10:uidLastSave="{A1B67F0F-428D-B848-B97A-2774CEFBAB22}"/>
  <bookViews>
    <workbookView xWindow="14200" yWindow="-21600" windowWidth="38400" windowHeight="21600" xr2:uid="{E713DA14-44DC-5A41-8691-E36E4523AE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N35" i="1"/>
  <c r="N36" i="1" s="1"/>
  <c r="N3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G29" i="1"/>
  <c r="G30" i="1" s="1"/>
  <c r="G31" i="1" s="1"/>
  <c r="G32" i="1" s="1"/>
  <c r="G33" i="1" s="1"/>
  <c r="G34" i="1" s="1"/>
  <c r="G35" i="1" s="1"/>
  <c r="G36" i="1" s="1"/>
  <c r="K34" i="1"/>
  <c r="K23" i="1"/>
  <c r="K24" i="1"/>
  <c r="K25" i="1"/>
  <c r="K26" i="1"/>
  <c r="K27" i="1"/>
  <c r="K29" i="1"/>
  <c r="K30" i="1"/>
  <c r="K31" i="1"/>
  <c r="K32" i="1"/>
  <c r="K33" i="1"/>
  <c r="K22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C30" i="1"/>
  <c r="C31" i="1" s="1"/>
  <c r="C32" i="1" s="1"/>
  <c r="C33" i="1" s="1"/>
  <c r="C34" i="1" s="1"/>
  <c r="C35" i="1" s="1"/>
  <c r="C36" i="1" s="1"/>
  <c r="C22" i="1"/>
  <c r="C23" i="1" s="1"/>
  <c r="C24" i="1" s="1"/>
  <c r="C25" i="1" s="1"/>
  <c r="C26" i="1" s="1"/>
  <c r="C27" i="1" s="1"/>
  <c r="C28" i="1" s="1"/>
  <c r="C12" i="1"/>
  <c r="C13" i="1"/>
  <c r="C14" i="1"/>
  <c r="C15" i="1"/>
  <c r="C16" i="1"/>
  <c r="C17" i="1"/>
  <c r="C18" i="1"/>
  <c r="C19" i="1"/>
  <c r="C20" i="1"/>
  <c r="C21" i="1"/>
  <c r="C11" i="1"/>
  <c r="C5" i="1"/>
  <c r="B28" i="1" s="1"/>
  <c r="K28" i="1" s="1"/>
  <c r="C4" i="1"/>
  <c r="G2" i="1"/>
  <c r="B35" i="1" l="1"/>
  <c r="K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tc={DD2014E3-4F4F-AB4F-913B-916703924C68}</author>
    <author>tc={EA73D0ED-FA8B-DA47-B440-D3DF752F9415}</author>
    <author>tc={32FCD23B-C145-8742-9729-A53C65D5F775}</author>
    <author>tc={CFE8F6C8-91AE-3744-98D9-9FE9E3134F3F}</author>
    <author>tc={FF3B3E1C-0CFF-1E47-A226-16EF91FE4058}</author>
    <author>tc={E0689ADF-3BFB-184A-A00D-741FA7CEB22B}</author>
    <author>tc={8FFB215D-C36D-3C47-B8F5-8FC2266A2D55}</author>
    <author>tc={77E68E69-459E-9545-9578-B8D553039EA1}</author>
    <author>tc={E935C443-730D-9C46-9E82-74211E05176D}</author>
    <author>tc={4575D184-CA14-2144-89C2-BF722C704A4D}</author>
    <author>tc={C6835DEF-80C2-AD4F-A29A-3FB461217060}</author>
    <author>tc={6C201891-7AD3-8747-B296-7EF085010872}</author>
    <author>tc={6DEE52B5-D2FE-274C-A07D-370C89D2A3D4}</author>
    <author>tc={66CAD001-A233-D844-9645-CB53D321B675}</author>
  </authors>
  <commentList>
    <comment ref="B1" authorId="0" shapeId="0" xr:uid="{DD2014E3-4F4F-AB4F-913B-916703924C68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Foundation depth from riverbed mean level.</t>
      </text>
    </comment>
    <comment ref="F1" authorId="1" shapeId="0" xr:uid="{EA73D0ED-FA8B-DA47-B440-D3DF752F9415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Foundation width along bridge longitudinal direction.</t>
      </text>
    </comment>
    <comment ref="J1" authorId="2" shapeId="0" xr:uid="{32FCD23B-C145-8742-9729-A53C65D5F775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Acting horizontal force.</t>
      </text>
    </comment>
    <comment ref="B2" authorId="3" shapeId="0" xr:uid="{CFE8F6C8-91AE-3744-98D9-9FE9E3134F3F}">
      <text>
        <t>[Threaded comment]
Your version of Excel allows you to read this threaded comment; however, any edits to it will get removed if the file is opened in a newer version of Excel. Learn more: https://go.microsoft.com/fwlink/?linkid=870924
Comment:
    Friction angle.</t>
      </text>
    </comment>
    <comment ref="F2" authorId="4" shapeId="0" xr:uid="{FF3B3E1C-0CFF-1E47-A226-16EF91FE4058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Foundation length.</t>
      </text>
    </comment>
    <comment ref="J2" authorId="5" shapeId="0" xr:uid="{E0689ADF-3BFB-184A-A00D-741FA7CEB22B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Acting vertical force.</t>
      </text>
    </comment>
    <comment ref="B3" authorId="6" shapeId="0" xr:uid="{8FFB215D-C36D-3C47-B8F5-8FC2266A2D55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Foundation length along bridge traverse direction.</t>
      </text>
    </comment>
    <comment ref="F3" authorId="7" shapeId="0" xr:uid="{77E68E69-459E-9545-9578-B8D553039E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Cohesion.</t>
      </text>
    </comment>
    <comment ref="J3" authorId="8" shapeId="0" xr:uid="{E935C443-730D-9C46-9E82-74211E05176D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Saturated soil unit weight.</t>
      </text>
    </comment>
    <comment ref="F4" authorId="9" shapeId="0" xr:uid="{4575D184-CA14-2144-89C2-BF722C704A4D}">
      <text>
        <t>[Threaded comment]
Your version of Excel allows you to read this threaded comment; however, any edits to it will get removed if the file is opened in a newer version of Excel. Learn more: https://go.microsoft.com/fwlink/?linkid=870924
Comment:
    Water table depth from riverbed mean level.
In reality, it is above the riverbed mean level, thus applying a further pressure on the foundation proportional to water depth.</t>
      </text>
    </comment>
    <comment ref="N33" authorId="10" shapeId="0" xr:uid="{C6835DEF-80C2-AD4F-A29A-3FB461217060}">
      <text>
        <t>[Threaded comment]
Your version of Excel allows you to read this threaded comment; however, any edits to it will get removed if the file is opened in a newer version of Excel. Learn more: https://go.microsoft.com/fwlink/?linkid=870924
Comment:
    s_gamma &lt; 0</t>
      </text>
    </comment>
    <comment ref="O35" authorId="11" shapeId="0" xr:uid="{6C201891-7AD3-8747-B296-7EF085010872}">
      <text>
        <t>[Threaded comment]
Your version of Excel allows you to read this threaded comment; however, any edits to it will get removed if the file is opened in a newer version of Excel. Learn more: https://go.microsoft.com/fwlink/?linkid=870924
Comment:
    B_prime is zero.</t>
      </text>
    </comment>
    <comment ref="P35" authorId="12" shapeId="0" xr:uid="{6DEE52B5-D2FE-274C-A07D-370C89D2A3D4}">
      <text>
        <t>[Threaded comment]
Your version of Excel allows you to read this threaded comment; however, any edits to it will get removed if the file is opened in a newer version of Excel. Learn more: https://go.microsoft.com/fwlink/?linkid=870924
Comment:
    s_q = + inf</t>
      </text>
    </comment>
    <comment ref="Q36" authorId="13" shapeId="0" xr:uid="{66CAD001-A233-D844-9645-CB53D321B67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equal to the previous value.</t>
      </text>
    </comment>
  </commentList>
</comments>
</file>

<file path=xl/sharedStrings.xml><?xml version="1.0" encoding="utf-8"?>
<sst xmlns="http://schemas.openxmlformats.org/spreadsheetml/2006/main" count="112" uniqueCount="35">
  <si>
    <t>D</t>
  </si>
  <si>
    <t>Bfl</t>
  </si>
  <si>
    <t>H</t>
  </si>
  <si>
    <t>fi</t>
  </si>
  <si>
    <t>L</t>
  </si>
  <si>
    <t>V</t>
  </si>
  <si>
    <t>Bft</t>
  </si>
  <si>
    <t>c_u</t>
  </si>
  <si>
    <t>unit_weight</t>
  </si>
  <si>
    <t>GWT</t>
  </si>
  <si>
    <t>Correction coefficients</t>
  </si>
  <si>
    <t>q_lim</t>
  </si>
  <si>
    <t>Beta (Slope)</t>
  </si>
  <si>
    <t>Drained</t>
  </si>
  <si>
    <t>Undrained</t>
  </si>
  <si>
    <t>X-Z</t>
  </si>
  <si>
    <t>Y-Z</t>
  </si>
  <si>
    <t>d_s</t>
  </si>
  <si>
    <t>D_init</t>
  </si>
  <si>
    <t>B*_ft</t>
  </si>
  <si>
    <t>m</t>
  </si>
  <si>
    <t>deg</t>
  </si>
  <si>
    <t>-</t>
  </si>
  <si>
    <t>kPa</t>
  </si>
  <si>
    <t>d_s_rot_max</t>
  </si>
  <si>
    <t>d_s_rot_min</t>
  </si>
  <si>
    <t>kN</t>
  </si>
  <si>
    <t>kN/m3</t>
  </si>
  <si>
    <t>Depth effects</t>
  </si>
  <si>
    <t>yes</t>
  </si>
  <si>
    <t>no</t>
  </si>
  <si>
    <t>Alpha (Tilted base)</t>
  </si>
  <si>
    <t>Y-Z for X-Z</t>
  </si>
  <si>
    <t>X-Z for Y-Z</t>
  </si>
  <si>
    <t>B_fl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</si>
</sst>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06A8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AF7FF"/>
        <bgColor indexed="64"/>
      </patternFill>
    </fill>
    <fill>
      <patternFill patternType="solid">
        <fgColor rgb="FFF8FF9D"/>
        <bgColor indexed="64"/>
      </patternFill>
    </fill>
    <fill>
      <patternFill patternType="solid">
        <fgColor rgb="FFFF9D55"/>
        <bgColor indexed="64"/>
      </patternFill>
    </fill>
    <fill>
      <patternFill patternType="solid">
        <fgColor rgb="FFE3FFFB"/>
        <bgColor indexed="64"/>
      </patternFill>
    </fill>
    <fill>
      <patternFill patternType="solid">
        <fgColor rgb="FFD177FF"/>
        <bgColor indexed="64"/>
      </patternFill>
    </fill>
    <fill>
      <patternFill patternType="solid">
        <fgColor rgb="FF34FFAA"/>
        <bgColor indexed="64"/>
      </patternFill>
    </fill>
    <fill>
      <patternFill patternType="solid">
        <fgColor rgb="FFBAFCFA"/>
        <bgColor indexed="64"/>
      </patternFill>
    </fill>
    <fill>
      <patternFill patternType="solid">
        <fgColor rgb="FF40D08C"/>
        <bgColor indexed="64"/>
      </patternFill>
    </fill>
    <fill>
      <patternFill patternType="solid">
        <fgColor rgb="FFDB268C"/>
        <bgColor indexed="64"/>
      </patternFill>
    </fill>
    <fill>
      <patternFill patternType="solid">
        <fgColor rgb="FFFC6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8" fontId="0" fillId="0" borderId="0" xfId="0" applyNumberFormat="1"/>
    <xf numFmtId="0" fontId="0" fillId="0" borderId="0" xfId="0" applyFont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68" fontId="0" fillId="17" borderId="0" xfId="0" applyNumberFormat="1" applyFill="1"/>
    <xf numFmtId="0" fontId="0" fillId="18" borderId="0" xfId="0" applyFill="1"/>
    <xf numFmtId="168" fontId="0" fillId="18" borderId="0" xfId="0" applyNumberFormat="1" applyFill="1"/>
    <xf numFmtId="0" fontId="0" fillId="19" borderId="0" xfId="0" applyFill="1"/>
    <xf numFmtId="2" fontId="0" fillId="20" borderId="0" xfId="0" applyNumberFormat="1" applyFill="1"/>
    <xf numFmtId="2" fontId="0" fillId="21" borderId="0" xfId="0" applyNumberFormat="1" applyFill="1"/>
    <xf numFmtId="0" fontId="0" fillId="2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893"/>
      <color rgb="FFFC2381"/>
      <color rgb="FFDB268C"/>
      <color rgb="FF40D08C"/>
      <color rgb="FFBAFCFA"/>
      <color rgb="FF34FFAA"/>
      <color rgb="FFD177FF"/>
      <color rgb="FFE3FFFB"/>
      <color rgb="FFFFD20F"/>
      <color rgb="FFFFAD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X_Z_drained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 formatCode="0.000">
                  <c:v>1.6430780618346943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 formatCode="0.000">
                  <c:v>2.2861561236693886</c:v>
                </c:pt>
                <c:pt idx="25" formatCode="0.000">
                  <c:v>2.2999999999999998</c:v>
                </c:pt>
              </c:numCache>
            </c:numRef>
          </c:xVal>
          <c:yVal>
            <c:numRef>
              <c:f>Sheet1!$N$11:$N$36</c:f>
              <c:numCache>
                <c:formatCode>General</c:formatCode>
                <c:ptCount val="26"/>
                <c:pt idx="0">
                  <c:v>252.58</c:v>
                </c:pt>
                <c:pt idx="1">
                  <c:v>238.05</c:v>
                </c:pt>
                <c:pt idx="2">
                  <c:v>223.78</c:v>
                </c:pt>
                <c:pt idx="3">
                  <c:v>209.75</c:v>
                </c:pt>
                <c:pt idx="4">
                  <c:v>195.98</c:v>
                </c:pt>
                <c:pt idx="5">
                  <c:v>182.45</c:v>
                </c:pt>
                <c:pt idx="6">
                  <c:v>169.18</c:v>
                </c:pt>
                <c:pt idx="7">
                  <c:v>156.16</c:v>
                </c:pt>
                <c:pt idx="8">
                  <c:v>143.38999999999999</c:v>
                </c:pt>
                <c:pt idx="9">
                  <c:v>130.87</c:v>
                </c:pt>
                <c:pt idx="10">
                  <c:v>118.59</c:v>
                </c:pt>
                <c:pt idx="11">
                  <c:v>116.49</c:v>
                </c:pt>
                <c:pt idx="12">
                  <c:v>113.94</c:v>
                </c:pt>
                <c:pt idx="13">
                  <c:v>110.94</c:v>
                </c:pt>
                <c:pt idx="14">
                  <c:v>107.27</c:v>
                </c:pt>
                <c:pt idx="15">
                  <c:v>102.54</c:v>
                </c:pt>
                <c:pt idx="16">
                  <c:v>96.58</c:v>
                </c:pt>
                <c:pt idx="17">
                  <c:v>93.44</c:v>
                </c:pt>
                <c:pt idx="18">
                  <c:v>88.61</c:v>
                </c:pt>
                <c:pt idx="19">
                  <c:v>77.040000000000006</c:v>
                </c:pt>
                <c:pt idx="20">
                  <c:v>59.9</c:v>
                </c:pt>
                <c:pt idx="21">
                  <c:v>30.9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D-1149-82BE-D5297D841FD2}"/>
            </c:ext>
          </c:extLst>
        </c:ser>
        <c:ser>
          <c:idx val="1"/>
          <c:order val="1"/>
          <c:tx>
            <c:v>Y_Z_drained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 formatCode="0.000">
                  <c:v>1.6430780618346943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 formatCode="0.000">
                  <c:v>2.2861561236693886</c:v>
                </c:pt>
                <c:pt idx="25" formatCode="0.000">
                  <c:v>2.2999999999999998</c:v>
                </c:pt>
              </c:numCache>
            </c:numRef>
          </c:xVal>
          <c:yVal>
            <c:numRef>
              <c:f>Sheet1!$O$11:$O$36</c:f>
              <c:numCache>
                <c:formatCode>General</c:formatCode>
                <c:ptCount val="26"/>
                <c:pt idx="0">
                  <c:v>262.29000000000002</c:v>
                </c:pt>
                <c:pt idx="1">
                  <c:v>245.54</c:v>
                </c:pt>
                <c:pt idx="2">
                  <c:v>228.98</c:v>
                </c:pt>
                <c:pt idx="3">
                  <c:v>212.6</c:v>
                </c:pt>
                <c:pt idx="4">
                  <c:v>196.4</c:v>
                </c:pt>
                <c:pt idx="5">
                  <c:v>180.38</c:v>
                </c:pt>
                <c:pt idx="6">
                  <c:v>164.54</c:v>
                </c:pt>
                <c:pt idx="7">
                  <c:v>148.88</c:v>
                </c:pt>
                <c:pt idx="8">
                  <c:v>133.4</c:v>
                </c:pt>
                <c:pt idx="9">
                  <c:v>118.11</c:v>
                </c:pt>
                <c:pt idx="10">
                  <c:v>102.99</c:v>
                </c:pt>
                <c:pt idx="11" formatCode="0.00">
                  <c:v>102.81</c:v>
                </c:pt>
                <c:pt idx="12" formatCode="0.00">
                  <c:v>101.27</c:v>
                </c:pt>
                <c:pt idx="13" formatCode="0.00">
                  <c:v>98.47</c:v>
                </c:pt>
                <c:pt idx="14" formatCode="0.00">
                  <c:v>94.36</c:v>
                </c:pt>
                <c:pt idx="15" formatCode="0.00">
                  <c:v>88.8</c:v>
                </c:pt>
                <c:pt idx="16" formatCode="0.00">
                  <c:v>82.07</c:v>
                </c:pt>
                <c:pt idx="17" formatCode="0.00">
                  <c:v>78.760000000000005</c:v>
                </c:pt>
                <c:pt idx="18" formatCode="0.00">
                  <c:v>53.35</c:v>
                </c:pt>
                <c:pt idx="19" formatCode="0.00">
                  <c:v>46.44</c:v>
                </c:pt>
                <c:pt idx="20" formatCode="0.00">
                  <c:v>38.76</c:v>
                </c:pt>
                <c:pt idx="21" formatCode="0.00">
                  <c:v>30.15</c:v>
                </c:pt>
                <c:pt idx="22" formatCode="0.00">
                  <c:v>20.34</c:v>
                </c:pt>
                <c:pt idx="23" formatCode="0.00">
                  <c:v>9.84</c:v>
                </c:pt>
                <c:pt idx="24" formatCode="0.00">
                  <c:v>0</c:v>
                </c:pt>
                <c:pt idx="25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D-1149-82BE-D5297D841FD2}"/>
            </c:ext>
          </c:extLst>
        </c:ser>
        <c:ser>
          <c:idx val="2"/>
          <c:order val="2"/>
          <c:tx>
            <c:v>X_Z_undrained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 formatCode="0.000">
                  <c:v>1.6430780618346943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 formatCode="0.000">
                  <c:v>2.2861561236693886</c:v>
                </c:pt>
                <c:pt idx="25" formatCode="0.000">
                  <c:v>2.2999999999999998</c:v>
                </c:pt>
              </c:numCache>
            </c:numRef>
          </c:xVal>
          <c:yVal>
            <c:numRef>
              <c:f>Sheet1!$P$11:$P$36</c:f>
              <c:numCache>
                <c:formatCode>General</c:formatCode>
                <c:ptCount val="26"/>
                <c:pt idx="0">
                  <c:v>27.39</c:v>
                </c:pt>
                <c:pt idx="1">
                  <c:v>26.6</c:v>
                </c:pt>
                <c:pt idx="2">
                  <c:v>25.81</c:v>
                </c:pt>
                <c:pt idx="3">
                  <c:v>25.02</c:v>
                </c:pt>
                <c:pt idx="4">
                  <c:v>24.23</c:v>
                </c:pt>
                <c:pt idx="5">
                  <c:v>23.44</c:v>
                </c:pt>
                <c:pt idx="6">
                  <c:v>22.65</c:v>
                </c:pt>
                <c:pt idx="7">
                  <c:v>21.86</c:v>
                </c:pt>
                <c:pt idx="8">
                  <c:v>21.07</c:v>
                </c:pt>
                <c:pt idx="9">
                  <c:v>20.29</c:v>
                </c:pt>
                <c:pt idx="10">
                  <c:v>19.5</c:v>
                </c:pt>
                <c:pt idx="11">
                  <c:v>19.670000000000002</c:v>
                </c:pt>
                <c:pt idx="12">
                  <c:v>19.87</c:v>
                </c:pt>
                <c:pt idx="13">
                  <c:v>20.12</c:v>
                </c:pt>
                <c:pt idx="14">
                  <c:v>20.41</c:v>
                </c:pt>
                <c:pt idx="15">
                  <c:v>20.8</c:v>
                </c:pt>
                <c:pt idx="16">
                  <c:v>21.28</c:v>
                </c:pt>
                <c:pt idx="17">
                  <c:v>21.53</c:v>
                </c:pt>
                <c:pt idx="18">
                  <c:v>21.92</c:v>
                </c:pt>
                <c:pt idx="19">
                  <c:v>22.86</c:v>
                </c:pt>
                <c:pt idx="20">
                  <c:v>24.25</c:v>
                </c:pt>
                <c:pt idx="21">
                  <c:v>26.6</c:v>
                </c:pt>
                <c:pt idx="22">
                  <c:v>31.63</c:v>
                </c:pt>
                <c:pt idx="23">
                  <c:v>48.01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D-1149-82BE-D5297D841FD2}"/>
            </c:ext>
          </c:extLst>
        </c:ser>
        <c:ser>
          <c:idx val="3"/>
          <c:order val="3"/>
          <c:tx>
            <c:v>Y_Z_undrained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 formatCode="0.000">
                  <c:v>1.6430780618346943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 formatCode="0.000">
                  <c:v>2.2861561236693886</c:v>
                </c:pt>
                <c:pt idx="25" formatCode="0.000">
                  <c:v>2.2999999999999998</c:v>
                </c:pt>
              </c:numCache>
            </c:numRef>
          </c:xVal>
          <c:yVal>
            <c:numRef>
              <c:f>Sheet1!$Q$11:$Q$36</c:f>
              <c:numCache>
                <c:formatCode>General</c:formatCode>
                <c:ptCount val="26"/>
                <c:pt idx="0">
                  <c:v>34.869999999999997</c:v>
                </c:pt>
                <c:pt idx="1">
                  <c:v>34.200000000000003</c:v>
                </c:pt>
                <c:pt idx="2">
                  <c:v>33.53</c:v>
                </c:pt>
                <c:pt idx="3">
                  <c:v>32.85</c:v>
                </c:pt>
                <c:pt idx="4">
                  <c:v>32.18</c:v>
                </c:pt>
                <c:pt idx="5">
                  <c:v>31.5</c:v>
                </c:pt>
                <c:pt idx="6">
                  <c:v>30.83</c:v>
                </c:pt>
                <c:pt idx="7">
                  <c:v>30.16</c:v>
                </c:pt>
                <c:pt idx="8">
                  <c:v>29.48</c:v>
                </c:pt>
                <c:pt idx="9">
                  <c:v>28.81</c:v>
                </c:pt>
                <c:pt idx="10">
                  <c:v>28.13</c:v>
                </c:pt>
                <c:pt idx="11" formatCode="0.00">
                  <c:v>27.58</c:v>
                </c:pt>
                <c:pt idx="12" formatCode="0.00">
                  <c:v>27.01</c:v>
                </c:pt>
                <c:pt idx="13" formatCode="0.00">
                  <c:v>26.46</c:v>
                </c:pt>
                <c:pt idx="14" formatCode="0.00">
                  <c:v>25.9</c:v>
                </c:pt>
                <c:pt idx="15" formatCode="0.00">
                  <c:v>25.34</c:v>
                </c:pt>
                <c:pt idx="16" formatCode="0.00">
                  <c:v>24.78</c:v>
                </c:pt>
                <c:pt idx="17" formatCode="0.00">
                  <c:v>24.54</c:v>
                </c:pt>
                <c:pt idx="18" formatCode="0.00">
                  <c:v>21.76</c:v>
                </c:pt>
                <c:pt idx="19" formatCode="0.00">
                  <c:v>21.25</c:v>
                </c:pt>
                <c:pt idx="20" formatCode="0.00">
                  <c:v>20.75</c:v>
                </c:pt>
                <c:pt idx="21" formatCode="0.00">
                  <c:v>20.260000000000002</c:v>
                </c:pt>
                <c:pt idx="22" formatCode="0.00">
                  <c:v>19.739999999999998</c:v>
                </c:pt>
                <c:pt idx="23" formatCode="0.00">
                  <c:v>19.25</c:v>
                </c:pt>
                <c:pt idx="24" formatCode="0.00">
                  <c:v>18.82</c:v>
                </c:pt>
                <c:pt idx="25" formatCode="0.00">
                  <c:v>18.82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D-1149-82BE-D5297D84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99599"/>
        <c:axId val="853073807"/>
      </c:scatterChart>
      <c:valAx>
        <c:axId val="6818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Pier local scour</a:t>
                </a:r>
                <a:r>
                  <a:rPr lang="en-GB" baseline="0"/>
                  <a:t> depth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73807"/>
        <c:crosses val="autoZero"/>
        <c:crossBetween val="midCat"/>
      </c:valAx>
      <c:valAx>
        <c:axId val="8530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General bearing capacity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33865</xdr:colOff>
      <xdr:row>10</xdr:row>
      <xdr:rowOff>16932</xdr:rowOff>
    </xdr:from>
    <xdr:to>
      <xdr:col>25</xdr:col>
      <xdr:colOff>771250</xdr:colOff>
      <xdr:row>29</xdr:row>
      <xdr:rowOff>84665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A1336-2619-9947-38AD-9EA5D4AA88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seppe Degan Di Dieco" id="{D1416080-CD5C-664D-A155-C3AEE2B52D50}" userId="S::fn20944@bristol.ac.uk::2239062a-f650-4cc1-8938-a0ced77ca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4-27T11:54:46.71" personId="{D1416080-CD5C-664D-A155-C3AEE2B52D50}" id="{DD2014E3-4F4F-AB4F-913B-916703924C68}">
    <text>Foundation depth from riverbed mean level.</text>
  </threadedComment>
  <threadedComment ref="F1" dT="2023-04-27T11:56:25.72" personId="{D1416080-CD5C-664D-A155-C3AEE2B52D50}" id="{EA73D0ED-FA8B-DA47-B440-D3DF752F9415}">
    <text>Foundation width along bridge longitudinal direction.</text>
  </threadedComment>
  <threadedComment ref="J1" dT="2023-04-27T11:57:34.92" personId="{D1416080-CD5C-664D-A155-C3AEE2B52D50}" id="{32FCD23B-C145-8742-9729-A53C65D5F775}">
    <text>Acting horizontal force.</text>
  </threadedComment>
  <threadedComment ref="B2" dT="2023-04-27T11:54:57.94" personId="{D1416080-CD5C-664D-A155-C3AEE2B52D50}" id="{CFE8F6C8-91AE-3744-98D9-9FE9E3134F3F}">
    <text>Friction angle.</text>
  </threadedComment>
  <threadedComment ref="F2" dT="2023-04-27T11:56:56.44" personId="{D1416080-CD5C-664D-A155-C3AEE2B52D50}" id="{FF3B3E1C-0CFF-1E47-A226-16EF91FE4058}">
    <text>Foundation length.</text>
  </threadedComment>
  <threadedComment ref="J2" dT="2023-04-27T11:57:45.32" personId="{D1416080-CD5C-664D-A155-C3AEE2B52D50}" id="{E0689ADF-3BFB-184A-A00D-741FA7CEB22B}">
    <text>Acting vertical force.</text>
  </threadedComment>
  <threadedComment ref="B3" dT="2023-04-27T11:56:04.11" personId="{D1416080-CD5C-664D-A155-C3AEE2B52D50}" id="{8FFB215D-C36D-3C47-B8F5-8FC2266A2D55}">
    <text>Foundation length along bridge traverse direction.</text>
  </threadedComment>
  <threadedComment ref="F3" dT="2023-04-27T11:57:02.06" personId="{D1416080-CD5C-664D-A155-C3AEE2B52D50}" id="{77E68E69-459E-9545-9578-B8D553039EA1}">
    <text>Cohesion.</text>
  </threadedComment>
  <threadedComment ref="J3" dT="2023-04-27T11:57:59.67" personId="{D1416080-CD5C-664D-A155-C3AEE2B52D50}" id="{E935C443-730D-9C46-9E82-74211E05176D}">
    <text>Saturated soil unit weight.</text>
  </threadedComment>
  <threadedComment ref="F4" dT="2023-04-27T11:57:17.11" personId="{D1416080-CD5C-664D-A155-C3AEE2B52D50}" id="{4575D184-CA14-2144-89C2-BF722C704A4D}">
    <text>Water table depth from riverbed mean level.
In reality, it is above the riverbed mean level, thus applying a further pressure on the foundation proportional to water depth.</text>
  </threadedComment>
  <threadedComment ref="N33" dT="2023-05-15T13:37:16.75" personId="{D1416080-CD5C-664D-A155-C3AEE2B52D50}" id="{C6835DEF-80C2-AD4F-A29A-3FB461217060}">
    <text>s_gamma &lt; 0</text>
  </threadedComment>
  <threadedComment ref="O35" dT="2023-05-15T14:18:01.48" personId="{D1416080-CD5C-664D-A155-C3AEE2B52D50}" id="{6C201891-7AD3-8747-B296-7EF085010872}">
    <text>B_prime is zero.</text>
  </threadedComment>
  <threadedComment ref="P35" dT="2023-05-15T14:14:30.91" personId="{D1416080-CD5C-664D-A155-C3AEE2B52D50}" id="{6DEE52B5-D2FE-274C-A07D-370C89D2A3D4}">
    <text>s_q = + inf</text>
  </threadedComment>
  <threadedComment ref="Q36" dT="2023-05-15T14:16:31.28" personId="{D1416080-CD5C-664D-A155-C3AEE2B52D50}" id="{66CAD001-A233-D844-9645-CB53D321B675}">
    <text>Assumed equal to the previous value.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0AF0-79C3-174B-86E1-BF53AE47D5DC}">
  <dimension ref="B1:Q36"/>
  <sheetViews>
    <sheetView tabSelected="1" topLeftCell="C6" zoomScale="120" zoomScaleNormal="120" workbookViewId="0">
      <selection activeCell="Y40" sqref="Y40"/>
    </sheetView>
  </sheetViews>
  <sheetFormatPr baseColWidth="10" defaultRowHeight="16" x14ac:dyDescent="0.2"/>
  <cols>
    <col min="2" max="2" width="12" bestFit="1" customWidth="1"/>
  </cols>
  <sheetData>
    <row r="1" spans="2:17" x14ac:dyDescent="0.2">
      <c r="B1" s="1" t="s">
        <v>18</v>
      </c>
      <c r="C1">
        <v>1</v>
      </c>
      <c r="D1" s="5" t="s">
        <v>20</v>
      </c>
      <c r="F1" s="1" t="s">
        <v>1</v>
      </c>
      <c r="G1">
        <v>2.8</v>
      </c>
      <c r="H1" s="5" t="s">
        <v>20</v>
      </c>
      <c r="J1" s="1" t="s">
        <v>2</v>
      </c>
      <c r="K1">
        <v>0</v>
      </c>
      <c r="L1" s="5" t="s">
        <v>26</v>
      </c>
    </row>
    <row r="2" spans="2:17" x14ac:dyDescent="0.2">
      <c r="B2" s="1" t="s">
        <v>3</v>
      </c>
      <c r="C2">
        <v>30</v>
      </c>
      <c r="D2" s="5" t="s">
        <v>21</v>
      </c>
      <c r="F2" s="1" t="s">
        <v>4</v>
      </c>
      <c r="G2">
        <f>C3</f>
        <v>4.8</v>
      </c>
      <c r="H2" s="5" t="s">
        <v>20</v>
      </c>
      <c r="J2" s="1" t="s">
        <v>5</v>
      </c>
      <c r="K2">
        <v>0</v>
      </c>
      <c r="L2" s="5" t="s">
        <v>26</v>
      </c>
    </row>
    <row r="3" spans="2:17" x14ac:dyDescent="0.2">
      <c r="B3" s="1" t="s">
        <v>6</v>
      </c>
      <c r="C3">
        <v>4.8</v>
      </c>
      <c r="D3" s="5" t="s">
        <v>20</v>
      </c>
      <c r="F3" s="1" t="s">
        <v>7</v>
      </c>
      <c r="G3">
        <v>20</v>
      </c>
      <c r="H3" s="5" t="s">
        <v>23</v>
      </c>
      <c r="J3" s="1" t="s">
        <v>8</v>
      </c>
      <c r="K3">
        <v>18.5</v>
      </c>
      <c r="L3" s="5" t="s">
        <v>27</v>
      </c>
    </row>
    <row r="4" spans="2:17" x14ac:dyDescent="0.2">
      <c r="B4" s="1" t="s">
        <v>24</v>
      </c>
      <c r="C4" s="6">
        <f>C1+TAN(RADIANS(C2/2))*C3</f>
        <v>2.2861561236693886</v>
      </c>
      <c r="D4" s="5" t="s">
        <v>20</v>
      </c>
      <c r="F4" s="1" t="s">
        <v>9</v>
      </c>
      <c r="G4">
        <v>0</v>
      </c>
      <c r="H4" s="5" t="s">
        <v>20</v>
      </c>
    </row>
    <row r="5" spans="2:17" x14ac:dyDescent="0.2">
      <c r="B5" s="1" t="s">
        <v>25</v>
      </c>
      <c r="C5" s="6">
        <f>C1+C3/2*TAN(RADIANS(C2/2))</f>
        <v>1.6430780618346943</v>
      </c>
      <c r="D5" s="5" t="s">
        <v>20</v>
      </c>
      <c r="F5" s="1"/>
    </row>
    <row r="7" spans="2:17" x14ac:dyDescent="0.2">
      <c r="D7" s="1" t="s">
        <v>10</v>
      </c>
      <c r="E7" s="1"/>
      <c r="F7" s="1"/>
      <c r="G7" s="1"/>
      <c r="N7" s="1" t="s">
        <v>11</v>
      </c>
    </row>
    <row r="8" spans="2:17" x14ac:dyDescent="0.2">
      <c r="D8" s="1" t="s">
        <v>12</v>
      </c>
      <c r="E8" s="1"/>
      <c r="F8" s="1" t="s">
        <v>31</v>
      </c>
      <c r="G8" s="1"/>
      <c r="H8" s="1" t="s">
        <v>28</v>
      </c>
      <c r="J8" s="1" t="s">
        <v>19</v>
      </c>
      <c r="L8" s="1" t="s">
        <v>34</v>
      </c>
      <c r="N8" t="s">
        <v>23</v>
      </c>
      <c r="O8" s="1"/>
      <c r="P8" s="1"/>
      <c r="Q8" s="1"/>
    </row>
    <row r="9" spans="2:17" x14ac:dyDescent="0.2">
      <c r="B9" s="1" t="s">
        <v>17</v>
      </c>
      <c r="C9" s="1" t="s">
        <v>0</v>
      </c>
      <c r="D9" t="s">
        <v>21</v>
      </c>
      <c r="E9" t="s">
        <v>21</v>
      </c>
      <c r="F9" t="s">
        <v>21</v>
      </c>
      <c r="G9" t="s">
        <v>21</v>
      </c>
      <c r="H9" t="s">
        <v>22</v>
      </c>
      <c r="I9" t="s">
        <v>22</v>
      </c>
      <c r="J9" s="7" t="s">
        <v>20</v>
      </c>
      <c r="L9" s="7" t="s">
        <v>20</v>
      </c>
      <c r="N9" s="2" t="s">
        <v>13</v>
      </c>
      <c r="O9" s="2"/>
      <c r="P9" s="2" t="s">
        <v>14</v>
      </c>
      <c r="Q9" s="2"/>
    </row>
    <row r="10" spans="2:17" x14ac:dyDescent="0.2">
      <c r="B10" t="s">
        <v>20</v>
      </c>
      <c r="C10" t="s">
        <v>20</v>
      </c>
      <c r="D10" s="1" t="s">
        <v>15</v>
      </c>
      <c r="E10" s="1" t="s">
        <v>16</v>
      </c>
      <c r="F10" s="1" t="s">
        <v>15</v>
      </c>
      <c r="G10" s="1" t="s">
        <v>16</v>
      </c>
      <c r="H10" s="1" t="s">
        <v>15</v>
      </c>
      <c r="I10" s="1" t="s">
        <v>16</v>
      </c>
      <c r="J10" s="1" t="s">
        <v>15</v>
      </c>
      <c r="K10" s="1" t="s">
        <v>16</v>
      </c>
      <c r="L10" s="1" t="s">
        <v>32</v>
      </c>
      <c r="M10" s="1" t="s">
        <v>33</v>
      </c>
      <c r="N10" s="2" t="s">
        <v>15</v>
      </c>
      <c r="O10" s="2" t="s">
        <v>16</v>
      </c>
      <c r="P10" s="2" t="s">
        <v>15</v>
      </c>
      <c r="Q10" s="2" t="s">
        <v>16</v>
      </c>
    </row>
    <row r="11" spans="2:17" x14ac:dyDescent="0.2">
      <c r="B11" s="20">
        <v>0</v>
      </c>
      <c r="C11" s="8">
        <f>C$1-B11</f>
        <v>1</v>
      </c>
      <c r="D11" s="17">
        <f>(5/6)*C2</f>
        <v>25</v>
      </c>
      <c r="E11" s="15">
        <f>C2</f>
        <v>30</v>
      </c>
      <c r="F11" s="16">
        <v>0</v>
      </c>
      <c r="G11" s="13">
        <v>0</v>
      </c>
      <c r="H11" s="14" t="s">
        <v>29</v>
      </c>
      <c r="I11" s="14" t="s">
        <v>29</v>
      </c>
      <c r="J11" s="18">
        <f>G1</f>
        <v>2.8</v>
      </c>
      <c r="K11" s="4">
        <f>C3</f>
        <v>4.8</v>
      </c>
      <c r="L11" s="25">
        <f>K11</f>
        <v>4.8</v>
      </c>
      <c r="M11" s="28">
        <f>J11</f>
        <v>2.8</v>
      </c>
      <c r="N11" s="18">
        <v>252.58</v>
      </c>
      <c r="O11" s="4">
        <v>262.29000000000002</v>
      </c>
      <c r="P11" s="18">
        <v>27.39</v>
      </c>
      <c r="Q11" s="4">
        <v>34.869999999999997</v>
      </c>
    </row>
    <row r="12" spans="2:17" x14ac:dyDescent="0.2">
      <c r="B12" s="20">
        <v>0.1</v>
      </c>
      <c r="C12" s="8">
        <f t="shared" ref="C12:C21" si="0">C$1-B12</f>
        <v>0.9</v>
      </c>
      <c r="D12" s="17">
        <f>D11</f>
        <v>25</v>
      </c>
      <c r="E12" s="15">
        <f>E11</f>
        <v>30</v>
      </c>
      <c r="F12" s="16">
        <v>0</v>
      </c>
      <c r="G12" s="13">
        <v>0</v>
      </c>
      <c r="H12" s="14" t="s">
        <v>29</v>
      </c>
      <c r="I12" s="14" t="s">
        <v>29</v>
      </c>
      <c r="J12" s="18">
        <f>J11</f>
        <v>2.8</v>
      </c>
      <c r="K12" s="4">
        <f>K11</f>
        <v>4.8</v>
      </c>
      <c r="L12" s="25">
        <f t="shared" ref="L12:L36" si="1">K12</f>
        <v>4.8</v>
      </c>
      <c r="M12" s="28">
        <f t="shared" ref="M12:M36" si="2">J12</f>
        <v>2.8</v>
      </c>
      <c r="N12" s="18">
        <v>238.05</v>
      </c>
      <c r="O12" s="4">
        <v>245.54</v>
      </c>
      <c r="P12" s="18">
        <v>26.6</v>
      </c>
      <c r="Q12" s="4">
        <v>34.200000000000003</v>
      </c>
    </row>
    <row r="13" spans="2:17" x14ac:dyDescent="0.2">
      <c r="B13" s="20">
        <v>0.2</v>
      </c>
      <c r="C13" s="8">
        <f t="shared" si="0"/>
        <v>0.8</v>
      </c>
      <c r="D13" s="17">
        <f t="shared" ref="D13:D36" si="3">D12</f>
        <v>25</v>
      </c>
      <c r="E13" s="15">
        <f t="shared" ref="E13:E36" si="4">E12</f>
        <v>30</v>
      </c>
      <c r="F13" s="16">
        <v>0</v>
      </c>
      <c r="G13" s="13">
        <v>0</v>
      </c>
      <c r="H13" s="14" t="s">
        <v>29</v>
      </c>
      <c r="I13" s="14" t="s">
        <v>29</v>
      </c>
      <c r="J13" s="18">
        <f t="shared" ref="J13:J36" si="5">J12</f>
        <v>2.8</v>
      </c>
      <c r="K13" s="4">
        <f t="shared" ref="K13:K21" si="6">K12</f>
        <v>4.8</v>
      </c>
      <c r="L13" s="25">
        <f t="shared" si="1"/>
        <v>4.8</v>
      </c>
      <c r="M13" s="28">
        <f t="shared" si="2"/>
        <v>2.8</v>
      </c>
      <c r="N13" s="18">
        <v>223.78</v>
      </c>
      <c r="O13" s="4">
        <v>228.98</v>
      </c>
      <c r="P13" s="18">
        <v>25.81</v>
      </c>
      <c r="Q13" s="4">
        <v>33.53</v>
      </c>
    </row>
    <row r="14" spans="2:17" x14ac:dyDescent="0.2">
      <c r="B14" s="20">
        <v>0.3</v>
      </c>
      <c r="C14" s="8">
        <f t="shared" si="0"/>
        <v>0.7</v>
      </c>
      <c r="D14" s="17">
        <f t="shared" si="3"/>
        <v>25</v>
      </c>
      <c r="E14" s="15">
        <f t="shared" si="4"/>
        <v>30</v>
      </c>
      <c r="F14" s="16">
        <v>0</v>
      </c>
      <c r="G14" s="13">
        <v>0</v>
      </c>
      <c r="H14" s="14" t="s">
        <v>29</v>
      </c>
      <c r="I14" s="14" t="s">
        <v>29</v>
      </c>
      <c r="J14" s="18">
        <f t="shared" si="5"/>
        <v>2.8</v>
      </c>
      <c r="K14" s="4">
        <f t="shared" si="6"/>
        <v>4.8</v>
      </c>
      <c r="L14" s="25">
        <f t="shared" si="1"/>
        <v>4.8</v>
      </c>
      <c r="M14" s="28">
        <f t="shared" si="2"/>
        <v>2.8</v>
      </c>
      <c r="N14" s="18">
        <v>209.75</v>
      </c>
      <c r="O14" s="4">
        <v>212.6</v>
      </c>
      <c r="P14" s="18">
        <v>25.02</v>
      </c>
      <c r="Q14" s="4">
        <v>32.85</v>
      </c>
    </row>
    <row r="15" spans="2:17" x14ac:dyDescent="0.2">
      <c r="B15" s="20">
        <v>0.4</v>
      </c>
      <c r="C15" s="8">
        <f t="shared" si="0"/>
        <v>0.6</v>
      </c>
      <c r="D15" s="17">
        <f t="shared" si="3"/>
        <v>25</v>
      </c>
      <c r="E15" s="15">
        <f t="shared" si="4"/>
        <v>30</v>
      </c>
      <c r="F15" s="16">
        <v>0</v>
      </c>
      <c r="G15" s="13">
        <v>0</v>
      </c>
      <c r="H15" s="14" t="s">
        <v>29</v>
      </c>
      <c r="I15" s="14" t="s">
        <v>29</v>
      </c>
      <c r="J15" s="18">
        <f t="shared" si="5"/>
        <v>2.8</v>
      </c>
      <c r="K15" s="4">
        <f t="shared" si="6"/>
        <v>4.8</v>
      </c>
      <c r="L15" s="25">
        <f t="shared" si="1"/>
        <v>4.8</v>
      </c>
      <c r="M15" s="28">
        <f t="shared" si="2"/>
        <v>2.8</v>
      </c>
      <c r="N15" s="18">
        <v>195.98</v>
      </c>
      <c r="O15" s="4">
        <v>196.4</v>
      </c>
      <c r="P15" s="18">
        <v>24.23</v>
      </c>
      <c r="Q15" s="4">
        <v>32.18</v>
      </c>
    </row>
    <row r="16" spans="2:17" x14ac:dyDescent="0.2">
      <c r="B16" s="20">
        <v>0.5</v>
      </c>
      <c r="C16" s="8">
        <f t="shared" si="0"/>
        <v>0.5</v>
      </c>
      <c r="D16" s="17">
        <f t="shared" si="3"/>
        <v>25</v>
      </c>
      <c r="E16" s="15">
        <f t="shared" si="4"/>
        <v>30</v>
      </c>
      <c r="F16" s="16">
        <v>0</v>
      </c>
      <c r="G16" s="13">
        <v>0</v>
      </c>
      <c r="H16" s="14" t="s">
        <v>29</v>
      </c>
      <c r="I16" s="14" t="s">
        <v>29</v>
      </c>
      <c r="J16" s="18">
        <f t="shared" si="5"/>
        <v>2.8</v>
      </c>
      <c r="K16" s="4">
        <f t="shared" si="6"/>
        <v>4.8</v>
      </c>
      <c r="L16" s="25">
        <f t="shared" si="1"/>
        <v>4.8</v>
      </c>
      <c r="M16" s="28">
        <f t="shared" si="2"/>
        <v>2.8</v>
      </c>
      <c r="N16" s="18">
        <v>182.45</v>
      </c>
      <c r="O16" s="4">
        <v>180.38</v>
      </c>
      <c r="P16" s="18">
        <v>23.44</v>
      </c>
      <c r="Q16" s="4">
        <v>31.5</v>
      </c>
    </row>
    <row r="17" spans="2:17" x14ac:dyDescent="0.2">
      <c r="B17" s="20">
        <v>0.6</v>
      </c>
      <c r="C17" s="8">
        <f t="shared" si="0"/>
        <v>0.4</v>
      </c>
      <c r="D17" s="17">
        <f t="shared" si="3"/>
        <v>25</v>
      </c>
      <c r="E17" s="15">
        <f t="shared" si="4"/>
        <v>30</v>
      </c>
      <c r="F17" s="16">
        <v>0</v>
      </c>
      <c r="G17" s="13">
        <v>0</v>
      </c>
      <c r="H17" s="14" t="s">
        <v>29</v>
      </c>
      <c r="I17" s="14" t="s">
        <v>29</v>
      </c>
      <c r="J17" s="18">
        <f t="shared" si="5"/>
        <v>2.8</v>
      </c>
      <c r="K17" s="4">
        <f t="shared" si="6"/>
        <v>4.8</v>
      </c>
      <c r="L17" s="25">
        <f t="shared" si="1"/>
        <v>4.8</v>
      </c>
      <c r="M17" s="28">
        <f t="shared" si="2"/>
        <v>2.8</v>
      </c>
      <c r="N17" s="18">
        <v>169.18</v>
      </c>
      <c r="O17" s="4">
        <v>164.54</v>
      </c>
      <c r="P17" s="18">
        <v>22.65</v>
      </c>
      <c r="Q17" s="4">
        <v>30.83</v>
      </c>
    </row>
    <row r="18" spans="2:17" x14ac:dyDescent="0.2">
      <c r="B18" s="20">
        <v>0.7</v>
      </c>
      <c r="C18" s="8">
        <f t="shared" si="0"/>
        <v>0.30000000000000004</v>
      </c>
      <c r="D18" s="17">
        <f t="shared" si="3"/>
        <v>25</v>
      </c>
      <c r="E18" s="15">
        <f t="shared" si="4"/>
        <v>30</v>
      </c>
      <c r="F18" s="16">
        <v>0</v>
      </c>
      <c r="G18" s="13">
        <v>0</v>
      </c>
      <c r="H18" s="14" t="s">
        <v>29</v>
      </c>
      <c r="I18" s="14" t="s">
        <v>29</v>
      </c>
      <c r="J18" s="18">
        <f t="shared" si="5"/>
        <v>2.8</v>
      </c>
      <c r="K18" s="4">
        <f t="shared" si="6"/>
        <v>4.8</v>
      </c>
      <c r="L18" s="25">
        <f t="shared" si="1"/>
        <v>4.8</v>
      </c>
      <c r="M18" s="28">
        <f t="shared" si="2"/>
        <v>2.8</v>
      </c>
      <c r="N18" s="18">
        <v>156.16</v>
      </c>
      <c r="O18" s="4">
        <v>148.88</v>
      </c>
      <c r="P18" s="18">
        <v>21.86</v>
      </c>
      <c r="Q18" s="4">
        <v>30.16</v>
      </c>
    </row>
    <row r="19" spans="2:17" x14ac:dyDescent="0.2">
      <c r="B19" s="20">
        <v>0.8</v>
      </c>
      <c r="C19" s="8">
        <f t="shared" si="0"/>
        <v>0.19999999999999996</v>
      </c>
      <c r="D19" s="17">
        <f t="shared" si="3"/>
        <v>25</v>
      </c>
      <c r="E19" s="15">
        <f t="shared" si="4"/>
        <v>30</v>
      </c>
      <c r="F19" s="16">
        <v>0</v>
      </c>
      <c r="G19" s="13">
        <v>0</v>
      </c>
      <c r="H19" s="14" t="s">
        <v>29</v>
      </c>
      <c r="I19" s="14" t="s">
        <v>29</v>
      </c>
      <c r="J19" s="18">
        <f t="shared" si="5"/>
        <v>2.8</v>
      </c>
      <c r="K19" s="4">
        <f t="shared" si="6"/>
        <v>4.8</v>
      </c>
      <c r="L19" s="25">
        <f t="shared" si="1"/>
        <v>4.8</v>
      </c>
      <c r="M19" s="28">
        <f t="shared" si="2"/>
        <v>2.8</v>
      </c>
      <c r="N19" s="18">
        <v>143.38999999999999</v>
      </c>
      <c r="O19" s="4">
        <v>133.4</v>
      </c>
      <c r="P19" s="18">
        <v>21.07</v>
      </c>
      <c r="Q19" s="4">
        <v>29.48</v>
      </c>
    </row>
    <row r="20" spans="2:17" x14ac:dyDescent="0.2">
      <c r="B20" s="20">
        <v>0.9</v>
      </c>
      <c r="C20" s="8">
        <f t="shared" si="0"/>
        <v>9.9999999999999978E-2</v>
      </c>
      <c r="D20" s="17">
        <f t="shared" si="3"/>
        <v>25</v>
      </c>
      <c r="E20" s="15">
        <f t="shared" si="4"/>
        <v>30</v>
      </c>
      <c r="F20" s="16">
        <v>0</v>
      </c>
      <c r="G20" s="13">
        <v>0</v>
      </c>
      <c r="H20" s="14" t="s">
        <v>29</v>
      </c>
      <c r="I20" s="14" t="s">
        <v>29</v>
      </c>
      <c r="J20" s="18">
        <f t="shared" si="5"/>
        <v>2.8</v>
      </c>
      <c r="K20" s="4">
        <f t="shared" si="6"/>
        <v>4.8</v>
      </c>
      <c r="L20" s="25">
        <f t="shared" si="1"/>
        <v>4.8</v>
      </c>
      <c r="M20" s="28">
        <f t="shared" si="2"/>
        <v>2.8</v>
      </c>
      <c r="N20" s="18">
        <v>130.87</v>
      </c>
      <c r="O20" s="4">
        <v>118.11</v>
      </c>
      <c r="P20" s="18">
        <v>20.29</v>
      </c>
      <c r="Q20" s="4">
        <v>28.81</v>
      </c>
    </row>
    <row r="21" spans="2:17" x14ac:dyDescent="0.2">
      <c r="B21" s="20">
        <v>1</v>
      </c>
      <c r="C21" s="8">
        <f t="shared" si="0"/>
        <v>0</v>
      </c>
      <c r="D21" s="17">
        <f t="shared" si="3"/>
        <v>25</v>
      </c>
      <c r="E21" s="15">
        <f t="shared" si="4"/>
        <v>30</v>
      </c>
      <c r="F21" s="16">
        <v>0</v>
      </c>
      <c r="G21" s="13">
        <v>0</v>
      </c>
      <c r="H21" s="19" t="s">
        <v>30</v>
      </c>
      <c r="I21" s="19" t="s">
        <v>30</v>
      </c>
      <c r="J21" s="18">
        <f t="shared" si="5"/>
        <v>2.8</v>
      </c>
      <c r="K21" s="4">
        <f t="shared" si="6"/>
        <v>4.8</v>
      </c>
      <c r="L21" s="25">
        <f t="shared" si="1"/>
        <v>4.8</v>
      </c>
      <c r="M21" s="28">
        <f t="shared" si="2"/>
        <v>2.8</v>
      </c>
      <c r="N21" s="18">
        <v>118.59</v>
      </c>
      <c r="O21" s="4">
        <v>102.99</v>
      </c>
      <c r="P21" s="18">
        <v>19.5</v>
      </c>
      <c r="Q21" s="4">
        <v>28.13</v>
      </c>
    </row>
    <row r="22" spans="2:17" x14ac:dyDescent="0.2">
      <c r="B22" s="21">
        <v>1.1000000000000001</v>
      </c>
      <c r="C22" s="3">
        <f>C21</f>
        <v>0</v>
      </c>
      <c r="D22" s="17">
        <f t="shared" si="3"/>
        <v>25</v>
      </c>
      <c r="E22" s="15">
        <f t="shared" si="4"/>
        <v>30</v>
      </c>
      <c r="F22" s="16">
        <v>0</v>
      </c>
      <c r="G22" s="13">
        <v>0</v>
      </c>
      <c r="H22" s="19" t="s">
        <v>30</v>
      </c>
      <c r="I22" s="19" t="s">
        <v>30</v>
      </c>
      <c r="J22" s="18">
        <f t="shared" si="5"/>
        <v>2.8</v>
      </c>
      <c r="K22" s="10">
        <f>C$3-(B22-C$1)/TAN(RADIANS(C$2/2))</f>
        <v>4.426794919243112</v>
      </c>
      <c r="L22" s="26">
        <f t="shared" si="1"/>
        <v>4.426794919243112</v>
      </c>
      <c r="M22" s="10">
        <f t="shared" si="2"/>
        <v>2.8</v>
      </c>
      <c r="N22" s="28">
        <v>116.49</v>
      </c>
      <c r="O22" s="10">
        <v>102.81</v>
      </c>
      <c r="P22" s="28">
        <v>19.670000000000002</v>
      </c>
      <c r="Q22" s="10">
        <v>27.58</v>
      </c>
    </row>
    <row r="23" spans="2:17" x14ac:dyDescent="0.2">
      <c r="B23" s="21">
        <v>1.2</v>
      </c>
      <c r="C23" s="3">
        <f t="shared" ref="C23:C28" si="7">C22</f>
        <v>0</v>
      </c>
      <c r="D23" s="17">
        <f t="shared" si="3"/>
        <v>25</v>
      </c>
      <c r="E23" s="15">
        <f t="shared" si="4"/>
        <v>30</v>
      </c>
      <c r="F23" s="16">
        <v>0</v>
      </c>
      <c r="G23" s="13">
        <v>0</v>
      </c>
      <c r="H23" s="19" t="s">
        <v>30</v>
      </c>
      <c r="I23" s="19" t="s">
        <v>30</v>
      </c>
      <c r="J23" s="18">
        <f t="shared" si="5"/>
        <v>2.8</v>
      </c>
      <c r="K23" s="10">
        <f>C$3-(B23-C$1)/TAN(RADIANS(C$2/2))</f>
        <v>4.0535898384862241</v>
      </c>
      <c r="L23" s="26">
        <f t="shared" si="1"/>
        <v>4.0535898384862241</v>
      </c>
      <c r="M23" s="10">
        <f t="shared" si="2"/>
        <v>2.8</v>
      </c>
      <c r="N23" s="28">
        <v>113.94</v>
      </c>
      <c r="O23" s="10">
        <v>101.27</v>
      </c>
      <c r="P23" s="28">
        <v>19.87</v>
      </c>
      <c r="Q23" s="10">
        <v>27.01</v>
      </c>
    </row>
    <row r="24" spans="2:17" x14ac:dyDescent="0.2">
      <c r="B24" s="21">
        <v>1.3</v>
      </c>
      <c r="C24" s="3">
        <f t="shared" si="7"/>
        <v>0</v>
      </c>
      <c r="D24" s="17">
        <f t="shared" si="3"/>
        <v>25</v>
      </c>
      <c r="E24" s="15">
        <f t="shared" si="4"/>
        <v>30</v>
      </c>
      <c r="F24" s="16">
        <v>0</v>
      </c>
      <c r="G24" s="13">
        <v>0</v>
      </c>
      <c r="H24" s="19" t="s">
        <v>30</v>
      </c>
      <c r="I24" s="19" t="s">
        <v>30</v>
      </c>
      <c r="J24" s="18">
        <f t="shared" si="5"/>
        <v>2.8</v>
      </c>
      <c r="K24" s="10">
        <f>C$3-(B24-C$1)/TAN(RADIANS(C$2/2))</f>
        <v>3.6803847577293363</v>
      </c>
      <c r="L24" s="26">
        <f t="shared" si="1"/>
        <v>3.6803847577293363</v>
      </c>
      <c r="M24" s="10">
        <f t="shared" si="2"/>
        <v>2.8</v>
      </c>
      <c r="N24" s="28">
        <v>110.94</v>
      </c>
      <c r="O24" s="10">
        <v>98.47</v>
      </c>
      <c r="P24" s="28">
        <v>20.12</v>
      </c>
      <c r="Q24" s="10">
        <v>26.46</v>
      </c>
    </row>
    <row r="25" spans="2:17" x14ac:dyDescent="0.2">
      <c r="B25" s="21">
        <v>1.4</v>
      </c>
      <c r="C25" s="3">
        <f t="shared" si="7"/>
        <v>0</v>
      </c>
      <c r="D25" s="17">
        <f t="shared" si="3"/>
        <v>25</v>
      </c>
      <c r="E25" s="15">
        <f t="shared" si="4"/>
        <v>30</v>
      </c>
      <c r="F25" s="16">
        <v>0</v>
      </c>
      <c r="G25" s="13">
        <v>0</v>
      </c>
      <c r="H25" s="19" t="s">
        <v>30</v>
      </c>
      <c r="I25" s="19" t="s">
        <v>30</v>
      </c>
      <c r="J25" s="18">
        <f t="shared" si="5"/>
        <v>2.8</v>
      </c>
      <c r="K25" s="10">
        <f>C$3-(B25-C$1)/TAN(RADIANS(C$2/2))</f>
        <v>3.3071796769724493</v>
      </c>
      <c r="L25" s="26">
        <f t="shared" si="1"/>
        <v>3.3071796769724493</v>
      </c>
      <c r="M25" s="10">
        <f t="shared" si="2"/>
        <v>2.8</v>
      </c>
      <c r="N25" s="28">
        <v>107.27</v>
      </c>
      <c r="O25" s="10">
        <v>94.36</v>
      </c>
      <c r="P25" s="28">
        <v>20.41</v>
      </c>
      <c r="Q25" s="10">
        <v>25.9</v>
      </c>
    </row>
    <row r="26" spans="2:17" x14ac:dyDescent="0.2">
      <c r="B26" s="21">
        <v>1.5</v>
      </c>
      <c r="C26" s="3">
        <f t="shared" si="7"/>
        <v>0</v>
      </c>
      <c r="D26" s="17">
        <f t="shared" si="3"/>
        <v>25</v>
      </c>
      <c r="E26" s="15">
        <f t="shared" si="4"/>
        <v>30</v>
      </c>
      <c r="F26" s="16">
        <v>0</v>
      </c>
      <c r="G26" s="13">
        <v>0</v>
      </c>
      <c r="H26" s="19" t="s">
        <v>30</v>
      </c>
      <c r="I26" s="19" t="s">
        <v>30</v>
      </c>
      <c r="J26" s="18">
        <f t="shared" si="5"/>
        <v>2.8</v>
      </c>
      <c r="K26" s="10">
        <f>C$3-(B26-C$1)/TAN(RADIANS(C$2/2))</f>
        <v>2.933974596215561</v>
      </c>
      <c r="L26" s="26">
        <f t="shared" si="1"/>
        <v>2.933974596215561</v>
      </c>
      <c r="M26" s="10">
        <f t="shared" si="2"/>
        <v>2.8</v>
      </c>
      <c r="N26" s="28">
        <v>102.54</v>
      </c>
      <c r="O26" s="10">
        <v>88.8</v>
      </c>
      <c r="P26" s="28">
        <v>20.8</v>
      </c>
      <c r="Q26" s="10">
        <v>25.34</v>
      </c>
    </row>
    <row r="27" spans="2:17" x14ac:dyDescent="0.2">
      <c r="B27" s="21">
        <v>1.6</v>
      </c>
      <c r="C27" s="3">
        <f t="shared" si="7"/>
        <v>0</v>
      </c>
      <c r="D27" s="17">
        <f t="shared" si="3"/>
        <v>25</v>
      </c>
      <c r="E27" s="15">
        <f t="shared" si="4"/>
        <v>30</v>
      </c>
      <c r="F27" s="16">
        <v>0</v>
      </c>
      <c r="G27" s="13">
        <v>0</v>
      </c>
      <c r="H27" s="19" t="s">
        <v>30</v>
      </c>
      <c r="I27" s="19" t="s">
        <v>30</v>
      </c>
      <c r="J27" s="18">
        <f t="shared" si="5"/>
        <v>2.8</v>
      </c>
      <c r="K27" s="10">
        <f>C$3-(B27-C$1)/TAN(RADIANS(C$2/2))</f>
        <v>2.5607695154586732</v>
      </c>
      <c r="L27" s="26">
        <f t="shared" si="1"/>
        <v>2.5607695154586732</v>
      </c>
      <c r="M27" s="10">
        <f t="shared" si="2"/>
        <v>2.8</v>
      </c>
      <c r="N27" s="28">
        <v>96.58</v>
      </c>
      <c r="O27" s="10">
        <v>82.07</v>
      </c>
      <c r="P27" s="28">
        <v>21.28</v>
      </c>
      <c r="Q27" s="10">
        <v>24.78</v>
      </c>
    </row>
    <row r="28" spans="2:17" x14ac:dyDescent="0.2">
      <c r="B28" s="22">
        <f>C5</f>
        <v>1.6430780618346943</v>
      </c>
      <c r="C28" s="3">
        <f t="shared" si="7"/>
        <v>0</v>
      </c>
      <c r="D28" s="17">
        <f t="shared" si="3"/>
        <v>25</v>
      </c>
      <c r="E28" s="15">
        <f t="shared" si="4"/>
        <v>30</v>
      </c>
      <c r="F28" s="16">
        <v>0</v>
      </c>
      <c r="G28" s="13">
        <v>0</v>
      </c>
      <c r="H28" s="19" t="s">
        <v>30</v>
      </c>
      <c r="I28" s="19" t="s">
        <v>30</v>
      </c>
      <c r="J28" s="18">
        <f t="shared" si="5"/>
        <v>2.8</v>
      </c>
      <c r="K28" s="10">
        <f>C$3-(B28-C$1)/TAN(RADIANS(C$2/2))</f>
        <v>2.4000000000000004</v>
      </c>
      <c r="L28" s="26">
        <f t="shared" si="1"/>
        <v>2.4000000000000004</v>
      </c>
      <c r="M28" s="10">
        <f t="shared" si="2"/>
        <v>2.8</v>
      </c>
      <c r="N28" s="28">
        <v>93.44</v>
      </c>
      <c r="O28" s="10">
        <v>78.760000000000005</v>
      </c>
      <c r="P28" s="28">
        <v>21.53</v>
      </c>
      <c r="Q28" s="10">
        <v>24.54</v>
      </c>
    </row>
    <row r="29" spans="2:17" x14ac:dyDescent="0.2">
      <c r="B29" s="23">
        <v>1.7</v>
      </c>
      <c r="C29" s="9">
        <v>0</v>
      </c>
      <c r="D29" s="17">
        <f t="shared" si="3"/>
        <v>25</v>
      </c>
      <c r="E29" s="15">
        <f t="shared" si="4"/>
        <v>30</v>
      </c>
      <c r="F29" s="16">
        <v>0</v>
      </c>
      <c r="G29" s="12">
        <f>C2/2</f>
        <v>15</v>
      </c>
      <c r="H29" s="19" t="s">
        <v>30</v>
      </c>
      <c r="I29" s="19" t="s">
        <v>30</v>
      </c>
      <c r="J29" s="18">
        <f t="shared" si="5"/>
        <v>2.8</v>
      </c>
      <c r="K29" s="11">
        <f>C$3-(B29-C$1)/TAN(RADIANS(C$2/2))</f>
        <v>2.1875644347017857</v>
      </c>
      <c r="L29" s="27">
        <f t="shared" si="1"/>
        <v>2.1875644347017857</v>
      </c>
      <c r="M29" s="11">
        <f t="shared" si="2"/>
        <v>2.8</v>
      </c>
      <c r="N29" s="19">
        <v>88.61</v>
      </c>
      <c r="O29" s="11">
        <v>53.35</v>
      </c>
      <c r="P29" s="19">
        <v>21.92</v>
      </c>
      <c r="Q29" s="11">
        <v>21.76</v>
      </c>
    </row>
    <row r="30" spans="2:17" x14ac:dyDescent="0.2">
      <c r="B30" s="23">
        <v>1.8</v>
      </c>
      <c r="C30" s="9">
        <f>C29</f>
        <v>0</v>
      </c>
      <c r="D30" s="17">
        <f t="shared" si="3"/>
        <v>25</v>
      </c>
      <c r="E30" s="15">
        <f t="shared" si="4"/>
        <v>30</v>
      </c>
      <c r="F30" s="16">
        <v>0</v>
      </c>
      <c r="G30" s="12">
        <f>G29</f>
        <v>15</v>
      </c>
      <c r="H30" s="19" t="s">
        <v>30</v>
      </c>
      <c r="I30" s="19" t="s">
        <v>30</v>
      </c>
      <c r="J30" s="18">
        <f t="shared" si="5"/>
        <v>2.8</v>
      </c>
      <c r="K30" s="11">
        <f>C$3-(B30-C$1)/TAN(RADIANS(C$2/2))</f>
        <v>1.8143593539448979</v>
      </c>
      <c r="L30" s="27">
        <f t="shared" si="1"/>
        <v>1.8143593539448979</v>
      </c>
      <c r="M30" s="11">
        <f t="shared" si="2"/>
        <v>2.8</v>
      </c>
      <c r="N30" s="19">
        <v>77.040000000000006</v>
      </c>
      <c r="O30" s="11">
        <v>46.44</v>
      </c>
      <c r="P30" s="19">
        <v>22.86</v>
      </c>
      <c r="Q30" s="11">
        <v>21.25</v>
      </c>
    </row>
    <row r="31" spans="2:17" x14ac:dyDescent="0.2">
      <c r="B31" s="23">
        <v>1.9</v>
      </c>
      <c r="C31" s="9">
        <f t="shared" ref="C31:C36" si="8">C30</f>
        <v>0</v>
      </c>
      <c r="D31" s="17">
        <f t="shared" si="3"/>
        <v>25</v>
      </c>
      <c r="E31" s="15">
        <f t="shared" si="4"/>
        <v>30</v>
      </c>
      <c r="F31" s="16">
        <v>0</v>
      </c>
      <c r="G31" s="12">
        <f t="shared" ref="G31:G36" si="9">G30</f>
        <v>15</v>
      </c>
      <c r="H31" s="19" t="s">
        <v>30</v>
      </c>
      <c r="I31" s="19" t="s">
        <v>30</v>
      </c>
      <c r="J31" s="18">
        <f t="shared" si="5"/>
        <v>2.8</v>
      </c>
      <c r="K31" s="11">
        <f>C$3-(B31-C$1)/TAN(RADIANS(C$2/2))</f>
        <v>1.4411542731880105</v>
      </c>
      <c r="L31" s="27">
        <f t="shared" si="1"/>
        <v>1.4411542731880105</v>
      </c>
      <c r="M31" s="11">
        <f t="shared" si="2"/>
        <v>2.8</v>
      </c>
      <c r="N31" s="19">
        <v>59.9</v>
      </c>
      <c r="O31" s="11">
        <v>38.76</v>
      </c>
      <c r="P31" s="19">
        <v>24.25</v>
      </c>
      <c r="Q31" s="11">
        <v>20.75</v>
      </c>
    </row>
    <row r="32" spans="2:17" x14ac:dyDescent="0.2">
      <c r="B32" s="23">
        <v>2</v>
      </c>
      <c r="C32" s="9">
        <f t="shared" si="8"/>
        <v>0</v>
      </c>
      <c r="D32" s="17">
        <f t="shared" si="3"/>
        <v>25</v>
      </c>
      <c r="E32" s="15">
        <f t="shared" si="4"/>
        <v>30</v>
      </c>
      <c r="F32" s="16">
        <v>0</v>
      </c>
      <c r="G32" s="12">
        <f t="shared" si="9"/>
        <v>15</v>
      </c>
      <c r="H32" s="19" t="s">
        <v>30</v>
      </c>
      <c r="I32" s="19" t="s">
        <v>30</v>
      </c>
      <c r="J32" s="18">
        <f t="shared" si="5"/>
        <v>2.8</v>
      </c>
      <c r="K32" s="11">
        <f>C$3-(B32-C$1)/TAN(RADIANS(C$2/2))</f>
        <v>1.0679491924311222</v>
      </c>
      <c r="L32" s="27">
        <f t="shared" si="1"/>
        <v>1.0679491924311222</v>
      </c>
      <c r="M32" s="11">
        <f t="shared" si="2"/>
        <v>2.8</v>
      </c>
      <c r="N32" s="19">
        <v>30.9</v>
      </c>
      <c r="O32" s="11">
        <v>30.15</v>
      </c>
      <c r="P32" s="19">
        <v>26.6</v>
      </c>
      <c r="Q32" s="11">
        <v>20.260000000000002</v>
      </c>
    </row>
    <row r="33" spans="2:17" x14ac:dyDescent="0.2">
      <c r="B33" s="23">
        <v>2.1</v>
      </c>
      <c r="C33" s="9">
        <f t="shared" si="8"/>
        <v>0</v>
      </c>
      <c r="D33" s="17">
        <f t="shared" si="3"/>
        <v>25</v>
      </c>
      <c r="E33" s="15">
        <f t="shared" si="4"/>
        <v>30</v>
      </c>
      <c r="F33" s="16">
        <v>0</v>
      </c>
      <c r="G33" s="12">
        <f t="shared" si="9"/>
        <v>15</v>
      </c>
      <c r="H33" s="19" t="s">
        <v>30</v>
      </c>
      <c r="I33" s="19" t="s">
        <v>30</v>
      </c>
      <c r="J33" s="18">
        <f t="shared" si="5"/>
        <v>2.8</v>
      </c>
      <c r="K33" s="11">
        <f>C$3-(B33-C$1)/TAN(RADIANS(C$2/2))</f>
        <v>0.69474411167423433</v>
      </c>
      <c r="L33" s="27">
        <f t="shared" si="1"/>
        <v>0.69474411167423433</v>
      </c>
      <c r="M33" s="11">
        <f t="shared" si="2"/>
        <v>2.8</v>
      </c>
      <c r="N33" s="19">
        <v>0</v>
      </c>
      <c r="O33" s="11">
        <v>20.34</v>
      </c>
      <c r="P33" s="19">
        <v>31.63</v>
      </c>
      <c r="Q33" s="11">
        <v>19.739999999999998</v>
      </c>
    </row>
    <row r="34" spans="2:17" x14ac:dyDescent="0.2">
      <c r="B34" s="23">
        <v>2.2000000000000002</v>
      </c>
      <c r="C34" s="9">
        <f t="shared" si="8"/>
        <v>0</v>
      </c>
      <c r="D34" s="17">
        <f t="shared" si="3"/>
        <v>25</v>
      </c>
      <c r="E34" s="15">
        <f t="shared" si="4"/>
        <v>30</v>
      </c>
      <c r="F34" s="16">
        <v>0</v>
      </c>
      <c r="G34" s="12">
        <f t="shared" si="9"/>
        <v>15</v>
      </c>
      <c r="H34" s="19" t="s">
        <v>30</v>
      </c>
      <c r="I34" s="19" t="s">
        <v>30</v>
      </c>
      <c r="J34" s="18">
        <f t="shared" si="5"/>
        <v>2.8</v>
      </c>
      <c r="K34" s="11">
        <f>C$3-(B34-C$1)/TAN(RADIANS(C$2/2))</f>
        <v>0.32153903091734648</v>
      </c>
      <c r="L34" s="27">
        <f t="shared" si="1"/>
        <v>0.32153903091734648</v>
      </c>
      <c r="M34" s="11">
        <f t="shared" si="2"/>
        <v>2.8</v>
      </c>
      <c r="N34" s="19">
        <f>N33</f>
        <v>0</v>
      </c>
      <c r="O34" s="11">
        <v>9.84</v>
      </c>
      <c r="P34" s="19">
        <v>48.01</v>
      </c>
      <c r="Q34" s="11">
        <v>19.25</v>
      </c>
    </row>
    <row r="35" spans="2:17" x14ac:dyDescent="0.2">
      <c r="B35" s="24">
        <f>C4</f>
        <v>2.2861561236693886</v>
      </c>
      <c r="C35" s="9">
        <f t="shared" si="8"/>
        <v>0</v>
      </c>
      <c r="D35" s="17">
        <f t="shared" si="3"/>
        <v>25</v>
      </c>
      <c r="E35" s="15">
        <f t="shared" si="4"/>
        <v>30</v>
      </c>
      <c r="F35" s="16">
        <v>0</v>
      </c>
      <c r="G35" s="12">
        <f t="shared" si="9"/>
        <v>15</v>
      </c>
      <c r="H35" s="19" t="s">
        <v>30</v>
      </c>
      <c r="I35" s="19" t="s">
        <v>30</v>
      </c>
      <c r="J35" s="18">
        <f t="shared" si="5"/>
        <v>2.8</v>
      </c>
      <c r="K35" s="11">
        <f>C$3-(B35-C$1)/TAN(RADIANS(C$2/2))</f>
        <v>0</v>
      </c>
      <c r="L35" s="27">
        <f t="shared" si="1"/>
        <v>0</v>
      </c>
      <c r="M35" s="11">
        <f t="shared" si="2"/>
        <v>2.8</v>
      </c>
      <c r="N35" s="19">
        <f t="shared" ref="N35:N36" si="10">N34</f>
        <v>0</v>
      </c>
      <c r="O35" s="11">
        <v>0</v>
      </c>
      <c r="P35" s="19"/>
      <c r="Q35" s="11">
        <v>18.82</v>
      </c>
    </row>
    <row r="36" spans="2:17" x14ac:dyDescent="0.2">
      <c r="B36" s="24">
        <v>2.2999999999999998</v>
      </c>
      <c r="C36" s="9">
        <f t="shared" si="8"/>
        <v>0</v>
      </c>
      <c r="D36" s="17">
        <f t="shared" si="3"/>
        <v>25</v>
      </c>
      <c r="E36" s="15">
        <f t="shared" si="4"/>
        <v>30</v>
      </c>
      <c r="F36" s="16">
        <v>0</v>
      </c>
      <c r="G36" s="12">
        <f t="shared" si="9"/>
        <v>15</v>
      </c>
      <c r="H36" s="19" t="s">
        <v>30</v>
      </c>
      <c r="I36" s="19" t="s">
        <v>30</v>
      </c>
      <c r="J36" s="18">
        <f t="shared" si="5"/>
        <v>2.8</v>
      </c>
      <c r="K36" s="11">
        <v>0</v>
      </c>
      <c r="L36" s="27">
        <f t="shared" si="1"/>
        <v>0</v>
      </c>
      <c r="M36" s="11">
        <f t="shared" si="2"/>
        <v>2.8</v>
      </c>
      <c r="N36" s="19">
        <f t="shared" si="10"/>
        <v>0</v>
      </c>
      <c r="O36" s="11">
        <v>0</v>
      </c>
      <c r="P36" s="19"/>
      <c r="Q36" s="11">
        <f>Q35</f>
        <v>18.82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Degan Di Dieco</dc:creator>
  <cp:lastModifiedBy>Giuseppe Degan Di Dieco</cp:lastModifiedBy>
  <dcterms:created xsi:type="dcterms:W3CDTF">2023-05-15T08:51:07Z</dcterms:created>
  <dcterms:modified xsi:type="dcterms:W3CDTF">2023-05-15T14:24:07Z</dcterms:modified>
</cp:coreProperties>
</file>