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755" activeTab="1"/>
  </bookViews>
  <sheets>
    <sheet name="adatok" sheetId="5" r:id="rId1"/>
    <sheet name="minosites" sheetId="2" r:id="rId2"/>
  </sheets>
  <calcPr calcId="125725"/>
</workbook>
</file>

<file path=xl/calcChain.xml><?xml version="1.0" encoding="utf-8"?>
<calcChain xmlns="http://schemas.openxmlformats.org/spreadsheetml/2006/main">
  <c r="G26" i="5"/>
  <c r="G7"/>
  <c r="G8"/>
  <c r="H8" s="1"/>
  <c r="G9"/>
  <c r="H9" s="1"/>
  <c r="G10"/>
  <c r="H10" s="1"/>
  <c r="G11"/>
  <c r="G12"/>
  <c r="H12" s="1"/>
  <c r="G13"/>
  <c r="H13" s="1"/>
  <c r="G14"/>
  <c r="H14" s="1"/>
  <c r="G15"/>
  <c r="G16"/>
  <c r="H16" s="1"/>
  <c r="G17"/>
  <c r="H17" s="1"/>
  <c r="G18"/>
  <c r="H18" s="1"/>
  <c r="G19"/>
  <c r="G20"/>
  <c r="H20" s="1"/>
  <c r="G21"/>
  <c r="H21" s="1"/>
  <c r="G22"/>
  <c r="H22" s="1"/>
  <c r="G23"/>
  <c r="G24"/>
  <c r="H24" s="1"/>
  <c r="G25"/>
  <c r="H25" s="1"/>
  <c r="G6"/>
  <c r="H6" s="1"/>
  <c r="G5"/>
  <c r="H5" s="1"/>
  <c r="H7"/>
  <c r="H11"/>
  <c r="H15"/>
  <c r="H19"/>
  <c r="H23"/>
  <c r="H26"/>
  <c r="C27"/>
  <c r="D27"/>
  <c r="E27"/>
  <c r="F27"/>
  <c r="B27"/>
  <c r="G3" i="2" l="1"/>
  <c r="G5"/>
  <c r="G6"/>
  <c r="G4"/>
  <c r="G2"/>
  <c r="B30" i="5"/>
</calcChain>
</file>

<file path=xl/sharedStrings.xml><?xml version="1.0" encoding="utf-8"?>
<sst xmlns="http://schemas.openxmlformats.org/spreadsheetml/2006/main" count="48" uniqueCount="44">
  <si>
    <t>Antal Arnold</t>
  </si>
  <si>
    <t>Bertha Béla</t>
  </si>
  <si>
    <t>Czirják Cintia</t>
  </si>
  <si>
    <t>Dezső Dénes</t>
  </si>
  <si>
    <t>Elek Edit</t>
  </si>
  <si>
    <t>Földi Fruzsina</t>
  </si>
  <si>
    <t>Gaál Gábor</t>
  </si>
  <si>
    <t>Hideg Hedvig</t>
  </si>
  <si>
    <t>Irsai Imre</t>
  </si>
  <si>
    <t>Joó János</t>
  </si>
  <si>
    <t>Kovács Kristóf</t>
  </si>
  <si>
    <t>Lengyel Loránd</t>
  </si>
  <si>
    <t>Magyar Máté</t>
  </si>
  <si>
    <t>Nagy Nikolett</t>
  </si>
  <si>
    <t>Orsós Ottília</t>
  </si>
  <si>
    <t>Piros Péter</t>
  </si>
  <si>
    <t>Rácz Róbert</t>
  </si>
  <si>
    <t>Simon Sándor</t>
  </si>
  <si>
    <t>Tar Tünde</t>
  </si>
  <si>
    <t>Vass Viktor</t>
  </si>
  <si>
    <t>Zeke Zita</t>
  </si>
  <si>
    <t>Minősítés</t>
  </si>
  <si>
    <t>Urszuly Ulrik</t>
  </si>
  <si>
    <t>1180-06 Korszerű munkaszervezés</t>
  </si>
  <si>
    <t>1181-06 Gazdálkodás, projektvezetés</t>
  </si>
  <si>
    <t>1188-06 Web-alkalmazás tervezés</t>
  </si>
  <si>
    <t>1189-06 Web-alkalmazás fejlesztés</t>
  </si>
  <si>
    <t>Átlageredmények:</t>
  </si>
  <si>
    <t>-tól</t>
  </si>
  <si>
    <t>-ig</t>
  </si>
  <si>
    <t>minősítés</t>
  </si>
  <si>
    <t>A legjobb eredményt elérő vizsgázó:</t>
  </si>
  <si>
    <t>elégséges</t>
  </si>
  <si>
    <t>közepes</t>
  </si>
  <si>
    <t>jó</t>
  </si>
  <si>
    <t>jeles</t>
  </si>
  <si>
    <t>elégtelen</t>
  </si>
  <si>
    <t>Statisztika</t>
  </si>
  <si>
    <t>Modul neve és súlya a vizsgán</t>
  </si>
  <si>
    <t>A vizsgázó neve</t>
  </si>
  <si>
    <t>A moduleredmények alapján súlyozott, kerekített vizsgaeredmény (%)</t>
  </si>
  <si>
    <t>a minősítés segédtáblája (%):</t>
  </si>
  <si>
    <t>2270-06 A fejlesztés előkészítése</t>
  </si>
  <si>
    <t>Moduleredmények (%)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</si>
</sst>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0" borderId="6" xfId="0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4" xfId="0" applyFont="1" applyBorder="1"/>
    <xf numFmtId="0" fontId="1" fillId="2" borderId="11" xfId="0" applyFont="1" applyFill="1" applyBorder="1"/>
    <xf numFmtId="2" fontId="1" fillId="0" borderId="12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1" fillId="2" borderId="15" xfId="0" applyFont="1" applyFill="1" applyBorder="1"/>
    <xf numFmtId="0" fontId="1" fillId="2" borderId="13" xfId="0" applyFont="1" applyFill="1" applyBorder="1"/>
    <xf numFmtId="0" fontId="1" fillId="2" borderId="9" xfId="0" applyFont="1" applyFill="1" applyBorder="1"/>
    <xf numFmtId="0" fontId="2" fillId="2" borderId="2" xfId="0" applyFont="1" applyFill="1" applyBorder="1" applyAlignment="1">
      <alignment vertical="center" textRotation="90" wrapText="1"/>
    </xf>
    <xf numFmtId="0" fontId="2" fillId="2" borderId="4" xfId="0" applyFont="1" applyFill="1" applyBorder="1" applyAlignment="1">
      <alignment horizontal="center" vertical="center" textRotation="90"/>
    </xf>
    <xf numFmtId="0" fontId="1" fillId="2" borderId="1" xfId="0" applyFont="1" applyFill="1" applyBorder="1"/>
    <xf numFmtId="0" fontId="0" fillId="2" borderId="8" xfId="0" applyFill="1" applyBorder="1"/>
    <xf numFmtId="0" fontId="1" fillId="0" borderId="2" xfId="0" applyFont="1" applyFill="1" applyBorder="1" applyAlignment="1">
      <alignment horizontal="center" textRotation="90" wrapText="1"/>
    </xf>
    <xf numFmtId="0" fontId="1" fillId="0" borderId="3" xfId="0" applyFont="1" applyFill="1" applyBorder="1" applyAlignment="1">
      <alignment horizontal="center" textRotation="90" wrapText="1"/>
    </xf>
    <xf numFmtId="49" fontId="1" fillId="0" borderId="3" xfId="0" applyNumberFormat="1" applyFont="1" applyFill="1" applyBorder="1" applyAlignment="1">
      <alignment horizontal="center" textRotation="90" wrapText="1"/>
    </xf>
    <xf numFmtId="0" fontId="1" fillId="0" borderId="4" xfId="0" applyFont="1" applyFill="1" applyBorder="1" applyAlignment="1">
      <alignment horizontal="center" textRotation="90"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9" fontId="1" fillId="0" borderId="5" xfId="0" applyNumberFormat="1" applyFont="1" applyFill="1" applyBorder="1" applyAlignment="1">
      <alignment horizontal="center" vertical="center"/>
    </xf>
    <xf numFmtId="9" fontId="1" fillId="0" borderId="0" xfId="0" applyNumberFormat="1" applyFont="1" applyFill="1" applyBorder="1" applyAlignment="1">
      <alignment horizontal="center" vertical="center"/>
    </xf>
    <xf numFmtId="9" fontId="1" fillId="0" borderId="6" xfId="0" applyNumberFormat="1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1">
    <cellStyle name="Normál" xfId="0" builtinId="0"/>
  </cellStyles>
  <dxfs count="2">
    <dxf>
      <font>
        <b/>
        <i val="0"/>
        <color rgb="FFFF0000"/>
      </font>
    </dxf>
    <dxf>
      <font>
        <b/>
        <i val="0"/>
        <color rgb="FF0070C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en-US"/>
              <a:t>Eredmények megoszlása</a:t>
            </a:r>
            <a:endParaRPr lang="hu-HU"/>
          </a:p>
        </c:rich>
      </c:tx>
      <c:layout/>
    </c:title>
    <c:view3D>
      <c:rotX val="30"/>
      <c:depthPercent val="100"/>
      <c:perspective val="20"/>
    </c:view3D>
    <c:plotArea>
      <c:layout/>
      <c:pie3DChart>
        <c:varyColors val="1"/>
        <c:ser>
          <c:idx val="0"/>
          <c:order val="0"/>
          <c:dLbls>
            <c:numFmt formatCode="General&quot; db&quot;" sourceLinked="0"/>
            <c:txPr>
              <a:bodyPr/>
              <a:lstStyle/>
              <a:p>
                <a:pPr>
                  <a:defRPr b="1"/>
                </a:pPr>
                <a:endParaRPr lang="hu-HU"/>
              </a:p>
            </c:txPr>
            <c:showVal val="1"/>
            <c:showLeaderLines val="1"/>
          </c:dLbls>
          <c:cat>
            <c:strRef>
              <c:f>minosites!$F$2:$F$6</c:f>
              <c:strCache>
                <c:ptCount val="5"/>
                <c:pt idx="0">
                  <c:v>jeles</c:v>
                </c:pt>
                <c:pt idx="1">
                  <c:v>jó</c:v>
                </c:pt>
                <c:pt idx="2">
                  <c:v>közepes</c:v>
                </c:pt>
                <c:pt idx="3">
                  <c:v>elégséges</c:v>
                </c:pt>
                <c:pt idx="4">
                  <c:v>elégtelen</c:v>
                </c:pt>
              </c:strCache>
            </c:strRef>
          </c:cat>
          <c:val>
            <c:numRef>
              <c:f>minosites!$G$2:$G$6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dLbls>
          <c:showVal val="1"/>
        </c:dLbls>
      </c:pie3DChart>
      <c:spPr>
        <a:scene3d>
          <a:camera prst="orthographicFront"/>
          <a:lightRig rig="threePt" dir="t"/>
        </a:scene3d>
        <a:sp3d>
          <a:bevelT prst="relaxedInset"/>
        </a:sp3d>
      </c:spPr>
    </c:plotArea>
    <c:legend>
      <c:legendPos val="r"/>
      <c:layout/>
      <c:txPr>
        <a:bodyPr/>
        <a:lstStyle/>
        <a:p>
          <a:pPr>
            <a:defRPr b="1"/>
          </a:pPr>
          <a:endParaRPr lang="hu-HU"/>
        </a:p>
      </c:txPr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7</xdr:row>
      <xdr:rowOff>104775</xdr:rowOff>
    </xdr:from>
    <xdr:to>
      <xdr:col>6</xdr:col>
      <xdr:colOff>542925</xdr:colOff>
      <xdr:row>21</xdr:row>
      <xdr:rowOff>180975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0"/>
  <sheetViews>
    <sheetView topLeftCell="A4" workbookViewId="0">
      <selection activeCell="L2" sqref="L2"/>
    </sheetView>
  </sheetViews>
  <sheetFormatPr defaultRowHeight="15"/>
  <cols>
    <col min="1" max="1" width="34.28515625" customWidth="1"/>
    <col min="2" max="2" width="7.140625" customWidth="1"/>
    <col min="3" max="3" width="7.42578125" customWidth="1"/>
    <col min="4" max="6" width="7.140625" customWidth="1"/>
    <col min="7" max="8" width="12.85546875" style="2" customWidth="1"/>
    <col min="11" max="12" width="10" customWidth="1"/>
  </cols>
  <sheetData>
    <row r="1" spans="1:12" ht="150" customHeight="1">
      <c r="A1" s="40" t="s">
        <v>39</v>
      </c>
      <c r="B1" s="21" t="s">
        <v>23</v>
      </c>
      <c r="C1" s="22" t="s">
        <v>24</v>
      </c>
      <c r="D1" s="23" t="s">
        <v>42</v>
      </c>
      <c r="E1" s="22" t="s">
        <v>25</v>
      </c>
      <c r="F1" s="24" t="s">
        <v>26</v>
      </c>
      <c r="G1" s="45" t="s">
        <v>40</v>
      </c>
      <c r="H1" s="47" t="s">
        <v>21</v>
      </c>
    </row>
    <row r="2" spans="1:12" ht="15" customHeight="1" thickBot="1">
      <c r="A2" s="41"/>
      <c r="B2" s="27">
        <v>0.15</v>
      </c>
      <c r="C2" s="28">
        <v>0.1</v>
      </c>
      <c r="D2" s="28">
        <v>0.15</v>
      </c>
      <c r="E2" s="28">
        <v>0.3</v>
      </c>
      <c r="F2" s="29">
        <v>0.3</v>
      </c>
      <c r="G2" s="46"/>
      <c r="H2" s="48"/>
    </row>
    <row r="3" spans="1:12" ht="15" customHeight="1" thickBot="1">
      <c r="A3" s="19"/>
      <c r="B3" s="42" t="s">
        <v>38</v>
      </c>
      <c r="C3" s="43"/>
      <c r="D3" s="43"/>
      <c r="E3" s="43"/>
      <c r="F3" s="44"/>
      <c r="G3" s="17"/>
      <c r="H3" s="18"/>
    </row>
    <row r="4" spans="1:12" ht="15.75" thickBot="1">
      <c r="A4" s="20"/>
      <c r="B4" s="37" t="s">
        <v>43</v>
      </c>
      <c r="C4" s="38"/>
      <c r="D4" s="38"/>
      <c r="E4" s="38"/>
      <c r="F4" s="39"/>
      <c r="G4" s="16"/>
      <c r="H4" s="10"/>
      <c r="K4" s="25"/>
      <c r="L4" s="25"/>
    </row>
    <row r="5" spans="1:12">
      <c r="A5" s="5" t="s">
        <v>0</v>
      </c>
      <c r="B5" s="3">
        <v>56</v>
      </c>
      <c r="C5" s="4">
        <v>98</v>
      </c>
      <c r="D5" s="4">
        <v>74</v>
      </c>
      <c r="E5" s="4">
        <v>86</v>
      </c>
      <c r="F5" s="6">
        <v>59</v>
      </c>
      <c r="G5" s="7">
        <f>IF(COUNTIF(B5:F5,"&lt;51")&gt;0,"---",ROUND(SUMPRODUCT($B$2:$F$2,B5:F5),0))</f>
        <v>73</v>
      </c>
      <c r="H5" s="8" t="str">
        <f>IF(G5&lt;&gt;"---",VLOOKUP(G5,minosites!$A$3:$C$6,3,TRUE),"elégtelen")</f>
        <v>jó</v>
      </c>
      <c r="K5" s="26"/>
      <c r="L5" s="26"/>
    </row>
    <row r="6" spans="1:12">
      <c r="A6" s="5" t="s">
        <v>1</v>
      </c>
      <c r="B6" s="3">
        <v>86</v>
      </c>
      <c r="C6" s="4">
        <v>71</v>
      </c>
      <c r="D6" s="4">
        <v>47</v>
      </c>
      <c r="E6" s="4">
        <v>77</v>
      </c>
      <c r="F6" s="6">
        <v>74</v>
      </c>
      <c r="G6" s="7" t="str">
        <f>IF(COUNTIF(B6:F6,"&lt;51")&gt;0,"---",ROUND(SUMPRODUCT($B$2:$F$2,B6:F6),0))</f>
        <v>---</v>
      </c>
      <c r="H6" s="8" t="str">
        <f>IF(G6&lt;&gt;"---",VLOOKUP(G6,minosites!$A$3:$C$6,3,TRUE),"elégtelen")</f>
        <v>elégtelen</v>
      </c>
      <c r="K6" s="26"/>
      <c r="L6" s="26"/>
    </row>
    <row r="7" spans="1:12">
      <c r="A7" s="5" t="s">
        <v>2</v>
      </c>
      <c r="B7" s="3">
        <v>53</v>
      </c>
      <c r="C7" s="4">
        <v>76</v>
      </c>
      <c r="D7" s="4">
        <v>69</v>
      </c>
      <c r="E7" s="4">
        <v>86</v>
      </c>
      <c r="F7" s="6">
        <v>62</v>
      </c>
      <c r="G7" s="7">
        <f t="shared" ref="G7:G25" si="0">IF(COUNTIF(B7:F7,"&lt;51")&gt;0,"---",ROUND(SUMPRODUCT($B$2:$F$2,B7:F7),0))</f>
        <v>70</v>
      </c>
      <c r="H7" s="8" t="str">
        <f>IF(G7&lt;&gt;"---",VLOOKUP(G7,minosites!$A$3:$C$6,3,TRUE),"elégtelen")</f>
        <v>közepes</v>
      </c>
      <c r="K7" s="26"/>
      <c r="L7" s="26"/>
    </row>
    <row r="8" spans="1:12">
      <c r="A8" s="5" t="s">
        <v>3</v>
      </c>
      <c r="B8" s="3">
        <v>82</v>
      </c>
      <c r="C8" s="4">
        <v>64</v>
      </c>
      <c r="D8" s="4">
        <v>69</v>
      </c>
      <c r="E8" s="4">
        <v>96</v>
      </c>
      <c r="F8" s="6">
        <v>56</v>
      </c>
      <c r="G8" s="7">
        <f t="shared" si="0"/>
        <v>75</v>
      </c>
      <c r="H8" s="8" t="str">
        <f>IF(G8&lt;&gt;"---",VLOOKUP(G8,minosites!$A$3:$C$6,3,TRUE),"elégtelen")</f>
        <v>jó</v>
      </c>
      <c r="K8" s="26"/>
      <c r="L8" s="26"/>
    </row>
    <row r="9" spans="1:12">
      <c r="A9" s="5" t="s">
        <v>4</v>
      </c>
      <c r="B9" s="3">
        <v>88</v>
      </c>
      <c r="C9" s="4">
        <v>83</v>
      </c>
      <c r="D9" s="4">
        <v>74</v>
      </c>
      <c r="E9" s="4">
        <v>97</v>
      </c>
      <c r="F9" s="6">
        <v>60</v>
      </c>
      <c r="G9" s="7">
        <f t="shared" si="0"/>
        <v>80</v>
      </c>
      <c r="H9" s="8" t="str">
        <f>IF(G9&lt;&gt;"---",VLOOKUP(G9,minosites!$A$3:$C$6,3,TRUE),"elégtelen")</f>
        <v>jó</v>
      </c>
      <c r="K9" s="26"/>
      <c r="L9" s="26"/>
    </row>
    <row r="10" spans="1:12">
      <c r="A10" s="5" t="s">
        <v>5</v>
      </c>
      <c r="B10" s="3">
        <v>88</v>
      </c>
      <c r="C10" s="4">
        <v>95</v>
      </c>
      <c r="D10" s="4">
        <v>63</v>
      </c>
      <c r="E10" s="4">
        <v>100</v>
      </c>
      <c r="F10" s="6">
        <v>69</v>
      </c>
      <c r="G10" s="7">
        <f t="shared" si="0"/>
        <v>83</v>
      </c>
      <c r="H10" s="8" t="str">
        <f>IF(G10&lt;&gt;"---",VLOOKUP(G10,minosites!$A$3:$C$6,3,TRUE),"elégtelen")</f>
        <v>jeles</v>
      </c>
    </row>
    <row r="11" spans="1:12">
      <c r="A11" s="5" t="s">
        <v>6</v>
      </c>
      <c r="B11" s="3">
        <v>64</v>
      </c>
      <c r="C11" s="4">
        <v>42</v>
      </c>
      <c r="D11" s="4">
        <v>100</v>
      </c>
      <c r="E11" s="4">
        <v>61</v>
      </c>
      <c r="F11" s="6">
        <v>67</v>
      </c>
      <c r="G11" s="7" t="str">
        <f t="shared" si="0"/>
        <v>---</v>
      </c>
      <c r="H11" s="8" t="str">
        <f>IF(G11&lt;&gt;"---",VLOOKUP(G11,minosites!$A$3:$C$6,3,TRUE),"elégtelen")</f>
        <v>elégtelen</v>
      </c>
    </row>
    <row r="12" spans="1:12">
      <c r="A12" s="5" t="s">
        <v>7</v>
      </c>
      <c r="B12" s="3">
        <v>88</v>
      </c>
      <c r="C12" s="4">
        <v>65</v>
      </c>
      <c r="D12" s="4">
        <v>90</v>
      </c>
      <c r="E12" s="4">
        <v>76</v>
      </c>
      <c r="F12" s="6">
        <v>57</v>
      </c>
      <c r="G12" s="7">
        <f t="shared" si="0"/>
        <v>73</v>
      </c>
      <c r="H12" s="8" t="str">
        <f>IF(G12&lt;&gt;"---",VLOOKUP(G12,minosites!$A$3:$C$6,3,TRUE),"elégtelen")</f>
        <v>jó</v>
      </c>
    </row>
    <row r="13" spans="1:12">
      <c r="A13" s="5" t="s">
        <v>8</v>
      </c>
      <c r="B13" s="3">
        <v>66</v>
      </c>
      <c r="C13" s="4">
        <v>85</v>
      </c>
      <c r="D13" s="4">
        <v>81</v>
      </c>
      <c r="E13" s="4">
        <v>92</v>
      </c>
      <c r="F13" s="6">
        <v>58</v>
      </c>
      <c r="G13" s="7">
        <f t="shared" si="0"/>
        <v>76</v>
      </c>
      <c r="H13" s="8" t="str">
        <f>IF(G13&lt;&gt;"---",VLOOKUP(G13,minosites!$A$3:$C$6,3,TRUE),"elégtelen")</f>
        <v>jó</v>
      </c>
    </row>
    <row r="14" spans="1:12">
      <c r="A14" s="5" t="s">
        <v>9</v>
      </c>
      <c r="B14" s="3">
        <v>89</v>
      </c>
      <c r="C14" s="4">
        <v>57</v>
      </c>
      <c r="D14" s="4">
        <v>96</v>
      </c>
      <c r="E14" s="4">
        <v>94</v>
      </c>
      <c r="F14" s="6">
        <v>80</v>
      </c>
      <c r="G14" s="7">
        <f t="shared" si="0"/>
        <v>86</v>
      </c>
      <c r="H14" s="8" t="str">
        <f>IF(G14&lt;&gt;"---",VLOOKUP(G14,minosites!$A$3:$C$6,3,TRUE),"elégtelen")</f>
        <v>jeles</v>
      </c>
    </row>
    <row r="15" spans="1:12">
      <c r="A15" s="5" t="s">
        <v>10</v>
      </c>
      <c r="B15" s="3">
        <v>99</v>
      </c>
      <c r="C15" s="4">
        <v>91</v>
      </c>
      <c r="D15" s="4">
        <v>97</v>
      </c>
      <c r="E15" s="4">
        <v>84</v>
      </c>
      <c r="F15" s="6">
        <v>92</v>
      </c>
      <c r="G15" s="7">
        <f t="shared" si="0"/>
        <v>91</v>
      </c>
      <c r="H15" s="8" t="str">
        <f>IF(G15&lt;&gt;"---",VLOOKUP(G15,minosites!$A$3:$C$6,3,TRUE),"elégtelen")</f>
        <v>jeles</v>
      </c>
    </row>
    <row r="16" spans="1:12">
      <c r="A16" s="5" t="s">
        <v>11</v>
      </c>
      <c r="B16" s="3">
        <v>58</v>
      </c>
      <c r="C16" s="4">
        <v>78</v>
      </c>
      <c r="D16" s="4">
        <v>87</v>
      </c>
      <c r="E16" s="4">
        <v>75</v>
      </c>
      <c r="F16" s="6">
        <v>90</v>
      </c>
      <c r="G16" s="7">
        <f t="shared" si="0"/>
        <v>79</v>
      </c>
      <c r="H16" s="8" t="str">
        <f>IF(G16&lt;&gt;"---",VLOOKUP(G16,minosites!$A$3:$C$6,3,TRUE),"elégtelen")</f>
        <v>jó</v>
      </c>
    </row>
    <row r="17" spans="1:8">
      <c r="A17" s="5" t="s">
        <v>12</v>
      </c>
      <c r="B17" s="3">
        <v>99</v>
      </c>
      <c r="C17" s="4">
        <v>56</v>
      </c>
      <c r="D17" s="4">
        <v>92</v>
      </c>
      <c r="E17" s="4">
        <v>96</v>
      </c>
      <c r="F17" s="6">
        <v>59</v>
      </c>
      <c r="G17" s="7">
        <f t="shared" si="0"/>
        <v>81</v>
      </c>
      <c r="H17" s="8" t="str">
        <f>IF(G17&lt;&gt;"---",VLOOKUP(G17,minosites!$A$3:$C$6,3,TRUE),"elégtelen")</f>
        <v>jeles</v>
      </c>
    </row>
    <row r="18" spans="1:8">
      <c r="A18" s="5" t="s">
        <v>13</v>
      </c>
      <c r="B18" s="3">
        <v>52</v>
      </c>
      <c r="C18" s="4">
        <v>68</v>
      </c>
      <c r="D18" s="4">
        <v>56</v>
      </c>
      <c r="E18" s="4">
        <v>83</v>
      </c>
      <c r="F18" s="6">
        <v>97</v>
      </c>
      <c r="G18" s="7">
        <f t="shared" si="0"/>
        <v>77</v>
      </c>
      <c r="H18" s="8" t="str">
        <f>IF(G18&lt;&gt;"---",VLOOKUP(G18,minosites!$A$3:$C$6,3,TRUE),"elégtelen")</f>
        <v>jó</v>
      </c>
    </row>
    <row r="19" spans="1:8">
      <c r="A19" s="5" t="s">
        <v>14</v>
      </c>
      <c r="B19" s="3">
        <v>53</v>
      </c>
      <c r="C19" s="4">
        <v>78</v>
      </c>
      <c r="D19" s="4">
        <v>84</v>
      </c>
      <c r="E19" s="4">
        <v>67</v>
      </c>
      <c r="F19" s="6">
        <v>66</v>
      </c>
      <c r="G19" s="7">
        <f t="shared" si="0"/>
        <v>68</v>
      </c>
      <c r="H19" s="8" t="str">
        <f>IF(G19&lt;&gt;"---",VLOOKUP(G19,minosites!$A$3:$C$6,3,TRUE),"elégtelen")</f>
        <v>közepes</v>
      </c>
    </row>
    <row r="20" spans="1:8">
      <c r="A20" s="5" t="s">
        <v>15</v>
      </c>
      <c r="B20" s="3">
        <v>78</v>
      </c>
      <c r="C20" s="4">
        <v>64</v>
      </c>
      <c r="D20" s="4">
        <v>100</v>
      </c>
      <c r="E20" s="4">
        <v>66</v>
      </c>
      <c r="F20" s="6">
        <v>85</v>
      </c>
      <c r="G20" s="7">
        <f t="shared" si="0"/>
        <v>78</v>
      </c>
      <c r="H20" s="8" t="str">
        <f>IF(G20&lt;&gt;"---",VLOOKUP(G20,minosites!$A$3:$C$6,3,TRUE),"elégtelen")</f>
        <v>jó</v>
      </c>
    </row>
    <row r="21" spans="1:8">
      <c r="A21" s="5" t="s">
        <v>16</v>
      </c>
      <c r="B21" s="3">
        <v>70</v>
      </c>
      <c r="C21" s="4">
        <v>82</v>
      </c>
      <c r="D21" s="4">
        <v>84</v>
      </c>
      <c r="E21" s="4">
        <v>98</v>
      </c>
      <c r="F21" s="6">
        <v>70</v>
      </c>
      <c r="G21" s="7">
        <f t="shared" si="0"/>
        <v>82</v>
      </c>
      <c r="H21" s="8" t="str">
        <f>IF(G21&lt;&gt;"---",VLOOKUP(G21,minosites!$A$3:$C$6,3,TRUE),"elégtelen")</f>
        <v>jeles</v>
      </c>
    </row>
    <row r="22" spans="1:8">
      <c r="A22" s="5" t="s">
        <v>17</v>
      </c>
      <c r="B22" s="3">
        <v>53</v>
      </c>
      <c r="C22" s="4">
        <v>69</v>
      </c>
      <c r="D22" s="4">
        <v>97</v>
      </c>
      <c r="E22" s="4">
        <v>80</v>
      </c>
      <c r="F22" s="6">
        <v>84</v>
      </c>
      <c r="G22" s="7">
        <f t="shared" si="0"/>
        <v>79</v>
      </c>
      <c r="H22" s="8" t="str">
        <f>IF(G22&lt;&gt;"---",VLOOKUP(G22,minosites!$A$3:$C$6,3,TRUE),"elégtelen")</f>
        <v>jó</v>
      </c>
    </row>
    <row r="23" spans="1:8">
      <c r="A23" s="5" t="s">
        <v>18</v>
      </c>
      <c r="B23" s="3">
        <v>95</v>
      </c>
      <c r="C23" s="4">
        <v>75</v>
      </c>
      <c r="D23" s="4">
        <v>91</v>
      </c>
      <c r="E23" s="4">
        <v>98</v>
      </c>
      <c r="F23" s="6">
        <v>85</v>
      </c>
      <c r="G23" s="7">
        <f t="shared" si="0"/>
        <v>90</v>
      </c>
      <c r="H23" s="8" t="str">
        <f>IF(G23&lt;&gt;"---",VLOOKUP(G23,minosites!$A$3:$C$6,3,TRUE),"elégtelen")</f>
        <v>jeles</v>
      </c>
    </row>
    <row r="24" spans="1:8">
      <c r="A24" s="5" t="s">
        <v>22</v>
      </c>
      <c r="B24" s="3">
        <v>77</v>
      </c>
      <c r="C24" s="4">
        <v>60</v>
      </c>
      <c r="D24" s="4">
        <v>52</v>
      </c>
      <c r="E24" s="4">
        <v>67</v>
      </c>
      <c r="F24" s="6">
        <v>80</v>
      </c>
      <c r="G24" s="7">
        <f t="shared" si="0"/>
        <v>69</v>
      </c>
      <c r="H24" s="8" t="str">
        <f>IF(G24&lt;&gt;"---",VLOOKUP(G24,minosites!$A$3:$C$6,3,TRUE),"elégtelen")</f>
        <v>közepes</v>
      </c>
    </row>
    <row r="25" spans="1:8">
      <c r="A25" s="5" t="s">
        <v>19</v>
      </c>
      <c r="B25" s="3">
        <v>92</v>
      </c>
      <c r="C25" s="4">
        <v>91</v>
      </c>
      <c r="D25" s="4">
        <v>59</v>
      </c>
      <c r="E25" s="4">
        <v>78</v>
      </c>
      <c r="F25" s="6">
        <v>76</v>
      </c>
      <c r="G25" s="7">
        <f t="shared" si="0"/>
        <v>78</v>
      </c>
      <c r="H25" s="8" t="str">
        <f>IF(G25&lt;&gt;"---",VLOOKUP(G25,minosites!$A$3:$C$6,3,TRUE),"elégtelen")</f>
        <v>jó</v>
      </c>
    </row>
    <row r="26" spans="1:8" ht="15.75" thickBot="1">
      <c r="A26" s="5" t="s">
        <v>20</v>
      </c>
      <c r="B26" s="3">
        <v>92</v>
      </c>
      <c r="C26" s="4">
        <v>98</v>
      </c>
      <c r="D26" s="4">
        <v>72</v>
      </c>
      <c r="E26" s="4">
        <v>60</v>
      </c>
      <c r="F26" s="6">
        <v>87</v>
      </c>
      <c r="G26" s="7">
        <f>IF(COUNTIF(B26:F26,"&lt;51")&gt;0,"---",ROUND(SUMPRODUCT($B$2:$F$2,B26:F26),0))</f>
        <v>79</v>
      </c>
      <c r="H26" s="8" t="str">
        <f>IF(G26&lt;&gt;"---",VLOOKUP(G26,minosites!$A$3:$C$6,3,TRUE),"elégtelen")</f>
        <v>jó</v>
      </c>
    </row>
    <row r="27" spans="1:8" ht="15.75" thickBot="1">
      <c r="A27" s="9" t="s">
        <v>27</v>
      </c>
      <c r="B27" s="11">
        <f>AVERAGE(B5:B26)</f>
        <v>76.272727272727266</v>
      </c>
      <c r="C27" s="12">
        <f t="shared" ref="C27:F27" si="1">AVERAGE(C5:C26)</f>
        <v>74.818181818181813</v>
      </c>
      <c r="D27" s="12">
        <f t="shared" si="1"/>
        <v>78.818181818181813</v>
      </c>
      <c r="E27" s="12">
        <f t="shared" si="1"/>
        <v>82.590909090909093</v>
      </c>
      <c r="F27" s="13">
        <f t="shared" si="1"/>
        <v>73.318181818181813</v>
      </c>
      <c r="G27" s="14"/>
      <c r="H27" s="15"/>
    </row>
    <row r="30" spans="1:8">
      <c r="A30" t="s">
        <v>31</v>
      </c>
      <c r="B30" t="str">
        <f>INDEX(A5:A26,MATCH(MAX(G5:G26),G5:G26,0),1)</f>
        <v>Kovács Kristóf</v>
      </c>
    </row>
  </sheetData>
  <mergeCells count="5">
    <mergeCell ref="B4:F4"/>
    <mergeCell ref="A1:A2"/>
    <mergeCell ref="B3:F3"/>
    <mergeCell ref="G1:G2"/>
    <mergeCell ref="H1:H2"/>
  </mergeCells>
  <conditionalFormatting sqref="H5:H26">
    <cfRule type="cellIs" dxfId="1" priority="1" operator="equal">
      <formula>"jeles"</formula>
    </cfRule>
    <cfRule type="cellIs" dxfId="0" priority="2" operator="equal">
      <formula>"elégtelen"</formula>
    </cfRule>
  </conditionalFormatting>
  <printOptions horizontalCentered="1" verticalCentered="1" headings="1" gridLines="1"/>
  <pageMargins left="0.31496062992125984" right="0.31496062992125984" top="0.35433070866141736" bottom="0.35433070866141736" header="0.31496062992125984" footer="0.31496062992125984"/>
  <pageSetup paperSize="9" scale="9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H24" sqref="H24"/>
    </sheetView>
  </sheetViews>
  <sheetFormatPr defaultRowHeight="15"/>
  <cols>
    <col min="3" max="3" width="14.85546875" customWidth="1"/>
    <col min="6" max="7" width="10" customWidth="1"/>
  </cols>
  <sheetData>
    <row r="1" spans="1:7" ht="15.75" thickBot="1">
      <c r="A1" t="s">
        <v>41</v>
      </c>
      <c r="F1" s="49" t="s">
        <v>37</v>
      </c>
      <c r="G1" s="50"/>
    </row>
    <row r="2" spans="1:7">
      <c r="A2" s="36" t="s">
        <v>28</v>
      </c>
      <c r="B2" s="36" t="s">
        <v>29</v>
      </c>
      <c r="C2" s="1" t="s">
        <v>30</v>
      </c>
      <c r="F2" s="30" t="s">
        <v>35</v>
      </c>
      <c r="G2" s="31">
        <f>COUNTIF(adatok!$H$5:$H$26,F2)</f>
        <v>6</v>
      </c>
    </row>
    <row r="3" spans="1:7">
      <c r="A3" s="1">
        <v>51</v>
      </c>
      <c r="B3" s="1">
        <v>60</v>
      </c>
      <c r="C3" s="1" t="s">
        <v>32</v>
      </c>
      <c r="F3" s="32" t="s">
        <v>34</v>
      </c>
      <c r="G3" s="33">
        <f>COUNTIF(adatok!$H$5:$H$26,F3)</f>
        <v>11</v>
      </c>
    </row>
    <row r="4" spans="1:7">
      <c r="A4" s="1">
        <v>61</v>
      </c>
      <c r="B4" s="1">
        <v>70</v>
      </c>
      <c r="C4" s="1" t="s">
        <v>33</v>
      </c>
      <c r="F4" s="32" t="s">
        <v>33</v>
      </c>
      <c r="G4" s="33">
        <f>COUNTIF(adatok!$H$5:$H$26,F4)</f>
        <v>3</v>
      </c>
    </row>
    <row r="5" spans="1:7">
      <c r="A5" s="1">
        <v>71</v>
      </c>
      <c r="B5" s="1">
        <v>80</v>
      </c>
      <c r="C5" s="1" t="s">
        <v>34</v>
      </c>
      <c r="F5" s="32" t="s">
        <v>32</v>
      </c>
      <c r="G5" s="33">
        <f>COUNTIF(adatok!$H$5:$H$26,F5)</f>
        <v>0</v>
      </c>
    </row>
    <row r="6" spans="1:7" ht="15.75" thickBot="1">
      <c r="A6" s="1">
        <v>81</v>
      </c>
      <c r="B6" s="1">
        <v>100</v>
      </c>
      <c r="C6" s="1" t="s">
        <v>35</v>
      </c>
      <c r="F6" s="34" t="s">
        <v>36</v>
      </c>
      <c r="G6" s="35">
        <f>COUNTIF(adatok!$H$5:$H$26,F6)</f>
        <v>2</v>
      </c>
    </row>
    <row r="7" spans="1:7">
      <c r="A7" s="1"/>
      <c r="B7" s="1"/>
      <c r="C7" s="1"/>
    </row>
  </sheetData>
  <mergeCells count="1">
    <mergeCell ref="F1:G1"/>
  </mergeCells>
  <printOptions horizontalCentered="1" headings="1" gridLines="1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minosites</vt:lpstr>
    </vt:vector>
  </TitlesOfParts>
  <Company>MAGISz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kulso3</cp:lastModifiedBy>
  <cp:lastPrinted>2013-04-15T16:51:46Z</cp:lastPrinted>
  <dcterms:created xsi:type="dcterms:W3CDTF">2013-04-02T13:58:45Z</dcterms:created>
  <dcterms:modified xsi:type="dcterms:W3CDTF">2013-06-13T09:33:11Z</dcterms:modified>
</cp:coreProperties>
</file>