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450"/>
  </bookViews>
  <sheets>
    <sheet name="ProjectSchedule" sheetId="11" r:id="rId1"/>
    <sheet name="Acerca de" sheetId="12" r:id="rId2"/>
  </sheets>
  <definedNames>
    <definedName name="hoy" localSheetId="0">TODAY()</definedName>
    <definedName name="InicioDelProyecto">ProjectSchedule!$F$3</definedName>
    <definedName name="SemanaParaMostrar">ProjectSchedule!$F$4</definedName>
    <definedName name="task_end" localSheetId="0">ProjectSchedule!$G1</definedName>
    <definedName name="task_progress" localSheetId="0">ProjectSchedule!$E1</definedName>
    <definedName name="task_start" localSheetId="0">ProjectSchedule!$F1</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1" l="1"/>
  <c r="F22" i="11"/>
  <c r="G22" i="11" s="1"/>
  <c r="F23" i="11"/>
  <c r="F21" i="11"/>
  <c r="G21" i="11" s="1"/>
  <c r="F18" i="11"/>
  <c r="F19" i="11"/>
  <c r="G19" i="11" s="1"/>
  <c r="F17" i="11"/>
  <c r="G18" i="11"/>
  <c r="G17" i="11"/>
  <c r="F14" i="11"/>
  <c r="G14" i="11" s="1"/>
  <c r="F15" i="11"/>
  <c r="G15" i="11" s="1"/>
  <c r="F13" i="11"/>
  <c r="G13" i="11" s="1"/>
  <c r="F10" i="11"/>
  <c r="G10" i="11" s="1"/>
  <c r="F11" i="11"/>
  <c r="G11" i="11" s="1"/>
  <c r="F9" i="11"/>
  <c r="G9" i="11" s="1"/>
  <c r="F3" i="11" l="1"/>
  <c r="I7" i="11" l="1"/>
  <c r="I17" i="11" l="1"/>
  <c r="J5" i="11"/>
  <c r="I25" i="11"/>
  <c r="I24" i="11"/>
  <c r="I23" i="11"/>
  <c r="I22" i="11"/>
  <c r="I21" i="11"/>
  <c r="I20" i="11"/>
  <c r="I16" i="11"/>
  <c r="I12" i="11"/>
  <c r="I8" i="11"/>
  <c r="J6" i="11" l="1"/>
  <c r="I9" i="11" l="1"/>
  <c r="I18" i="11"/>
  <c r="K5" i="11"/>
  <c r="L5" i="11" s="1"/>
  <c r="M5" i="11" s="1"/>
  <c r="N5" i="11" s="1"/>
  <c r="O5" i="11" s="1"/>
  <c r="P5" i="11" s="1"/>
  <c r="Q5" i="11" s="1"/>
  <c r="J4" i="11"/>
  <c r="I19" i="11" l="1"/>
  <c r="I13" i="11"/>
  <c r="I10" i="11"/>
  <c r="Q4" i="11"/>
  <c r="R5" i="11"/>
  <c r="S5" i="11" s="1"/>
  <c r="T5" i="11" s="1"/>
  <c r="U5" i="11" s="1"/>
  <c r="V5" i="11" s="1"/>
  <c r="W5" i="11" s="1"/>
  <c r="X5" i="11" s="1"/>
  <c r="K6" i="11"/>
  <c r="I15" i="11" l="1"/>
  <c r="I14"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X6" i="11"/>
  <c r="T6" i="11"/>
  <c r="AZ5" i="11" l="1"/>
  <c r="BA5" i="11" s="1"/>
  <c r="AY6" i="11"/>
  <c r="U6" i="11"/>
  <c r="AZ4" i="11" l="1"/>
  <c r="AZ6" i="11"/>
  <c r="BB5" i="11"/>
  <c r="BA6" i="11"/>
  <c r="V6" i="11"/>
  <c r="BB6" i="11" l="1"/>
  <c r="BC5" i="11"/>
  <c r="W6" i="11"/>
  <c r="BC6" i="11" l="1"/>
  <c r="BD5" i="11"/>
  <c r="X6" i="11"/>
  <c r="BD6" i="11" l="1"/>
  <c r="BE5" i="11"/>
  <c r="Y6" i="11"/>
  <c r="BF5" i="11" l="1"/>
  <c r="BG5" i="11" s="1"/>
  <c r="BE6" i="11"/>
  <c r="Z6" i="11"/>
  <c r="BG4" i="11" l="1"/>
  <c r="BH5" i="11"/>
  <c r="BG6" i="11"/>
  <c r="BF6" i="11"/>
  <c r="AA6" i="11"/>
  <c r="BI5" i="11" l="1"/>
  <c r="BH6" i="11"/>
  <c r="AB6" i="11"/>
  <c r="BJ5" i="11" l="1"/>
  <c r="BI6" i="11"/>
  <c r="AC6" i="11"/>
  <c r="BJ6" i="11" l="1"/>
  <c r="BK5" i="11"/>
  <c r="AD6" i="11"/>
  <c r="BL5" i="11" l="1"/>
  <c r="BK6" i="11"/>
  <c r="AE6" i="11"/>
  <c r="BM5" i="11" l="1"/>
  <c r="BL6" i="11"/>
  <c r="AF6" i="11"/>
  <c r="BM6" i="11" l="1"/>
  <c r="AG6" i="11"/>
  <c r="AH6" i="11" l="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<sst xmlns="http://schemas.openxmlformats.org/spreadsheetml/2006/main" count="72" uniqueCount="59">
  <si>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</si>
  <si>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</si>
  <si>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</si>
  <si>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M07 Desarrollo web en entorno servidor</t>
  </si>
  <si>
    <t>https://www.vertex42.com/ExcelTemplates/simple-gantt-chart.html</t>
  </si>
  <si>
    <t>Escriba el nombre del responsable del proyecto en la celda B3. Escriba la fecha de comienzo del proyecto en la celda E3. Inicio del proyecto: la etiqueta se encuentra en la celda C3.</t>
  </si>
  <si>
    <t>Inicio de las clases:</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</si>
  <si>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</si>
  <si>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</si>
  <si>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</si>
  <si>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</si>
  <si>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</si>
  <si>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</si>
  <si>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</si>
  <si>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</si>
  <si>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</si>
  <si>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</si>
  <si>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</si>
  <si>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</si>
  <si>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</si>
  <si>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</si>
  <si>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</si>
  <si>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</si>
  <si>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</si>
  <si>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</si>
  <si>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</si>
  <si>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</si>
  <si>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</si>
  <si>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</si>
  <si>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</si>
  <si>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</si>
  <si>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</si>
  <si>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</si>
  <si>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</si>
  <si>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</si>
  <si>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</si>
  <si>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</si>
  <si>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</si>
  <si>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 xml:space="preserve">Fase 1: </t>
  </si>
  <si>
    <t>Horas semanales: 8</t>
  </si>
  <si>
    <t>Fase 4</t>
  </si>
  <si>
    <t>Fase 3</t>
  </si>
  <si>
    <t>Fase 2:</t>
  </si>
  <si>
    <t>Diseño de Mockup de la interfaz de usuario (UI)</t>
  </si>
  <si>
    <t>Rodríguez Arenas, David</t>
  </si>
  <si>
    <t>Sanchez Gallego, Joel</t>
  </si>
  <si>
    <t>Boté Bonell, Josep</t>
  </si>
  <si>
    <t>Creación del diagrama de clases y definición de la arquitectura del
sistema</t>
  </si>
  <si>
    <t>Definición de requisitos funcionales y preparación del diagrama de
Gantt y presupuesto</t>
  </si>
  <si>
    <t>Grupo: 5</t>
  </si>
  <si>
    <t>Diseño y desarrollo de la visualización de artículos y paginación</t>
  </si>
  <si>
    <t>Creación de la barra de navegación, logo e integración de la barra
de búsqueda</t>
  </si>
  <si>
    <t>Diseño y desarrollo de la vista detallada de cada artículo</t>
  </si>
  <si>
    <t>Desarrollo y maquetación del panel de administración y gestión de
artículos</t>
  </si>
  <si>
    <t>Implementación y maquetación de la funcionalidad de comentarios y
roles de administrador</t>
  </si>
  <si>
    <t>Integración con redes sociales</t>
  </si>
  <si>
    <t>Pruebas exhaustivas en la funcionalidad del frontend</t>
  </si>
  <si>
    <t>Pruebas exhaustivas en la funcionalidad del backend</t>
  </si>
  <si>
    <t>Implementación y maquetación del sistema de inicio de sesión y
registro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</si>
</sst>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mmm\ &quot;de&quot;\ yyyy"/>
    <numFmt numFmtId="170"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rgb="FFFF0000"/>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35" fillId="0" borderId="0" xfId="7" applyFont="1">
      <alignment vertical="top"/>
    </xf>
    <xf numFmtId="0" fontId="10" fillId="0" borderId="0" xfId="6" applyAlignment="1">
      <alignment wrapText="1"/>
    </xf>
    <xf numFmtId="0" fontId="6" fillId="6" borderId="2" xfId="0" applyFont="1" applyFill="1" applyBorder="1" applyAlignment="1">
      <alignment horizontal="left" vertical="center" wrapText="1" indent="1"/>
    </xf>
    <xf numFmtId="0" fontId="0" fillId="3" borderId="2" xfId="12" applyFont="1" applyFill="1" applyAlignment="1">
      <alignment horizontal="left" vertical="center" wrapText="1"/>
    </xf>
    <xf numFmtId="0" fontId="0" fillId="11" borderId="2" xfId="12" applyFont="1" applyFill="1" applyAlignment="1">
      <alignment horizontal="left" vertical="center" wrapText="1"/>
    </xf>
    <xf numFmtId="0" fontId="0" fillId="4" borderId="2" xfId="12" applyFont="1" applyFill="1" applyAlignment="1">
      <alignment horizontal="left" vertical="center"/>
    </xf>
    <xf numFmtId="0" fontId="0" fillId="10" borderId="2" xfId="12" applyFont="1" applyFill="1" applyAlignment="1">
      <alignment horizontal="left" vertical="center" wrapText="1"/>
    </xf>
    <xf numFmtId="0" fontId="0" fillId="4" borderId="2" xfId="12" applyFont="1" applyFill="1" applyAlignment="1">
      <alignment horizontal="left" vertical="center" wrapTex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0" fillId="0" borderId="0" xfId="8" applyFont="1">
      <alignment horizontal="right" indent="1"/>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2" applyFont="1" applyFill="1" applyAlignment="1">
      <alignment horizontal="left" vertical="center" wrapText="1"/>
    </xf>
    <xf numFmtId="0" fontId="9" fillId="3" borderId="2" xfId="12" applyFill="1" applyAlignment="1">
      <alignment horizontal="left" vertical="center" wrapText="1"/>
    </xf>
    <xf numFmtId="0" fontId="0" fillId="10" borderId="2" xfId="12" applyFont="1" applyFill="1" applyAlignment="1">
      <alignment horizontal="left" vertical="center" wrapText="1"/>
    </xf>
    <xf numFmtId="0" fontId="9" fillId="10" borderId="2" xfId="12" applyFill="1" applyAlignment="1">
      <alignment horizontal="left" vertical="center" wrapText="1"/>
    </xf>
    <xf numFmtId="0" fontId="0" fillId="11" borderId="2" xfId="12" applyFont="1" applyFill="1" applyAlignment="1">
      <alignment horizontal="left" vertical="center" wrapText="1"/>
    </xf>
    <xf numFmtId="0" fontId="9" fillId="11" borderId="2" xfId="12" applyFill="1" applyAlignment="1">
      <alignment horizontal="left" vertical="center" wrapText="1"/>
    </xf>
    <xf numFmtId="0" fontId="0" fillId="4" borderId="2" xfId="12" applyFont="1" applyFill="1" applyAlignment="1">
      <alignment horizontal="left" vertical="center" wrapText="1"/>
    </xf>
    <xf numFmtId="0" fontId="9" fillId="4" borderId="2" xfId="12" applyFill="1" applyAlignment="1">
      <alignment horizontal="left" vertical="center" wrapText="1"/>
    </xf>
    <xf numFmtId="0" fontId="9" fillId="4" borderId="2" xfId="12" applyFill="1" applyAlignment="1">
      <alignment horizontal="left" vertical="center"/>
    </xf>
    <xf numFmtId="0" fontId="0" fillId="4" borderId="2" xfId="12" applyFont="1" applyFill="1" applyAlignment="1">
      <alignment horizontal="lef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fill>
        <patternFill>
          <bgColor theme="7"/>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M28"/>
  <sheetViews>
    <sheetView showGridLines="0" tabSelected="1" showRuler="0" zoomScale="115" zoomScaleNormal="115" zoomScalePageLayoutView="70" workbookViewId="0">
      <pane ySplit="6" topLeftCell="A7" activePane="bottomLeft" state="frozen"/>
      <selection pane="bottomLeft" activeCell="B18" sqref="B18:C18"/>
    </sheetView>
  </sheetViews>
  <sheetFormatPr baseColWidth="10" defaultColWidth="9.140625" defaultRowHeight="30" customHeight="1" x14ac:dyDescent="0.25"/>
  <cols>
    <col min="1" max="1" width="2.7109375" style="44" customWidth="1"/>
    <col min="2" max="2" width="31.28515625" customWidth="1"/>
    <col min="3" max="3" width="30.7109375" customWidth="1"/>
    <col min="4" max="4" width="22.140625" customWidth="1"/>
    <col min="5" max="5" width="10.7109375" customWidth="1"/>
    <col min="6" max="6" width="10.42578125" style="5" customWidth="1"/>
    <col min="7" max="7" width="10.42578125" customWidth="1"/>
    <col min="8" max="8" width="2.7109375" customWidth="1"/>
    <col min="9" max="9" width="6.140625" hidden="1" customWidth="1"/>
    <col min="10" max="65" width="2.42578125" customWidth="1"/>
  </cols>
  <sheetData>
    <row r="1" spans="1:65" ht="30" customHeight="1" x14ac:dyDescent="0.45">
      <c r="A1" s="45" t="s">
        <v>0</v>
      </c>
      <c r="B1" s="49" t="s">
        <v>11</v>
      </c>
      <c r="C1" s="1"/>
      <c r="D1" t="s">
        <v>49</v>
      </c>
      <c r="E1" s="2"/>
      <c r="F1" s="4"/>
      <c r="G1" s="33"/>
      <c r="I1" s="2"/>
      <c r="AO1" s="11" t="s">
        <v>1</v>
      </c>
    </row>
    <row r="2" spans="1:65" ht="42.75" customHeight="1" x14ac:dyDescent="0.3">
      <c r="A2" s="44" t="s">
        <v>2</v>
      </c>
      <c r="B2" s="75" t="s">
        <v>3</v>
      </c>
      <c r="AO2" s="47" t="s">
        <v>4</v>
      </c>
    </row>
    <row r="3" spans="1:65" ht="30" customHeight="1" x14ac:dyDescent="0.25">
      <c r="A3" s="44" t="s">
        <v>5</v>
      </c>
      <c r="B3" s="74"/>
      <c r="C3" s="86" t="s">
        <v>6</v>
      </c>
      <c r="D3" s="87"/>
      <c r="E3" s="88"/>
      <c r="F3" s="85">
        <f>DATE(2023,10,16)</f>
        <v>45215</v>
      </c>
      <c r="G3" s="85"/>
    </row>
    <row r="4" spans="1:65" ht="30" customHeight="1" x14ac:dyDescent="0.25">
      <c r="A4" s="45" t="s">
        <v>7</v>
      </c>
      <c r="B4" t="s">
        <v>39</v>
      </c>
      <c r="C4" s="87" t="s">
        <v>8</v>
      </c>
      <c r="D4" s="87"/>
      <c r="E4" s="88"/>
      <c r="F4" s="7">
        <v>1</v>
      </c>
      <c r="J4" s="82">
        <f>J5</f>
        <v>45215</v>
      </c>
      <c r="K4" s="83"/>
      <c r="L4" s="83"/>
      <c r="M4" s="83"/>
      <c r="N4" s="83"/>
      <c r="O4" s="83"/>
      <c r="P4" s="84"/>
      <c r="Q4" s="82">
        <f>Q5</f>
        <v>45222</v>
      </c>
      <c r="R4" s="83"/>
      <c r="S4" s="83"/>
      <c r="T4" s="83"/>
      <c r="U4" s="83"/>
      <c r="V4" s="83"/>
      <c r="W4" s="84"/>
      <c r="X4" s="82">
        <f>X5</f>
        <v>45229</v>
      </c>
      <c r="Y4" s="83"/>
      <c r="Z4" s="83"/>
      <c r="AA4" s="83"/>
      <c r="AB4" s="83"/>
      <c r="AC4" s="83"/>
      <c r="AD4" s="84"/>
      <c r="AE4" s="82">
        <f>AE5</f>
        <v>45236</v>
      </c>
      <c r="AF4" s="83"/>
      <c r="AG4" s="83"/>
      <c r="AH4" s="83"/>
      <c r="AI4" s="83"/>
      <c r="AJ4" s="83"/>
      <c r="AK4" s="84"/>
      <c r="AL4" s="82">
        <f>AL5</f>
        <v>45243</v>
      </c>
      <c r="AM4" s="83"/>
      <c r="AN4" s="83"/>
      <c r="AO4" s="83"/>
      <c r="AP4" s="83"/>
      <c r="AQ4" s="83"/>
      <c r="AR4" s="84"/>
      <c r="AS4" s="82">
        <f>AS5</f>
        <v>45250</v>
      </c>
      <c r="AT4" s="83"/>
      <c r="AU4" s="83"/>
      <c r="AV4" s="83"/>
      <c r="AW4" s="83"/>
      <c r="AX4" s="83"/>
      <c r="AY4" s="84"/>
      <c r="AZ4" s="82">
        <f>AZ5</f>
        <v>45257</v>
      </c>
      <c r="BA4" s="83"/>
      <c r="BB4" s="83"/>
      <c r="BC4" s="83"/>
      <c r="BD4" s="83"/>
      <c r="BE4" s="83"/>
      <c r="BF4" s="84"/>
      <c r="BG4" s="82">
        <f>BG5</f>
        <v>45264</v>
      </c>
      <c r="BH4" s="83"/>
      <c r="BI4" s="83"/>
      <c r="BJ4" s="83"/>
      <c r="BK4" s="83"/>
      <c r="BL4" s="83"/>
      <c r="BM4" s="84"/>
    </row>
    <row r="5" spans="1:65" ht="15" customHeight="1" x14ac:dyDescent="0.25">
      <c r="A5" s="45" t="s">
        <v>9</v>
      </c>
      <c r="B5" s="89"/>
      <c r="C5" s="89"/>
      <c r="D5" s="89"/>
      <c r="E5" s="89"/>
      <c r="F5" s="89"/>
      <c r="G5" s="89"/>
      <c r="H5" s="89"/>
      <c r="J5" s="71">
        <f>InicioDelProyecto-WEEKDAY(InicioDelProyecto,1)+2+7*(SemanaParaMostrar-1)</f>
        <v>45215</v>
      </c>
      <c r="K5" s="72">
        <f>J5+1</f>
        <v>45216</v>
      </c>
      <c r="L5" s="72">
        <f t="shared" ref="L5:AY5" si="0">K5+1</f>
        <v>45217</v>
      </c>
      <c r="M5" s="72">
        <f t="shared" si="0"/>
        <v>45218</v>
      </c>
      <c r="N5" s="72">
        <f t="shared" si="0"/>
        <v>45219</v>
      </c>
      <c r="O5" s="72">
        <f t="shared" si="0"/>
        <v>45220</v>
      </c>
      <c r="P5" s="73">
        <f t="shared" si="0"/>
        <v>45221</v>
      </c>
      <c r="Q5" s="71">
        <f>P5+1</f>
        <v>45222</v>
      </c>
      <c r="R5" s="72">
        <f>Q5+1</f>
        <v>45223</v>
      </c>
      <c r="S5" s="72">
        <f t="shared" si="0"/>
        <v>45224</v>
      </c>
      <c r="T5" s="72">
        <f t="shared" si="0"/>
        <v>45225</v>
      </c>
      <c r="U5" s="72">
        <f t="shared" si="0"/>
        <v>45226</v>
      </c>
      <c r="V5" s="72">
        <f t="shared" si="0"/>
        <v>45227</v>
      </c>
      <c r="W5" s="73">
        <f t="shared" si="0"/>
        <v>45228</v>
      </c>
      <c r="X5" s="71">
        <f>W5+1</f>
        <v>45229</v>
      </c>
      <c r="Y5" s="72">
        <f>X5+1</f>
        <v>45230</v>
      </c>
      <c r="Z5" s="72">
        <f t="shared" si="0"/>
        <v>45231</v>
      </c>
      <c r="AA5" s="72">
        <f t="shared" si="0"/>
        <v>45232</v>
      </c>
      <c r="AB5" s="72">
        <f t="shared" si="0"/>
        <v>45233</v>
      </c>
      <c r="AC5" s="72">
        <f t="shared" si="0"/>
        <v>45234</v>
      </c>
      <c r="AD5" s="73">
        <f t="shared" si="0"/>
        <v>45235</v>
      </c>
      <c r="AE5" s="71">
        <f>AD5+1</f>
        <v>45236</v>
      </c>
      <c r="AF5" s="72">
        <f>AE5+1</f>
        <v>45237</v>
      </c>
      <c r="AG5" s="72">
        <f t="shared" si="0"/>
        <v>45238</v>
      </c>
      <c r="AH5" s="72">
        <f t="shared" si="0"/>
        <v>45239</v>
      </c>
      <c r="AI5" s="72">
        <f t="shared" si="0"/>
        <v>45240</v>
      </c>
      <c r="AJ5" s="72">
        <f t="shared" si="0"/>
        <v>45241</v>
      </c>
      <c r="AK5" s="73">
        <f t="shared" si="0"/>
        <v>45242</v>
      </c>
      <c r="AL5" s="71">
        <f>AK5+1</f>
        <v>45243</v>
      </c>
      <c r="AM5" s="72">
        <f>AL5+1</f>
        <v>45244</v>
      </c>
      <c r="AN5" s="72">
        <f t="shared" si="0"/>
        <v>45245</v>
      </c>
      <c r="AO5" s="72">
        <f t="shared" si="0"/>
        <v>45246</v>
      </c>
      <c r="AP5" s="72">
        <f t="shared" si="0"/>
        <v>45247</v>
      </c>
      <c r="AQ5" s="72">
        <f t="shared" si="0"/>
        <v>45248</v>
      </c>
      <c r="AR5" s="73">
        <f t="shared" si="0"/>
        <v>45249</v>
      </c>
      <c r="AS5" s="71">
        <f>AR5+1</f>
        <v>45250</v>
      </c>
      <c r="AT5" s="72">
        <f>AS5+1</f>
        <v>45251</v>
      </c>
      <c r="AU5" s="72">
        <f t="shared" si="0"/>
        <v>45252</v>
      </c>
      <c r="AV5" s="72">
        <f t="shared" si="0"/>
        <v>45253</v>
      </c>
      <c r="AW5" s="72">
        <f t="shared" si="0"/>
        <v>45254</v>
      </c>
      <c r="AX5" s="72">
        <f t="shared" si="0"/>
        <v>45255</v>
      </c>
      <c r="AY5" s="73">
        <f t="shared" si="0"/>
        <v>45256</v>
      </c>
      <c r="AZ5" s="71">
        <f>AY5+1</f>
        <v>45257</v>
      </c>
      <c r="BA5" s="72">
        <f>AZ5+1</f>
        <v>45258</v>
      </c>
      <c r="BB5" s="72">
        <f t="shared" ref="BB5:BF5" si="1">BA5+1</f>
        <v>45259</v>
      </c>
      <c r="BC5" s="72">
        <f t="shared" si="1"/>
        <v>45260</v>
      </c>
      <c r="BD5" s="72">
        <f t="shared" si="1"/>
        <v>45261</v>
      </c>
      <c r="BE5" s="72">
        <f t="shared" si="1"/>
        <v>45262</v>
      </c>
      <c r="BF5" s="73">
        <f t="shared" si="1"/>
        <v>45263</v>
      </c>
      <c r="BG5" s="71">
        <f>BF5+1</f>
        <v>45264</v>
      </c>
      <c r="BH5" s="72">
        <f>BG5+1</f>
        <v>45265</v>
      </c>
      <c r="BI5" s="72">
        <f t="shared" ref="BI5" si="2">BH5+1</f>
        <v>45266</v>
      </c>
      <c r="BJ5" s="72">
        <f t="shared" ref="BJ5" si="3">BI5+1</f>
        <v>45267</v>
      </c>
      <c r="BK5" s="72">
        <f t="shared" ref="BK5" si="4">BJ5+1</f>
        <v>45268</v>
      </c>
      <c r="BL5" s="72">
        <f t="shared" ref="BL5" si="5">BK5+1</f>
        <v>45269</v>
      </c>
      <c r="BM5" s="73">
        <f t="shared" ref="BM5" si="6">BL5+1</f>
        <v>45270</v>
      </c>
    </row>
    <row r="6" spans="1:65" ht="19.5" customHeight="1" thickBot="1" x14ac:dyDescent="0.3">
      <c r="A6" s="45" t="s">
        <v>10</v>
      </c>
      <c r="B6" s="8" t="s">
        <v>11</v>
      </c>
      <c r="C6" s="9"/>
      <c r="D6" s="9" t="s">
        <v>12</v>
      </c>
      <c r="E6" s="9" t="s">
        <v>13</v>
      </c>
      <c r="F6" s="9" t="s">
        <v>14</v>
      </c>
      <c r="G6" s="9" t="s">
        <v>15</v>
      </c>
      <c r="H6" s="9"/>
      <c r="I6" s="9" t="s">
        <v>16</v>
      </c>
      <c r="J6" s="10" t="str">
        <f t="shared" ref="J6" si="7">LEFT(TEXT(J5,"ddd"),1)</f>
        <v>l</v>
      </c>
      <c r="K6" s="10" t="str">
        <f t="shared" ref="K6:AS6" si="8">LEFT(TEXT(K5,"ddd"),1)</f>
        <v>m</v>
      </c>
      <c r="L6" s="10" t="str">
        <f t="shared" si="8"/>
        <v>m</v>
      </c>
      <c r="M6" s="10" t="str">
        <f t="shared" si="8"/>
        <v>j</v>
      </c>
      <c r="N6" s="10" t="str">
        <f t="shared" si="8"/>
        <v>v</v>
      </c>
      <c r="O6" s="10" t="str">
        <f t="shared" si="8"/>
        <v>s</v>
      </c>
      <c r="P6" s="10" t="str">
        <f t="shared" si="8"/>
        <v>d</v>
      </c>
      <c r="Q6" s="10" t="str">
        <f t="shared" si="8"/>
        <v>l</v>
      </c>
      <c r="R6" s="10" t="str">
        <f t="shared" si="8"/>
        <v>m</v>
      </c>
      <c r="S6" s="10" t="str">
        <f t="shared" si="8"/>
        <v>m</v>
      </c>
      <c r="T6" s="10" t="str">
        <f t="shared" si="8"/>
        <v>j</v>
      </c>
      <c r="U6" s="10" t="str">
        <f t="shared" si="8"/>
        <v>v</v>
      </c>
      <c r="V6" s="10" t="str">
        <f t="shared" si="8"/>
        <v>s</v>
      </c>
      <c r="W6" s="10" t="str">
        <f t="shared" si="8"/>
        <v>d</v>
      </c>
      <c r="X6" s="10" t="str">
        <f t="shared" si="8"/>
        <v>l</v>
      </c>
      <c r="Y6" s="10" t="str">
        <f t="shared" si="8"/>
        <v>m</v>
      </c>
      <c r="Z6" s="10" t="str">
        <f t="shared" si="8"/>
        <v>m</v>
      </c>
      <c r="AA6" s="10" t="str">
        <f t="shared" si="8"/>
        <v>j</v>
      </c>
      <c r="AB6" s="10" t="str">
        <f t="shared" si="8"/>
        <v>v</v>
      </c>
      <c r="AC6" s="10" t="str">
        <f t="shared" si="8"/>
        <v>s</v>
      </c>
      <c r="AD6" s="10" t="str">
        <f t="shared" si="8"/>
        <v>d</v>
      </c>
      <c r="AE6" s="10" t="str">
        <f t="shared" si="8"/>
        <v>l</v>
      </c>
      <c r="AF6" s="10" t="str">
        <f t="shared" si="8"/>
        <v>m</v>
      </c>
      <c r="AG6" s="10" t="str">
        <f t="shared" si="8"/>
        <v>m</v>
      </c>
      <c r="AH6" s="10" t="str">
        <f t="shared" si="8"/>
        <v>j</v>
      </c>
      <c r="AI6" s="10" t="str">
        <f t="shared" si="8"/>
        <v>v</v>
      </c>
      <c r="AJ6" s="10" t="str">
        <f t="shared" si="8"/>
        <v>s</v>
      </c>
      <c r="AK6" s="10" t="str">
        <f t="shared" si="8"/>
        <v>d</v>
      </c>
      <c r="AL6" s="10" t="str">
        <f t="shared" si="8"/>
        <v>l</v>
      </c>
      <c r="AM6" s="10" t="str">
        <f t="shared" si="8"/>
        <v>m</v>
      </c>
      <c r="AN6" s="10" t="str">
        <f t="shared" si="8"/>
        <v>m</v>
      </c>
      <c r="AO6" s="10" t="str">
        <f t="shared" si="8"/>
        <v>j</v>
      </c>
      <c r="AP6" s="10" t="str">
        <f t="shared" si="8"/>
        <v>v</v>
      </c>
      <c r="AQ6" s="10" t="str">
        <f t="shared" si="8"/>
        <v>s</v>
      </c>
      <c r="AR6" s="10" t="str">
        <f t="shared" si="8"/>
        <v>d</v>
      </c>
      <c r="AS6" s="10" t="str">
        <f t="shared" si="8"/>
        <v>l</v>
      </c>
      <c r="AT6" s="10" t="str">
        <f t="shared" ref="AT6:BF6" si="9">LEFT(TEXT(AT5,"ddd"),1)</f>
        <v>m</v>
      </c>
      <c r="AU6" s="10" t="str">
        <f t="shared" si="9"/>
        <v>m</v>
      </c>
      <c r="AV6" s="10" t="str">
        <f t="shared" si="9"/>
        <v>j</v>
      </c>
      <c r="AW6" s="10" t="str">
        <f t="shared" si="9"/>
        <v>v</v>
      </c>
      <c r="AX6" s="10" t="str">
        <f t="shared" si="9"/>
        <v>s</v>
      </c>
      <c r="AY6" s="10" t="str">
        <f t="shared" si="9"/>
        <v>d</v>
      </c>
      <c r="AZ6" s="10" t="str">
        <f t="shared" si="9"/>
        <v>l</v>
      </c>
      <c r="BA6" s="10" t="str">
        <f t="shared" si="9"/>
        <v>m</v>
      </c>
      <c r="BB6" s="10" t="str">
        <f t="shared" si="9"/>
        <v>m</v>
      </c>
      <c r="BC6" s="10" t="str">
        <f t="shared" si="9"/>
        <v>j</v>
      </c>
      <c r="BD6" s="10" t="str">
        <f t="shared" si="9"/>
        <v>v</v>
      </c>
      <c r="BE6" s="10" t="str">
        <f t="shared" si="9"/>
        <v>s</v>
      </c>
      <c r="BF6" s="10" t="str">
        <f t="shared" si="9"/>
        <v>d</v>
      </c>
      <c r="BG6" s="10" t="str">
        <f t="shared" ref="BG6:BM6" si="10">LEFT(TEXT(BG5,"ddd"),1)</f>
        <v>l</v>
      </c>
      <c r="BH6" s="10" t="str">
        <f t="shared" si="10"/>
        <v>m</v>
      </c>
      <c r="BI6" s="10" t="str">
        <f t="shared" si="10"/>
        <v>m</v>
      </c>
      <c r="BJ6" s="10" t="str">
        <f t="shared" si="10"/>
        <v>j</v>
      </c>
      <c r="BK6" s="10" t="str">
        <f t="shared" si="10"/>
        <v>v</v>
      </c>
      <c r="BL6" s="10" t="str">
        <f t="shared" si="10"/>
        <v>s</v>
      </c>
      <c r="BM6" s="10" t="str">
        <f t="shared" si="10"/>
        <v>d</v>
      </c>
    </row>
    <row r="7" spans="1:65" ht="30" hidden="1" customHeight="1" thickBot="1" x14ac:dyDescent="0.3">
      <c r="A7" s="44" t="s">
        <v>17</v>
      </c>
      <c r="C7" s="48"/>
      <c r="D7" s="48"/>
      <c r="F7"/>
      <c r="I7" t="str">
        <f>IF(OR(ISBLANK(task_start),ISBLANK(task_end)),"",task_end-task_start+1)</f>
        <v/>
      </c>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row>
    <row r="8" spans="1:65" s="3" customFormat="1" ht="30" customHeight="1" thickBot="1" x14ac:dyDescent="0.3">
      <c r="A8" s="45" t="s">
        <v>18</v>
      </c>
      <c r="B8" s="15" t="s">
        <v>38</v>
      </c>
      <c r="C8" s="50"/>
      <c r="D8" s="50"/>
      <c r="E8" s="16"/>
      <c r="F8" s="56"/>
      <c r="G8" s="57"/>
      <c r="H8" s="14"/>
      <c r="I8" s="14" t="str">
        <f t="shared" ref="I8:I25" si="11">IF(OR(ISBLANK(task_start),ISBLANK(task_end)),"",task_end-task_start+1)</f>
        <v/>
      </c>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row>
    <row r="9" spans="1:65" s="3" customFormat="1" ht="30" customHeight="1" thickBot="1" x14ac:dyDescent="0.3">
      <c r="A9" s="45" t="s">
        <v>19</v>
      </c>
      <c r="B9" s="90" t="s">
        <v>43</v>
      </c>
      <c r="C9" s="91"/>
      <c r="D9" s="77" t="s">
        <v>44</v>
      </c>
      <c r="E9" s="17">
        <v>1</v>
      </c>
      <c r="F9" s="58">
        <f>DATE(2023,10,19)</f>
        <v>45218</v>
      </c>
      <c r="G9" s="58">
        <f>F9+3</f>
        <v>45221</v>
      </c>
      <c r="H9" s="14"/>
      <c r="I9" s="14">
        <f t="shared" si="11"/>
        <v>4</v>
      </c>
      <c r="J9" s="30"/>
      <c r="K9" s="30"/>
      <c r="L9" s="30"/>
      <c r="M9" s="30"/>
      <c r="N9" s="30"/>
      <c r="O9" s="30"/>
      <c r="P9" s="30"/>
      <c r="Q9" s="30"/>
      <c r="R9" s="30"/>
      <c r="S9" s="30"/>
      <c r="T9" s="30"/>
      <c r="U9" s="30"/>
      <c r="V9" s="31"/>
      <c r="W9" s="31"/>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row>
    <row r="10" spans="1:65" s="3" customFormat="1" ht="30" customHeight="1" thickBot="1" x14ac:dyDescent="0.3">
      <c r="A10" s="44"/>
      <c r="B10" s="90" t="s">
        <v>47</v>
      </c>
      <c r="C10" s="91"/>
      <c r="D10" s="77" t="s">
        <v>45</v>
      </c>
      <c r="E10" s="17">
        <v>1</v>
      </c>
      <c r="F10" s="58">
        <f>DATE(2023,10,19)</f>
        <v>45218</v>
      </c>
      <c r="G10" s="58">
        <f>F10+3</f>
        <v>45221</v>
      </c>
      <c r="H10" s="14"/>
      <c r="I10" s="14">
        <f t="shared" si="11"/>
        <v>4</v>
      </c>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row>
    <row r="11" spans="1:65" s="3" customFormat="1" ht="30" customHeight="1" thickBot="1" x14ac:dyDescent="0.3">
      <c r="A11" s="44"/>
      <c r="B11" s="90" t="s">
        <v>48</v>
      </c>
      <c r="C11" s="91"/>
      <c r="D11" s="77" t="s">
        <v>46</v>
      </c>
      <c r="E11" s="17">
        <v>1</v>
      </c>
      <c r="F11" s="58">
        <f>DATE(2023,10,19)</f>
        <v>45218</v>
      </c>
      <c r="G11" s="58">
        <f>F11+3</f>
        <v>45221</v>
      </c>
      <c r="H11" s="14"/>
      <c r="I11" s="14"/>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row>
    <row r="12" spans="1:65" s="3" customFormat="1" ht="30" customHeight="1" thickBot="1" x14ac:dyDescent="0.3">
      <c r="A12" s="45" t="s">
        <v>20</v>
      </c>
      <c r="B12" s="18" t="s">
        <v>42</v>
      </c>
      <c r="C12" s="51"/>
      <c r="D12" s="51"/>
      <c r="E12" s="19"/>
      <c r="F12" s="59"/>
      <c r="G12" s="60"/>
      <c r="H12" s="14"/>
      <c r="I12" s="14" t="str">
        <f t="shared" si="11"/>
        <v/>
      </c>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row>
    <row r="13" spans="1:65" s="3" customFormat="1" ht="30" customHeight="1" thickBot="1" x14ac:dyDescent="0.3">
      <c r="A13" s="44"/>
      <c r="B13" s="96" t="s">
        <v>50</v>
      </c>
      <c r="C13" s="97"/>
      <c r="D13" s="81" t="s">
        <v>45</v>
      </c>
      <c r="E13" s="20">
        <v>1</v>
      </c>
      <c r="F13" s="61">
        <f>DATE(2023,10,23)</f>
        <v>45222</v>
      </c>
      <c r="G13" s="61">
        <f>F13+6</f>
        <v>45228</v>
      </c>
      <c r="H13" s="14"/>
      <c r="I13" s="14">
        <f t="shared" si="11"/>
        <v>7</v>
      </c>
      <c r="J13" s="30"/>
      <c r="K13" s="30"/>
      <c r="L13" s="30"/>
      <c r="M13" s="30"/>
      <c r="N13" s="30"/>
      <c r="O13" s="30"/>
      <c r="P13" s="30"/>
      <c r="Q13" s="30"/>
      <c r="R13" s="30"/>
      <c r="S13" s="30"/>
      <c r="T13" s="30"/>
      <c r="U13" s="30"/>
      <c r="V13" s="31"/>
      <c r="W13" s="31"/>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row>
    <row r="14" spans="1:65" s="3" customFormat="1" ht="30" customHeight="1" thickBot="1" x14ac:dyDescent="0.3">
      <c r="A14" s="44"/>
      <c r="B14" s="96" t="s">
        <v>51</v>
      </c>
      <c r="C14" s="98"/>
      <c r="D14" s="79" t="s">
        <v>44</v>
      </c>
      <c r="E14" s="20">
        <v>1</v>
      </c>
      <c r="F14" s="61">
        <f>DATE(2023,10,23)</f>
        <v>45222</v>
      </c>
      <c r="G14" s="61">
        <f t="shared" ref="G14:G15" si="12">F14+6</f>
        <v>45228</v>
      </c>
      <c r="H14" s="14"/>
      <c r="I14" s="14">
        <f t="shared" si="11"/>
        <v>7</v>
      </c>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row>
    <row r="15" spans="1:65" s="3" customFormat="1" ht="30" customHeight="1" thickBot="1" x14ac:dyDescent="0.3">
      <c r="A15" s="44"/>
      <c r="B15" s="99" t="s">
        <v>52</v>
      </c>
      <c r="C15" s="98"/>
      <c r="D15" s="79" t="s">
        <v>46</v>
      </c>
      <c r="E15" s="20">
        <v>1</v>
      </c>
      <c r="F15" s="61">
        <f t="shared" ref="F15" si="13">DATE(2023,10,23)</f>
        <v>45222</v>
      </c>
      <c r="G15" s="61">
        <f t="shared" si="12"/>
        <v>45228</v>
      </c>
      <c r="H15" s="14"/>
      <c r="I15" s="14">
        <f t="shared" si="11"/>
        <v>7</v>
      </c>
      <c r="J15" s="30"/>
      <c r="K15" s="30"/>
      <c r="L15" s="30"/>
      <c r="M15" s="30"/>
      <c r="N15" s="30"/>
      <c r="O15" s="30"/>
      <c r="P15" s="30"/>
      <c r="Q15" s="30"/>
      <c r="R15" s="30"/>
      <c r="S15" s="30"/>
      <c r="T15" s="30"/>
      <c r="U15" s="30"/>
      <c r="V15" s="30"/>
      <c r="W15" s="30"/>
      <c r="X15" s="30"/>
      <c r="Y15" s="30"/>
      <c r="Z15" s="31"/>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row>
    <row r="16" spans="1:65" s="3" customFormat="1" ht="30" customHeight="1" thickBot="1" x14ac:dyDescent="0.3">
      <c r="A16" s="44" t="s">
        <v>21</v>
      </c>
      <c r="B16" s="76" t="s">
        <v>41</v>
      </c>
      <c r="C16" s="52"/>
      <c r="D16" s="52"/>
      <c r="E16" s="21"/>
      <c r="F16" s="62"/>
      <c r="G16" s="63"/>
      <c r="H16" s="14"/>
      <c r="I16" s="14" t="str">
        <f t="shared" si="11"/>
        <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row>
    <row r="17" spans="1:65" s="3" customFormat="1" ht="30" customHeight="1" thickBot="1" x14ac:dyDescent="0.3">
      <c r="A17" s="44"/>
      <c r="B17" s="94" t="s">
        <v>58</v>
      </c>
      <c r="C17" s="95"/>
      <c r="D17" s="78" t="s">
        <v>45</v>
      </c>
      <c r="E17" s="22">
        <v>1</v>
      </c>
      <c r="F17" s="64">
        <f>DATE(2023,10,30)</f>
        <v>45229</v>
      </c>
      <c r="G17" s="64">
        <f>F17+6</f>
        <v>45235</v>
      </c>
      <c r="H17" s="14"/>
      <c r="I17" s="14">
        <f t="shared" si="11"/>
        <v>7</v>
      </c>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row>
    <row r="18" spans="1:65" s="3" customFormat="1" ht="30" customHeight="1" thickBot="1" x14ac:dyDescent="0.3">
      <c r="A18" s="44"/>
      <c r="B18" s="94" t="s">
        <v>53</v>
      </c>
      <c r="C18" s="95"/>
      <c r="D18" s="78" t="s">
        <v>46</v>
      </c>
      <c r="E18" s="22">
        <v>1</v>
      </c>
      <c r="F18" s="64">
        <f t="shared" ref="F18:F19" si="14">DATE(2023,10,30)</f>
        <v>45229</v>
      </c>
      <c r="G18" s="64">
        <f t="shared" ref="G18:G19" si="15">F18+6</f>
        <v>45235</v>
      </c>
      <c r="H18" s="14"/>
      <c r="I18" s="14">
        <f t="shared" si="11"/>
        <v>7</v>
      </c>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row>
    <row r="19" spans="1:65" s="3" customFormat="1" ht="30" customHeight="1" thickBot="1" x14ac:dyDescent="0.3">
      <c r="A19" s="44"/>
      <c r="B19" s="94" t="s">
        <v>54</v>
      </c>
      <c r="C19" s="95"/>
      <c r="D19" s="78" t="s">
        <v>44</v>
      </c>
      <c r="E19" s="22">
        <v>1</v>
      </c>
      <c r="F19" s="64">
        <f t="shared" si="14"/>
        <v>45229</v>
      </c>
      <c r="G19" s="64">
        <f t="shared" si="15"/>
        <v>45235</v>
      </c>
      <c r="H19" s="14"/>
      <c r="I19" s="14">
        <f t="shared" si="11"/>
        <v>7</v>
      </c>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row>
    <row r="20" spans="1:65" s="3" customFormat="1" ht="30" customHeight="1" thickBot="1" x14ac:dyDescent="0.3">
      <c r="A20" s="44" t="s">
        <v>21</v>
      </c>
      <c r="B20" s="23" t="s">
        <v>40</v>
      </c>
      <c r="C20" s="53"/>
      <c r="D20" s="53"/>
      <c r="E20" s="24"/>
      <c r="F20" s="65"/>
      <c r="G20" s="66"/>
      <c r="H20" s="14"/>
      <c r="I20" s="14" t="str">
        <f t="shared" si="11"/>
        <v/>
      </c>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row>
    <row r="21" spans="1:65" s="3" customFormat="1" ht="30" customHeight="1" thickBot="1" x14ac:dyDescent="0.3">
      <c r="A21" s="44"/>
      <c r="B21" s="92" t="s">
        <v>55</v>
      </c>
      <c r="C21" s="93"/>
      <c r="D21" s="80" t="s">
        <v>45</v>
      </c>
      <c r="E21" s="25">
        <v>1</v>
      </c>
      <c r="F21" s="67">
        <f>DATE(2023,11,6)</f>
        <v>45236</v>
      </c>
      <c r="G21" s="67">
        <f>F21+6</f>
        <v>45242</v>
      </c>
      <c r="H21" s="14"/>
      <c r="I21" s="14">
        <f t="shared" si="11"/>
        <v>7</v>
      </c>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row>
    <row r="22" spans="1:65" s="3" customFormat="1" ht="30" customHeight="1" thickBot="1" x14ac:dyDescent="0.3">
      <c r="A22" s="44"/>
      <c r="B22" s="92" t="s">
        <v>56</v>
      </c>
      <c r="C22" s="93"/>
      <c r="D22" s="80" t="s">
        <v>44</v>
      </c>
      <c r="E22" s="25">
        <v>1</v>
      </c>
      <c r="F22" s="67">
        <f t="shared" ref="F22:F23" si="16">DATE(2023,11,6)</f>
        <v>45236</v>
      </c>
      <c r="G22" s="67">
        <f t="shared" ref="G22:G23" si="17">F22+6</f>
        <v>45242</v>
      </c>
      <c r="H22" s="14"/>
      <c r="I22" s="14">
        <f t="shared" si="11"/>
        <v>7</v>
      </c>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row>
    <row r="23" spans="1:65" s="3" customFormat="1" ht="30" customHeight="1" thickBot="1" x14ac:dyDescent="0.3">
      <c r="A23" s="44"/>
      <c r="B23" s="92" t="s">
        <v>57</v>
      </c>
      <c r="C23" s="93"/>
      <c r="D23" s="80" t="s">
        <v>46</v>
      </c>
      <c r="E23" s="25">
        <v>1</v>
      </c>
      <c r="F23" s="67">
        <f t="shared" si="16"/>
        <v>45236</v>
      </c>
      <c r="G23" s="67">
        <f t="shared" si="17"/>
        <v>45242</v>
      </c>
      <c r="H23" s="14"/>
      <c r="I23" s="14">
        <f t="shared" si="11"/>
        <v>7</v>
      </c>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row>
    <row r="24" spans="1:65" s="3" customFormat="1" ht="30" customHeight="1" thickBot="1" x14ac:dyDescent="0.3">
      <c r="A24" s="44" t="s">
        <v>22</v>
      </c>
      <c r="B24" s="55"/>
      <c r="C24" s="54"/>
      <c r="D24" s="54"/>
      <c r="E24" s="13"/>
      <c r="F24" s="68"/>
      <c r="G24" s="68"/>
      <c r="H24" s="14"/>
      <c r="I24" s="14" t="str">
        <f t="shared" si="11"/>
        <v/>
      </c>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row>
    <row r="25" spans="1:65" s="3" customFormat="1" ht="30" customHeight="1" thickBot="1" x14ac:dyDescent="0.3">
      <c r="A25" s="45" t="s">
        <v>23</v>
      </c>
      <c r="B25" s="26" t="s">
        <v>24</v>
      </c>
      <c r="C25" s="27"/>
      <c r="D25" s="27"/>
      <c r="E25" s="28"/>
      <c r="F25" s="69"/>
      <c r="G25" s="70"/>
      <c r="H25" s="29"/>
      <c r="I25" s="29" t="str">
        <f t="shared" si="11"/>
        <v/>
      </c>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row>
    <row r="26" spans="1:65" ht="30" customHeight="1" x14ac:dyDescent="0.25">
      <c r="H26" s="6"/>
    </row>
    <row r="27" spans="1:65" ht="30" customHeight="1" x14ac:dyDescent="0.25">
      <c r="C27" s="11"/>
      <c r="D27" s="11"/>
      <c r="G27" s="46"/>
    </row>
    <row r="28" spans="1:65" ht="30" customHeight="1" x14ac:dyDescent="0.25">
      <c r="C28" s="12"/>
      <c r="D28" s="12"/>
    </row>
  </sheetData>
  <mergeCells count="24">
    <mergeCell ref="B23:C23"/>
    <mergeCell ref="B17:C17"/>
    <mergeCell ref="B18:C18"/>
    <mergeCell ref="B19:C19"/>
    <mergeCell ref="B13:C13"/>
    <mergeCell ref="B14:C14"/>
    <mergeCell ref="B15:C15"/>
    <mergeCell ref="B21:C21"/>
    <mergeCell ref="B22:C22"/>
    <mergeCell ref="C3:E3"/>
    <mergeCell ref="C4:E4"/>
    <mergeCell ref="B5:H5"/>
    <mergeCell ref="B11:C11"/>
    <mergeCell ref="B9:C9"/>
    <mergeCell ref="B10:C10"/>
    <mergeCell ref="AZ4:BF4"/>
    <mergeCell ref="BG4:BM4"/>
    <mergeCell ref="AL4:AR4"/>
    <mergeCell ref="AS4:AY4"/>
    <mergeCell ref="F3:G3"/>
    <mergeCell ref="J4:P4"/>
    <mergeCell ref="Q4:W4"/>
    <mergeCell ref="X4:AD4"/>
    <mergeCell ref="AE4:AK4"/>
  </mergeCells>
  <conditionalFormatting sqref="E7:E25">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BL23">
    <cfRule type="expression" dxfId="2" priority="64" stopIfTrue="1">
      <formula>AND(task_end&gt;=J$5,task_start&lt;K$5)</formula>
    </cfRule>
  </conditionalFormatting>
  <conditionalFormatting sqref="J7:BM23">
    <cfRule type="expression" dxfId="1" priority="63">
      <formula>AND(task_start&lt;=J$5,ROUNDDOWN((task_end-task_start+1)*task_progress,0)+task_start-1&gt;=J$5)</formula>
    </cfRule>
  </conditionalFormatting>
  <conditionalFormatting sqref="BM7:BM23">
    <cfRule type="expression" dxfId="0" priority="68" stopIfTrue="1">
      <formula>AND(task_end&gt;=BM$5,task_start&lt;#REF!)</formula>
    </cfRule>
  </conditionalFormatting>
  <dataValidations count="1">
    <dataValidation type="whole" operator="greaterThanOrEqual" allowBlank="1" showInputMessage="1" promptTitle="Mostrar semana" prompt="Al cambiar este número, se desplazará la vista del diagrama de Gantt." sqref="F4">
      <formula1>1</formula1>
    </dataValidation>
  </dataValidations>
  <hyperlinks>
    <hyperlink ref="AO1" r:id="rId1"/>
    <hyperlink ref="AO2"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37" zoomScaleNormal="100" workbookViewId="0"/>
  </sheetViews>
  <sheetFormatPr baseColWidth="10" defaultColWidth="9.140625" defaultRowHeight="12.75" x14ac:dyDescent="0.2"/>
  <cols>
    <col min="1" max="1" width="99.28515625" style="34" customWidth="1"/>
    <col min="2" max="16384" width="9.140625" style="2"/>
  </cols>
  <sheetData>
    <row r="1" spans="1:2" ht="46.5" customHeight="1" x14ac:dyDescent="0.2"/>
    <row r="2" spans="1:2" s="36" customFormat="1" ht="15.75" x14ac:dyDescent="0.25">
      <c r="A2" s="35" t="s">
        <v>1</v>
      </c>
      <c r="B2" s="35"/>
    </row>
    <row r="3" spans="1:2" s="40" customFormat="1" ht="27" customHeight="1" x14ac:dyDescent="0.25">
      <c r="A3" s="41" t="s">
        <v>4</v>
      </c>
      <c r="B3" s="41"/>
    </row>
    <row r="4" spans="1:2" s="37" customFormat="1" ht="26.25" x14ac:dyDescent="0.4">
      <c r="A4" s="38" t="s">
        <v>25</v>
      </c>
    </row>
    <row r="5" spans="1:2" ht="74.099999999999994" customHeight="1" x14ac:dyDescent="0.2">
      <c r="A5" s="39" t="s">
        <v>26</v>
      </c>
    </row>
    <row r="6" spans="1:2" ht="26.25" customHeight="1" x14ac:dyDescent="0.2">
      <c r="A6" s="38" t="s">
        <v>27</v>
      </c>
    </row>
    <row r="7" spans="1:2" s="34" customFormat="1" ht="204.95" customHeight="1" x14ac:dyDescent="0.25">
      <c r="A7" s="43" t="s">
        <v>28</v>
      </c>
    </row>
    <row r="8" spans="1:2" s="37" customFormat="1" ht="26.25" x14ac:dyDescent="0.4">
      <c r="A8" s="38" t="s">
        <v>29</v>
      </c>
    </row>
    <row r="9" spans="1:2" ht="60" customHeight="1" x14ac:dyDescent="0.2">
      <c r="A9" s="39" t="s">
        <v>30</v>
      </c>
    </row>
    <row r="10" spans="1:2" s="34" customFormat="1" ht="27.95" customHeight="1" x14ac:dyDescent="0.25">
      <c r="A10" s="42" t="s">
        <v>31</v>
      </c>
    </row>
    <row r="11" spans="1:2" s="37" customFormat="1" ht="26.25" x14ac:dyDescent="0.4">
      <c r="A11" s="38" t="s">
        <v>32</v>
      </c>
    </row>
    <row r="12" spans="1:2" ht="30" x14ac:dyDescent="0.2">
      <c r="A12" s="39" t="s">
        <v>33</v>
      </c>
    </row>
    <row r="13" spans="1:2" s="34" customFormat="1" ht="27.95" customHeight="1" x14ac:dyDescent="0.25">
      <c r="A13" s="42" t="s">
        <v>34</v>
      </c>
    </row>
    <row r="14" spans="1:2" s="37" customFormat="1" ht="26.25" x14ac:dyDescent="0.4">
      <c r="A14" s="38" t="s">
        <v>35</v>
      </c>
    </row>
    <row r="15" spans="1:2" ht="75" customHeight="1" x14ac:dyDescent="0.2">
      <c r="A15" s="39" t="s">
        <v>36</v>
      </c>
    </row>
    <row r="16" spans="1:2" ht="90" x14ac:dyDescent="0.2">
      <c r="A16" s="39" t="s">
        <v>37</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2023-11-14T11:34:53Z</dcterms:modified>
  <cp:category/>
  <cp:contentStatus/>
</cp:coreProperties>
</file>