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3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lar Battery Calculator" sheetId="1" state="visible" r:id="rId2"/>
    <sheet name="Calcula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<sst xmlns="http://schemas.openxmlformats.org/spreadsheetml/2006/main" count="46" uniqueCount="37">
  <si>
    <t xml:space="preserve">Solar Charging Battery Capacity Estimator</t>
  </si>
  <si>
    <t xml:space="preserve">Enter Solar Start Time</t>
  </si>
  <si>
    <t xml:space="preserve">Hr</t>
  </si>
  <si>
    <t xml:space="preserve">Enter Solar End Time</t>
  </si>
  <si>
    <t xml:space="preserve">Enter Solar Panel Capacity (Watts)</t>
  </si>
  <si>
    <t xml:space="preserve">Watts</t>
  </si>
  <si>
    <t xml:space="preserve">Enter Solar Panel Nominal Voltage (Volts)</t>
  </si>
  <si>
    <t xml:space="preserve">Volts</t>
  </si>
  <si>
    <t xml:space="preserve">Enter system losses</t>
  </si>
  <si>
    <t xml:space="preserve">η</t>
  </si>
  <si>
    <t xml:space="preserve">Enter Load Current (per-Hour)</t>
  </si>
  <si>
    <t xml:space="preserve">mA</t>
  </si>
  <si>
    <t xml:space="preserve">Enter Battery Capacity (mAHr)</t>
  </si>
  <si>
    <t xml:space="preserve">mAHr</t>
  </si>
  <si>
    <t xml:space="preserve">Assumptions:</t>
  </si>
  <si>
    <t xml:space="preserve">1. Solar, heating and other losses of 20%</t>
  </si>
  <si>
    <t xml:space="preserve">2. Solar Panel must have a maximum 7v output</t>
  </si>
  <si>
    <t xml:space="preserve">Daily demand (mAHr)</t>
  </si>
  <si>
    <t xml:space="preserve">Daily Solar Replenishment (mAHr)</t>
  </si>
  <si>
    <t xml:space="preserve">Result:</t>
  </si>
  <si>
    <t xml:space="preserve">Battery Reserve (lowest remaining charge)</t>
  </si>
  <si>
    <t xml:space="preserve">Device Sleep Power Calculator</t>
  </si>
  <si>
    <t xml:space="preserve">Time device in sleep mode (min)</t>
  </si>
  <si>
    <t xml:space="preserve">Mins</t>
  </si>
  <si>
    <t xml:space="preserve">Time device awake (secs)</t>
  </si>
  <si>
    <t xml:space="preserve">Sec</t>
  </si>
  <si>
    <t xml:space="preserve">Sleep current (mA)</t>
  </si>
  <si>
    <t xml:space="preserve">Wake Current (mA)</t>
  </si>
  <si>
    <t xml:space="preserve">Total device mAHr demand (per-hour)</t>
  </si>
  <si>
    <t xml:space="preserve">Expected Battery Life (Days)</t>
  </si>
  <si>
    <t xml:space="preserve">Days</t>
  </si>
  <si>
    <t xml:space="preserve">From https://github.com/G6EJD/Processor-Solar-Power-Sleep-Calc</t>
  </si>
  <si>
    <t xml:space="preserve">Load Current(mA)</t>
  </si>
  <si>
    <t xml:space="preserve">Charge Current (mA)</t>
  </si>
  <si>
    <t xml:space="preserve">Battery Charging Status</t>
  </si>
  <si>
    <t xml:space="preserve">Hour</t>
  </si>
  <si>
    <t xml:space="preserve">Capacity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</si>
</sst>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.00"/>
    <numFmt numFmtId="167" formatCode="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4"/>
      <color rgb="FF0061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4"/>
      <color rgb="FFFA7D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Antonio"/>
      <family val="0"/>
      <charset val="1"/>
    </font>
    <font>
      <sz val="11"/>
      <color rgb="FF9C0006"/>
      <name val="Calibri"/>
      <family val="2"/>
      <charset val="1"/>
    </font>
    <font>
      <b val="true"/>
      <sz val="14"/>
      <color rgb="FF7030A0"/>
      <name val="Calibri"/>
      <family val="2"/>
    </font>
    <font>
      <sz val="9"/>
      <color rgb="FF595959"/>
      <name val="Calibri"/>
      <family val="2"/>
    </font>
    <font>
      <sz val="16"/>
      <color rgb="FF595959"/>
      <name val="Calibri"/>
      <family val="2"/>
    </font>
    <font>
      <b val="true"/>
      <sz val="14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F2F2F2"/>
        <bgColor rgb="FFFFFFFF"/>
      </patternFill>
    </fill>
    <fill>
      <patternFill patternType="solid">
        <fgColor rgb="FFFFE699"/>
        <bgColor rgb="FFFFEB9C"/>
      </patternFill>
    </fill>
    <fill>
      <patternFill patternType="solid">
        <fgColor rgb="FFFFEB9C"/>
        <bgColor rgb="FFFFE699"/>
      </patternFill>
    </fill>
    <fill>
      <patternFill patternType="solid">
        <fgColor rgb="FF70AD47"/>
        <bgColor rgb="FF7F7F7F"/>
      </patternFill>
    </fill>
    <fill>
      <patternFill patternType="solid">
        <fgColor rgb="FFFFC7CE"/>
        <bgColor rgb="FFFBE5D6"/>
      </patternFill>
    </fill>
    <fill>
      <patternFill patternType="solid">
        <fgColor rgb="FF5B9BD5"/>
        <bgColor rgb="FF4472C4"/>
      </patternFill>
    </fill>
    <fill>
      <patternFill patternType="solid">
        <fgColor rgb="FFA5A5A5"/>
        <bgColor rgb="FFB2B2B2"/>
      </patternFill>
    </fill>
    <fill>
      <patternFill patternType="solid">
        <fgColor rgb="FFED7D31"/>
        <bgColor rgb="FFFA7D00"/>
      </patternFill>
    </fill>
    <fill>
      <patternFill patternType="solid">
        <fgColor rgb="FFFFFFCC"/>
        <bgColor rgb="FFFFFFFF"/>
      </patternFill>
    </fill>
    <fill>
      <patternFill patternType="solid">
        <fgColor rgb="FF00B050"/>
        <bgColor rgb="FF008080"/>
      </patternFill>
    </fill>
    <fill>
      <patternFill patternType="solid">
        <fgColor rgb="FFD9D9D9"/>
        <bgColor rgb="FFC6EFCE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B2B2B2"/>
      </left>
      <right/>
      <top style="thin">
        <color rgb="FFB2B2B2"/>
      </top>
      <bottom style="thin">
        <color rgb="FFB2B2B2"/>
      </bottom>
      <diagonal/>
    </border>
    <border diagonalUp="false" diagonalDown="false"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1" applyFont="true" applyBorder="tru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11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1" fillId="8" borderId="0" applyFont="true" applyBorder="false" applyAlignment="true" applyProtection="false">
      <alignment horizontal="general" vertical="bottom" textRotation="0" wrapText="false" indent="0" shrinkToFit="false"/>
    </xf>
    <xf numFmtId="164" fontId="19" fillId="9" borderId="2" applyFont="true" applyBorder="true" applyAlignment="true" applyProtection="false">
      <alignment horizontal="general" vertical="bottom" textRotation="0" wrapText="false" indent="0" shrinkToFit="false"/>
    </xf>
    <xf numFmtId="164" fontId="11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3" applyFont="true" applyBorder="tru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3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5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12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5" borderId="0" xfId="23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" fillId="5" borderId="4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12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5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5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7" borderId="5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7" borderId="6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8" borderId="0" xfId="26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8" borderId="0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2" xfId="27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11" fillId="10" borderId="0" xfId="28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0" borderId="0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10" borderId="0" xfId="28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3" xfId="29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  <cellStyle name="Excel Built-in Calculation" xfId="21" builtinId="53" customBuiltin="true"/>
    <cellStyle name="Excel Built-in 40% - Accent4" xfId="22" builtinId="53" customBuiltin="true"/>
    <cellStyle name="Excel Built-in Neutral" xfId="23" builtinId="53" customBuiltin="true"/>
    <cellStyle name="Excel Built-in Accent6" xfId="24" builtinId="53" customBuiltin="true"/>
    <cellStyle name="Excel Built-in Bad" xfId="25" builtinId="53" customBuiltin="true"/>
    <cellStyle name="Excel Built-in Accent5" xfId="26" builtinId="53" customBuiltin="true"/>
    <cellStyle name="Excel Built-in Check Cell" xfId="27" builtinId="53" customBuiltin="true"/>
    <cellStyle name="Excel Built-in Accent2" xfId="28" builtinId="53" customBuiltin="true"/>
    <cellStyle name="Excel Built-in Note" xfId="29" builtinId="53" customBuiltin="true"/>
  </cellStyles>
  <dxfs count="6"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BE5D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2B2B2"/>
      <rgbColor rgb="FF7F7F7F"/>
      <rgbColor rgb="FF5B9BD5"/>
      <rgbColor rgb="FF7030A0"/>
      <rgbColor rgb="FFFFFFCC"/>
      <rgbColor rgb="FFF2F2F2"/>
      <rgbColor rgb="FF660066"/>
      <rgbColor rgb="FFED7D31"/>
      <rgbColor rgb="FF0066CC"/>
      <rgbColor rgb="FFD9D9D9"/>
      <rgbColor rgb="FF000080"/>
      <rgbColor rgb="FFFF00FF"/>
      <rgbColor rgb="FFFFE699"/>
      <rgbColor rgb="FF00FFFF"/>
      <rgbColor rgb="FF800080"/>
      <rgbColor rgb="FF800000"/>
      <rgbColor rgb="FF008080"/>
      <rgbColor rgb="FF0000FF"/>
      <rgbColor rgb="FF00CCFF"/>
      <rgbColor rgb="FFFBE5D6"/>
      <rgbColor rgb="FFC6EFCE"/>
      <rgbColor rgb="FFFFEB9C"/>
      <rgbColor rgb="FF99CCFF"/>
      <rgbColor rgb="FFFF99CC"/>
      <rgbColor rgb="FFCC99FF"/>
      <rgbColor rgb="FFFFC7CE"/>
      <rgbColor rgb="FF4472C4"/>
      <rgbColor rgb="FF33CCCC"/>
      <rgbColor rgb="FF70AD47"/>
      <rgbColor rgb="FFFFC000"/>
      <rgbColor rgb="FFFF9900"/>
      <rgbColor rgb="FFFA7D00"/>
      <rgbColor rgb="FF595959"/>
      <rgbColor rgb="FFA5A5A5"/>
      <rgbColor rgb="FF003366"/>
      <rgbColor rgb="FF00B050"/>
      <rgbColor rgb="FF003300"/>
      <rgbColor rgb="FF333300"/>
      <rgbColor rgb="FF9C5700"/>
      <rgbColor rgb="FFFF5050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fr-CA" sz="1400" spc="-1" strike="noStrike">
                <a:solidFill>
                  <a:srgbClr val="7030a0"/>
                </a:solidFill>
                <a:latin typeface="Calibri"/>
              </a:defRPr>
            </a:pPr>
            <a:r>
              <a:rPr b="1" lang="fr-CA" sz="1400" spc="-1" strike="noStrike">
                <a:solidFill>
                  <a:srgbClr val="7030a0"/>
                </a:solidFill>
                <a:latin typeface="Calibri"/>
              </a:rPr>
              <a:t>5-Day Battery Charge State Estimator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59672748334781"/>
          <c:y val="0.0772825792468166"/>
          <c:w val="0.876049811757892"/>
          <c:h val="0.829991872121376"/>
        </c:manualLayout>
      </c:layout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Calculations!$C$4:$C$123</c:f>
              <c:numCache>
                <c:formatCode>General</c:formatCode>
                <c:ptCount val="120"/>
                <c:pt idx="0">
                  <c:v>2194.89756097561</c:v>
                </c:pt>
                <c:pt idx="1">
                  <c:v>2189.79512195122</c:v>
                </c:pt>
                <c:pt idx="2">
                  <c:v>2184.69268292683</c:v>
                </c:pt>
                <c:pt idx="3">
                  <c:v>2179.59024390244</c:v>
                </c:pt>
                <c:pt idx="4">
                  <c:v>2174.48780487805</c:v>
                </c:pt>
                <c:pt idx="5">
                  <c:v>2169.38536585366</c:v>
                </c:pt>
                <c:pt idx="6">
                  <c:v>2164.28292682927</c:v>
                </c:pt>
                <c:pt idx="7">
                  <c:v>2159.18048780488</c:v>
                </c:pt>
                <c:pt idx="8">
                  <c:v>2154.07804878049</c:v>
                </c:pt>
                <c:pt idx="9">
                  <c:v>2200</c:v>
                </c:pt>
                <c:pt idx="10">
                  <c:v>2200</c:v>
                </c:pt>
                <c:pt idx="11">
                  <c:v>2200</c:v>
                </c:pt>
                <c:pt idx="12">
                  <c:v>2200</c:v>
                </c:pt>
                <c:pt idx="13">
                  <c:v>2200</c:v>
                </c:pt>
                <c:pt idx="14">
                  <c:v>2200</c:v>
                </c:pt>
                <c:pt idx="15">
                  <c:v>2200</c:v>
                </c:pt>
                <c:pt idx="16">
                  <c:v>2194.89756097561</c:v>
                </c:pt>
                <c:pt idx="17">
                  <c:v>2189.79512195122</c:v>
                </c:pt>
                <c:pt idx="18">
                  <c:v>2184.69268292683</c:v>
                </c:pt>
                <c:pt idx="19">
                  <c:v>2179.59024390244</c:v>
                </c:pt>
                <c:pt idx="20">
                  <c:v>2174.48780487805</c:v>
                </c:pt>
                <c:pt idx="21">
                  <c:v>2169.38536585366</c:v>
                </c:pt>
                <c:pt idx="22">
                  <c:v>2164.28292682927</c:v>
                </c:pt>
                <c:pt idx="23">
                  <c:v>2159.18048780488</c:v>
                </c:pt>
                <c:pt idx="24">
                  <c:v>2154.07804878049</c:v>
                </c:pt>
                <c:pt idx="25">
                  <c:v>2148.9756097561</c:v>
                </c:pt>
                <c:pt idx="26">
                  <c:v>2143.87317073171</c:v>
                </c:pt>
                <c:pt idx="27">
                  <c:v>2138.77073170732</c:v>
                </c:pt>
                <c:pt idx="28">
                  <c:v>2133.66829268293</c:v>
                </c:pt>
                <c:pt idx="29">
                  <c:v>2128.56585365854</c:v>
                </c:pt>
                <c:pt idx="30">
                  <c:v>2123.46341463415</c:v>
                </c:pt>
                <c:pt idx="31">
                  <c:v>2118.36097560976</c:v>
                </c:pt>
                <c:pt idx="32">
                  <c:v>2113.25853658537</c:v>
                </c:pt>
                <c:pt idx="33">
                  <c:v>2200</c:v>
                </c:pt>
                <c:pt idx="34">
                  <c:v>2200</c:v>
                </c:pt>
                <c:pt idx="35">
                  <c:v>2200</c:v>
                </c:pt>
                <c:pt idx="36">
                  <c:v>2200</c:v>
                </c:pt>
                <c:pt idx="37">
                  <c:v>2200</c:v>
                </c:pt>
                <c:pt idx="38">
                  <c:v>2200</c:v>
                </c:pt>
                <c:pt idx="39">
                  <c:v>2200</c:v>
                </c:pt>
                <c:pt idx="40">
                  <c:v>2194.89756097561</c:v>
                </c:pt>
                <c:pt idx="41">
                  <c:v>2189.79512195122</c:v>
                </c:pt>
                <c:pt idx="42">
                  <c:v>2184.69268292683</c:v>
                </c:pt>
                <c:pt idx="43">
                  <c:v>2179.59024390244</c:v>
                </c:pt>
                <c:pt idx="44">
                  <c:v>2174.48780487805</c:v>
                </c:pt>
                <c:pt idx="45">
                  <c:v>2169.38536585366</c:v>
                </c:pt>
                <c:pt idx="46">
                  <c:v>2164.28292682927</c:v>
                </c:pt>
                <c:pt idx="47">
                  <c:v>2159.18048780488</c:v>
                </c:pt>
                <c:pt idx="48">
                  <c:v>2154.07804878049</c:v>
                </c:pt>
                <c:pt idx="49">
                  <c:v>2148.9756097561</c:v>
                </c:pt>
                <c:pt idx="50">
                  <c:v>2143.87317073171</c:v>
                </c:pt>
                <c:pt idx="51">
                  <c:v>2138.77073170732</c:v>
                </c:pt>
                <c:pt idx="52">
                  <c:v>2133.66829268293</c:v>
                </c:pt>
                <c:pt idx="53">
                  <c:v>2128.56585365854</c:v>
                </c:pt>
                <c:pt idx="54">
                  <c:v>2123.46341463415</c:v>
                </c:pt>
                <c:pt idx="55">
                  <c:v>2118.36097560976</c:v>
                </c:pt>
                <c:pt idx="56">
                  <c:v>2113.25853658537</c:v>
                </c:pt>
                <c:pt idx="57">
                  <c:v>2200</c:v>
                </c:pt>
                <c:pt idx="58">
                  <c:v>2200</c:v>
                </c:pt>
                <c:pt idx="59">
                  <c:v>2200</c:v>
                </c:pt>
                <c:pt idx="60">
                  <c:v>2200</c:v>
                </c:pt>
                <c:pt idx="61">
                  <c:v>2200</c:v>
                </c:pt>
                <c:pt idx="62">
                  <c:v>2200</c:v>
                </c:pt>
                <c:pt idx="63">
                  <c:v>2200</c:v>
                </c:pt>
                <c:pt idx="64">
                  <c:v>2194.89756097561</c:v>
                </c:pt>
                <c:pt idx="65">
                  <c:v>2189.79512195122</c:v>
                </c:pt>
                <c:pt idx="66">
                  <c:v>2184.69268292683</c:v>
                </c:pt>
                <c:pt idx="67">
                  <c:v>2179.59024390244</c:v>
                </c:pt>
                <c:pt idx="68">
                  <c:v>2174.48780487805</c:v>
                </c:pt>
                <c:pt idx="69">
                  <c:v>2169.38536585366</c:v>
                </c:pt>
                <c:pt idx="70">
                  <c:v>2164.28292682927</c:v>
                </c:pt>
                <c:pt idx="71">
                  <c:v>2159.18048780488</c:v>
                </c:pt>
                <c:pt idx="72">
                  <c:v>2154.07804878049</c:v>
                </c:pt>
                <c:pt idx="73">
                  <c:v>2148.9756097561</c:v>
                </c:pt>
                <c:pt idx="74">
                  <c:v>2143.87317073171</c:v>
                </c:pt>
                <c:pt idx="75">
                  <c:v>2138.77073170732</c:v>
                </c:pt>
                <c:pt idx="76">
                  <c:v>2133.66829268293</c:v>
                </c:pt>
                <c:pt idx="77">
                  <c:v>2128.56585365854</c:v>
                </c:pt>
                <c:pt idx="78">
                  <c:v>2123.46341463415</c:v>
                </c:pt>
                <c:pt idx="79">
                  <c:v>2118.36097560976</c:v>
                </c:pt>
                <c:pt idx="80">
                  <c:v>2113.25853658537</c:v>
                </c:pt>
                <c:pt idx="81">
                  <c:v>2200</c:v>
                </c:pt>
                <c:pt idx="82">
                  <c:v>2200</c:v>
                </c:pt>
                <c:pt idx="83">
                  <c:v>2200</c:v>
                </c:pt>
                <c:pt idx="84">
                  <c:v>2200</c:v>
                </c:pt>
                <c:pt idx="85">
                  <c:v>2200</c:v>
                </c:pt>
                <c:pt idx="86">
                  <c:v>2200</c:v>
                </c:pt>
                <c:pt idx="87">
                  <c:v>2200</c:v>
                </c:pt>
                <c:pt idx="88">
                  <c:v>2194.89756097561</c:v>
                </c:pt>
                <c:pt idx="89">
                  <c:v>2189.79512195122</c:v>
                </c:pt>
                <c:pt idx="90">
                  <c:v>2184.69268292683</c:v>
                </c:pt>
                <c:pt idx="91">
                  <c:v>2179.59024390244</c:v>
                </c:pt>
                <c:pt idx="92">
                  <c:v>2174.48780487805</c:v>
                </c:pt>
                <c:pt idx="93">
                  <c:v>2169.38536585366</c:v>
                </c:pt>
                <c:pt idx="94">
                  <c:v>2164.28292682927</c:v>
                </c:pt>
                <c:pt idx="95">
                  <c:v>2159.18048780488</c:v>
                </c:pt>
                <c:pt idx="96">
                  <c:v>2154.07804878049</c:v>
                </c:pt>
                <c:pt idx="97">
                  <c:v>2148.9756097561</c:v>
                </c:pt>
                <c:pt idx="98">
                  <c:v>2143.87317073171</c:v>
                </c:pt>
                <c:pt idx="99">
                  <c:v>2138.77073170732</c:v>
                </c:pt>
                <c:pt idx="100">
                  <c:v>2133.66829268293</c:v>
                </c:pt>
                <c:pt idx="101">
                  <c:v>2128.56585365854</c:v>
                </c:pt>
                <c:pt idx="102">
                  <c:v>2123.46341463415</c:v>
                </c:pt>
                <c:pt idx="103">
                  <c:v>2118.36097560976</c:v>
                </c:pt>
                <c:pt idx="104">
                  <c:v>2113.25853658537</c:v>
                </c:pt>
                <c:pt idx="105">
                  <c:v>2200</c:v>
                </c:pt>
                <c:pt idx="106">
                  <c:v>2200</c:v>
                </c:pt>
                <c:pt idx="107">
                  <c:v>2200</c:v>
                </c:pt>
                <c:pt idx="108">
                  <c:v>2200</c:v>
                </c:pt>
                <c:pt idx="109">
                  <c:v>2200</c:v>
                </c:pt>
                <c:pt idx="110">
                  <c:v>2200</c:v>
                </c:pt>
                <c:pt idx="111">
                  <c:v>2200</c:v>
                </c:pt>
                <c:pt idx="112">
                  <c:v>2194.89756097561</c:v>
                </c:pt>
                <c:pt idx="113">
                  <c:v>2189.79512195122</c:v>
                </c:pt>
                <c:pt idx="114">
                  <c:v>2184.69268292683</c:v>
                </c:pt>
                <c:pt idx="115">
                  <c:v>2179.59024390244</c:v>
                </c:pt>
                <c:pt idx="116">
                  <c:v>2174.48780487805</c:v>
                </c:pt>
                <c:pt idx="117">
                  <c:v>2169.38536585366</c:v>
                </c:pt>
                <c:pt idx="118">
                  <c:v>2164.28292682927</c:v>
                </c:pt>
                <c:pt idx="119">
                  <c:v>2159.18048780488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0977840"/>
        <c:axId val="65890950"/>
      </c:lineChart>
      <c:catAx>
        <c:axId val="1097784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fr-CA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fr-CA" sz="1600" spc="-1" strike="noStrike">
                    <a:solidFill>
                      <a:srgbClr val="595959"/>
                    </a:solidFill>
                    <a:latin typeface="Calibri"/>
                  </a:rPr>
                  <a:t>Hours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fr-CA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890950"/>
        <c:crosses val="autoZero"/>
        <c:auto val="1"/>
        <c:lblAlgn val="ctr"/>
        <c:lblOffset val="100"/>
      </c:catAx>
      <c:valAx>
        <c:axId val="658909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fr-CA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fr-CA" sz="1600" spc="-1" strike="noStrike">
                    <a:solidFill>
                      <a:srgbClr val="595959"/>
                    </a:solidFill>
                    <a:latin typeface="Calibri"/>
                  </a:rPr>
                  <a:t>Battery Capacity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lang="fr-CA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97784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00"/>
    </a:solidFill>
    <a:ln w="9360">
      <a:solidFill>
        <a:srgbClr val="ffff00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399960</xdr:colOff>
      <xdr:row>0</xdr:row>
      <xdr:rowOff>447840</xdr:rowOff>
    </xdr:from>
    <xdr:to>
      <xdr:col>15</xdr:col>
      <xdr:colOff>9000</xdr:colOff>
      <xdr:row>27</xdr:row>
      <xdr:rowOff>47160</xdr:rowOff>
    </xdr:to>
    <xdr:graphicFrame>
      <xdr:nvGraphicFramePr>
        <xdr:cNvPr id="0" name="Chart 1"/>
        <xdr:cNvGraphicFramePr/>
      </xdr:nvGraphicFramePr>
      <xdr:xfrm>
        <a:off x="5997960" y="447840"/>
        <a:ext cx="9944280" cy="5314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4</xdr:col>
      <xdr:colOff>46800</xdr:colOff>
      <xdr:row>6</xdr:row>
      <xdr:rowOff>47880</xdr:rowOff>
    </xdr:from>
    <xdr:to>
      <xdr:col>4</xdr:col>
      <xdr:colOff>298440</xdr:colOff>
      <xdr:row>15</xdr:row>
      <xdr:rowOff>138240</xdr:rowOff>
    </xdr:to>
    <xdr:sp>
      <xdr:nvSpPr>
        <xdr:cNvPr id="1" name="CustomShape 1"/>
        <xdr:cNvSpPr/>
      </xdr:nvSpPr>
      <xdr:spPr>
        <a:xfrm flipH="1">
          <a:off x="5644800" y="1677600"/>
          <a:ext cx="251640" cy="1882440"/>
        </a:xfrm>
        <a:prstGeom prst="bentArrow">
          <a:avLst>
            <a:gd name="adj1" fmla="val 25000"/>
            <a:gd name="adj2" fmla="val 25000"/>
            <a:gd name="adj3" fmla="val 25000"/>
            <a:gd name="adj4" fmla="val 43750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</xdr:col>
      <xdr:colOff>46800</xdr:colOff>
      <xdr:row>14</xdr:row>
      <xdr:rowOff>81360</xdr:rowOff>
    </xdr:from>
    <xdr:to>
      <xdr:col>4</xdr:col>
      <xdr:colOff>298440</xdr:colOff>
      <xdr:row>24</xdr:row>
      <xdr:rowOff>180000</xdr:rowOff>
    </xdr:to>
    <xdr:sp>
      <xdr:nvSpPr>
        <xdr:cNvPr id="2" name="CustomShape 1"/>
        <xdr:cNvSpPr/>
      </xdr:nvSpPr>
      <xdr:spPr>
        <a:xfrm flipH="1" flipV="1">
          <a:off x="5644800" y="3312720"/>
          <a:ext cx="251640" cy="2011320"/>
        </a:xfrm>
        <a:prstGeom prst="bentArrow">
          <a:avLst>
            <a:gd name="adj1" fmla="val 25000"/>
            <a:gd name="adj2" fmla="val 25000"/>
            <a:gd name="adj3" fmla="val 25000"/>
            <a:gd name="adj4" fmla="val 43750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466920</xdr:colOff>
      <xdr:row>15</xdr:row>
      <xdr:rowOff>47880</xdr:rowOff>
    </xdr:from>
    <xdr:to>
      <xdr:col>4</xdr:col>
      <xdr:colOff>237600</xdr:colOff>
      <xdr:row>15</xdr:row>
      <xdr:rowOff>180720</xdr:rowOff>
    </xdr:to>
    <xdr:sp>
      <xdr:nvSpPr>
        <xdr:cNvPr id="3" name="CustomShape 1"/>
        <xdr:cNvSpPr/>
      </xdr:nvSpPr>
      <xdr:spPr>
        <a:xfrm>
          <a:off x="5391720" y="3469680"/>
          <a:ext cx="443880" cy="132840"/>
        </a:xfrm>
        <a:prstGeom prst="leftArrow">
          <a:avLst>
            <a:gd name="adj1" fmla="val 50000"/>
            <a:gd name="adj2" fmla="val 50000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38160</xdr:colOff>
      <xdr:row>7</xdr:row>
      <xdr:rowOff>66600</xdr:rowOff>
    </xdr:from>
    <xdr:to>
      <xdr:col>4</xdr:col>
      <xdr:colOff>253800</xdr:colOff>
      <xdr:row>7</xdr:row>
      <xdr:rowOff>199440</xdr:rowOff>
    </xdr:to>
    <xdr:sp>
      <xdr:nvSpPr>
        <xdr:cNvPr id="4" name="CustomShape 1"/>
        <xdr:cNvSpPr/>
      </xdr:nvSpPr>
      <xdr:spPr>
        <a:xfrm>
          <a:off x="5636160" y="1934640"/>
          <a:ext cx="215640" cy="132840"/>
        </a:xfrm>
        <a:prstGeom prst="leftArrow">
          <a:avLst>
            <a:gd name="adj1" fmla="val 50000"/>
            <a:gd name="adj2" fmla="val 50000"/>
          </a:avLst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G6EJD/Processor-Solar-Power-Sleep-Calc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6.57"/>
    <col collapsed="false" customWidth="true" hidden="false" outlineLevel="0" max="3" min="3" style="0" width="10.28"/>
    <col collapsed="false" customWidth="true" hidden="false" outlineLevel="0" max="4" min="4" style="0" width="7.57"/>
    <col collapsed="false" customWidth="true" hidden="false" outlineLevel="0" max="10" min="5" style="0" width="8.53"/>
    <col collapsed="false" customWidth="true" hidden="false" outlineLevel="0" max="11" min="11" style="0" width="24.57"/>
    <col collapsed="false" customWidth="true" hidden="false" outlineLevel="0" max="14" min="12" style="0" width="8.53"/>
    <col collapsed="false" customWidth="true" hidden="false" outlineLevel="0" max="15" min="15" style="0" width="14.85"/>
    <col collapsed="false" customWidth="true" hidden="false" outlineLevel="0" max="1025" min="16" style="0" width="8.53"/>
  </cols>
  <sheetData>
    <row r="1" customFormat="false" ht="36" hidden="false" customHeight="fals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8.75" hidden="false" customHeight="false" outlineLevel="0" collapsed="false">
      <c r="A2" s="3" t="s">
        <v>1</v>
      </c>
      <c r="B2" s="3"/>
      <c r="C2" s="4" t="n">
        <v>9</v>
      </c>
      <c r="D2" s="5" t="s">
        <v>2</v>
      </c>
      <c r="E2" s="5"/>
    </row>
    <row r="3" customFormat="false" ht="18.75" hidden="false" customHeight="false" outlineLevel="0" collapsed="false">
      <c r="A3" s="3" t="s">
        <v>3</v>
      </c>
      <c r="B3" s="3"/>
      <c r="C3" s="4" t="n">
        <v>15</v>
      </c>
      <c r="D3" s="5" t="s">
        <v>2</v>
      </c>
      <c r="E3" s="5"/>
    </row>
    <row r="4" customFormat="false" ht="17.35" hidden="false" customHeight="false" outlineLevel="0" collapsed="false">
      <c r="A4" s="3" t="s">
        <v>4</v>
      </c>
      <c r="B4" s="3"/>
      <c r="C4" s="4" t="n">
        <v>3</v>
      </c>
      <c r="D4" s="5" t="s">
        <v>5</v>
      </c>
      <c r="E4" s="5"/>
    </row>
    <row r="5" customFormat="false" ht="18.75" hidden="false" customHeight="false" outlineLevel="0" collapsed="false">
      <c r="A5" s="3" t="s">
        <v>6</v>
      </c>
      <c r="B5" s="3"/>
      <c r="C5" s="4" t="n">
        <v>6</v>
      </c>
      <c r="D5" s="5" t="s">
        <v>7</v>
      </c>
      <c r="E5" s="5"/>
    </row>
    <row r="6" customFormat="false" ht="18.75" hidden="false" customHeight="false" outlineLevel="0" collapsed="false">
      <c r="A6" s="3" t="s">
        <v>8</v>
      </c>
      <c r="B6" s="3"/>
      <c r="C6" s="6" t="n">
        <v>0.2</v>
      </c>
      <c r="D6" s="7" t="s">
        <v>9</v>
      </c>
      <c r="E6" s="5"/>
    </row>
    <row r="7" customFormat="false" ht="18.75" hidden="false" customHeight="false" outlineLevel="0" collapsed="false">
      <c r="A7" s="3" t="s">
        <v>10</v>
      </c>
      <c r="B7" s="3"/>
      <c r="C7" s="8" t="n">
        <f aca="false">C25</f>
        <v>5.10243902439024</v>
      </c>
      <c r="D7" s="9" t="s">
        <v>11</v>
      </c>
      <c r="E7" s="9"/>
    </row>
    <row r="8" customFormat="false" ht="17.35" hidden="false" customHeight="false" outlineLevel="0" collapsed="false">
      <c r="A8" s="3" t="s">
        <v>12</v>
      </c>
      <c r="B8" s="3"/>
      <c r="C8" s="4" t="n">
        <v>2200</v>
      </c>
      <c r="D8" s="9" t="s">
        <v>13</v>
      </c>
      <c r="E8" s="9"/>
    </row>
    <row r="9" customFormat="false" ht="15" hidden="false" customHeight="false" outlineLevel="0" collapsed="false">
      <c r="A9" s="10" t="s">
        <v>14</v>
      </c>
      <c r="B9" s="10"/>
      <c r="C9" s="10"/>
      <c r="D9" s="10"/>
      <c r="E9" s="10"/>
    </row>
    <row r="10" customFormat="false" ht="15" hidden="false" customHeight="false" outlineLevel="0" collapsed="false">
      <c r="A10" s="10" t="s">
        <v>15</v>
      </c>
      <c r="B10" s="10"/>
      <c r="C10" s="10"/>
      <c r="D10" s="10"/>
      <c r="E10" s="10"/>
    </row>
    <row r="11" customFormat="false" ht="15" hidden="false" customHeight="false" outlineLevel="0" collapsed="false">
      <c r="A11" s="10" t="s">
        <v>16</v>
      </c>
      <c r="B11" s="10"/>
      <c r="C11" s="10"/>
      <c r="D11" s="10"/>
      <c r="E11" s="10"/>
    </row>
    <row r="12" customFormat="false" ht="15" hidden="false" customHeight="false" outlineLevel="0" collapsed="false">
      <c r="A12" s="9" t="s">
        <v>17</v>
      </c>
      <c r="B12" s="9"/>
      <c r="C12" s="11" t="n">
        <f aca="false">-24*C7</f>
        <v>-122.458536585366</v>
      </c>
      <c r="D12" s="9" t="s">
        <v>13</v>
      </c>
      <c r="E12" s="9"/>
    </row>
    <row r="13" customFormat="false" ht="15" hidden="false" customHeight="false" outlineLevel="0" collapsed="false">
      <c r="A13" s="9" t="s">
        <v>18</v>
      </c>
      <c r="B13" s="9"/>
      <c r="C13" s="12" t="n">
        <f aca="false">(C3-C2+1)*C4/C5*(1-C6)*1000</f>
        <v>2800</v>
      </c>
      <c r="D13" s="9" t="s">
        <v>13</v>
      </c>
      <c r="E13" s="9"/>
    </row>
    <row r="14" customFormat="false" ht="15" hidden="false" customHeight="false" outlineLevel="0" collapsed="false">
      <c r="A14" s="10"/>
      <c r="B14" s="10"/>
      <c r="C14" s="13"/>
      <c r="D14" s="10"/>
      <c r="E14" s="10"/>
    </row>
    <row r="15" customFormat="false" ht="15" hidden="false" customHeight="false" outlineLevel="0" collapsed="false">
      <c r="A15" s="10"/>
      <c r="B15" s="10"/>
      <c r="C15" s="13"/>
      <c r="D15" s="10"/>
      <c r="E15" s="10"/>
    </row>
    <row r="16" customFormat="false" ht="15" hidden="false" customHeight="false" outlineLevel="0" collapsed="false">
      <c r="A16" s="9" t="s">
        <v>19</v>
      </c>
      <c r="B16" s="14" t="str">
        <f aca="false">IF(C16&lt;=0,"Daily deficit (mAhr)","Daily Surplus (mAHr)")</f>
        <v>Daily Surplus (mAHr)</v>
      </c>
      <c r="C16" s="15" t="n">
        <f aca="false">C12+C13</f>
        <v>2677.54146341463</v>
      </c>
      <c r="D16" s="9" t="s">
        <v>13</v>
      </c>
      <c r="E16" s="9"/>
    </row>
    <row r="17" customFormat="false" ht="15" hidden="false" customHeight="false" outlineLevel="0" collapsed="false">
      <c r="A17" s="9" t="s">
        <v>20</v>
      </c>
      <c r="B17" s="9"/>
      <c r="C17" s="16" t="n">
        <f aca="false">MIN(Calculations!C4:C75)</f>
        <v>2113.25853658537</v>
      </c>
      <c r="D17" s="9" t="s">
        <v>13</v>
      </c>
      <c r="E17" s="9"/>
    </row>
    <row r="18" customFormat="false" ht="15" hidden="false" customHeight="false" outlineLevel="0" collapsed="false">
      <c r="A18" s="10"/>
      <c r="B18" s="10"/>
      <c r="C18" s="10"/>
      <c r="D18" s="10"/>
      <c r="E18" s="10"/>
    </row>
    <row r="19" customFormat="false" ht="15" hidden="false" customHeight="false" outlineLevel="0" collapsed="false">
      <c r="A19" s="10"/>
      <c r="B19" s="10"/>
      <c r="C19" s="10"/>
      <c r="D19" s="10"/>
      <c r="E19" s="10"/>
    </row>
    <row r="20" customFormat="false" ht="18" hidden="false" customHeight="false" outlineLevel="0" collapsed="false">
      <c r="A20" s="17" t="s">
        <v>21</v>
      </c>
      <c r="B20" s="17"/>
      <c r="C20" s="10"/>
      <c r="D20" s="10"/>
      <c r="E20" s="10"/>
    </row>
    <row r="21" customFormat="false" ht="13.8" hidden="false" customHeight="false" outlineLevel="0" collapsed="false">
      <c r="A21" s="9" t="s">
        <v>22</v>
      </c>
      <c r="B21" s="9"/>
      <c r="C21" s="9" t="n">
        <v>30</v>
      </c>
      <c r="D21" s="9" t="s">
        <v>23</v>
      </c>
      <c r="E21" s="9"/>
    </row>
    <row r="22" customFormat="false" ht="13.8" hidden="false" customHeight="false" outlineLevel="0" collapsed="false">
      <c r="A22" s="9" t="s">
        <v>24</v>
      </c>
      <c r="B22" s="9"/>
      <c r="C22" s="18" t="n">
        <v>45</v>
      </c>
      <c r="D22" s="9" t="s">
        <v>25</v>
      </c>
      <c r="E22" s="9"/>
    </row>
    <row r="23" customFormat="false" ht="15" hidden="false" customHeight="false" outlineLevel="0" collapsed="false">
      <c r="A23" s="9" t="s">
        <v>26</v>
      </c>
      <c r="B23" s="9"/>
      <c r="C23" s="9" t="n">
        <v>1.23</v>
      </c>
      <c r="D23" s="9" t="s">
        <v>11</v>
      </c>
      <c r="E23" s="9"/>
    </row>
    <row r="24" customFormat="false" ht="15" hidden="false" customHeight="false" outlineLevel="0" collapsed="false">
      <c r="A24" s="9" t="s">
        <v>27</v>
      </c>
      <c r="B24" s="9"/>
      <c r="C24" s="9" t="n">
        <v>160</v>
      </c>
      <c r="D24" s="9" t="s">
        <v>11</v>
      </c>
      <c r="E24" s="9"/>
    </row>
    <row r="25" customFormat="false" ht="15" hidden="false" customHeight="false" outlineLevel="0" collapsed="false">
      <c r="A25" s="9"/>
      <c r="B25" s="14" t="s">
        <v>28</v>
      </c>
      <c r="C25" s="19" t="n">
        <f aca="false">((C23*C21*60)/3600+(C24*C22/3600))*3600/(C21*60+IF(C22=0,1,C22))</f>
        <v>5.10243902439024</v>
      </c>
      <c r="D25" s="20" t="s">
        <v>11</v>
      </c>
      <c r="E25" s="9"/>
    </row>
    <row r="26" customFormat="false" ht="15" hidden="false" customHeight="false" outlineLevel="0" collapsed="false">
      <c r="A26" s="10"/>
      <c r="B26" s="14" t="s">
        <v>29</v>
      </c>
      <c r="C26" s="21" t="n">
        <f aca="false">C8/C25/24</f>
        <v>17.9652644996813</v>
      </c>
      <c r="D26" s="22" t="s">
        <v>30</v>
      </c>
      <c r="E26" s="9"/>
    </row>
    <row r="27" customFormat="false" ht="15" hidden="false" customHeight="false" outlineLevel="0" collapsed="false">
      <c r="A27" s="10"/>
      <c r="B27" s="10"/>
      <c r="C27" s="10"/>
      <c r="D27" s="10"/>
      <c r="E27" s="10"/>
    </row>
    <row r="30" customFormat="false" ht="15" hidden="false" customHeight="false" outlineLevel="0" collapsed="false">
      <c r="A30" s="0" t="s">
        <v>31</v>
      </c>
    </row>
  </sheetData>
  <conditionalFormatting sqref="C12">
    <cfRule type="expression" priority="2" aboveAverage="0" equalAverage="0" bottom="0" percent="0" rank="0" text="" dxfId="0">
      <formula>$C$12&lt;=0</formula>
    </cfRule>
    <cfRule type="expression" priority="3" aboveAverage="0" equalAverage="0" bottom="0" percent="0" rank="0" text="" dxfId="1">
      <formula>$C$12&gt;0</formula>
    </cfRule>
  </conditionalFormatting>
  <conditionalFormatting sqref="C5">
    <cfRule type="expression" priority="4" aboveAverage="0" equalAverage="0" bottom="0" percent="0" rank="0" text="" dxfId="2">
      <formula>$C$5&gt;7</formula>
    </cfRule>
  </conditionalFormatting>
  <conditionalFormatting sqref="C16">
    <cfRule type="expression" priority="5" aboveAverage="0" equalAverage="0" bottom="0" percent="0" rank="0" text="" dxfId="3">
      <formula>$C$16&gt;0</formula>
    </cfRule>
    <cfRule type="expression" priority="6" aboveAverage="0" equalAverage="0" bottom="0" percent="0" rank="0" text="" dxfId="4">
      <formula>$C$16&lt;=0</formula>
    </cfRule>
  </conditionalFormatting>
  <hyperlinks>
    <hyperlink ref="A30" r:id="rId1" display="https://github.com/G6EJD/Processor-Solar-Power-Sleep-Cal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7.85"/>
    <col collapsed="false" customWidth="true" hidden="false" outlineLevel="0" max="5" min="5" style="0" width="21.28"/>
    <col collapsed="false" customWidth="true" hidden="false" outlineLevel="0" max="6" min="6" style="0" width="29.14"/>
    <col collapsed="false" customWidth="true" hidden="false" outlineLevel="0" max="1025" min="7" style="0" width="8.53"/>
  </cols>
  <sheetData>
    <row r="1" customFormat="false" ht="39" hidden="false" customHeight="false" outlineLevel="0" collapsed="false">
      <c r="B1" s="23"/>
      <c r="C1" s="24"/>
      <c r="D1" s="25" t="s">
        <v>32</v>
      </c>
      <c r="E1" s="25" t="s">
        <v>33</v>
      </c>
      <c r="F1" s="25" t="s">
        <v>34</v>
      </c>
    </row>
    <row r="2" customFormat="false" ht="15.75" hidden="false" customHeight="false" outlineLevel="0" collapsed="false">
      <c r="B2" s="23"/>
    </row>
    <row r="3" customFormat="false" ht="15" hidden="false" customHeight="false" outlineLevel="0" collapsed="false">
      <c r="A3" s="26" t="s">
        <v>30</v>
      </c>
      <c r="B3" s="26" t="s">
        <v>35</v>
      </c>
      <c r="C3" s="27" t="s">
        <v>36</v>
      </c>
      <c r="D3" s="27" t="n">
        <f aca="false">'Solar Battery Calculator'!C7</f>
        <v>5.10243902439024</v>
      </c>
      <c r="E3" s="28" t="n">
        <f aca="false">'Solar Battery Calculator'!C4*1000/'Solar Battery Calculator'!C5*(1-'Solar Battery Calculator'!C6)</f>
        <v>400</v>
      </c>
      <c r="F3" s="27" t="n">
        <f aca="false">'Solar Battery Calculator'!C8</f>
        <v>2200</v>
      </c>
    </row>
    <row r="4" customFormat="false" ht="15" hidden="false" customHeight="false" outlineLevel="0" collapsed="false">
      <c r="B4" s="29" t="n">
        <v>0</v>
      </c>
      <c r="C4" s="30" t="n">
        <f aca="false">$F$3-$D$3</f>
        <v>2194.89756097561</v>
      </c>
      <c r="D4" s="31" t="n">
        <f aca="false">$D$3</f>
        <v>5.10243902439024</v>
      </c>
      <c r="E4" s="31" t="n">
        <f aca="false">IF(AND(B4&gt;='Solar Battery Calculator'!$C$2,B4&lt;='Solar Battery Calculator'!$C$3),$E$3,0)</f>
        <v>0</v>
      </c>
      <c r="F4" s="0" t="str">
        <f aca="false">IF(C4&lt;$F$3,"","Battery Full, Charge Cut-OFF")</f>
        <v/>
      </c>
    </row>
    <row r="5" customFormat="false" ht="15" hidden="false" customHeight="false" outlineLevel="0" collapsed="false">
      <c r="B5" s="29" t="n">
        <v>1</v>
      </c>
      <c r="C5" s="30" t="n">
        <f aca="false">IF(C4-D5+E5&lt;$F$3,C4-D5+E5,$F$3)</f>
        <v>2189.79512195122</v>
      </c>
      <c r="D5" s="31" t="n">
        <f aca="false">$D$3</f>
        <v>5.10243902439024</v>
      </c>
      <c r="E5" s="31" t="n">
        <f aca="false">IF(AND(B5&gt;='Solar Battery Calculator'!$C$2,B5&lt;='Solar Battery Calculator'!$C$3),$E$3,0)</f>
        <v>0</v>
      </c>
      <c r="F5" s="0" t="str">
        <f aca="false">IF(C5&lt;$F$3,"","Battery Full, Charge Cut-OFF")</f>
        <v/>
      </c>
    </row>
    <row r="6" customFormat="false" ht="15" hidden="false" customHeight="false" outlineLevel="0" collapsed="false">
      <c r="B6" s="29" t="n">
        <v>2</v>
      </c>
      <c r="C6" s="30" t="n">
        <f aca="false">IF(C5-D6+E6&lt;$F$3,C5-D6+E6,$F$3)</f>
        <v>2184.69268292683</v>
      </c>
      <c r="D6" s="31" t="n">
        <f aca="false">$D$3</f>
        <v>5.10243902439024</v>
      </c>
      <c r="E6" s="31" t="n">
        <f aca="false">IF(AND(B6&gt;='Solar Battery Calculator'!$C$2,B6&lt;='Solar Battery Calculator'!$C$3),$E$3,0)</f>
        <v>0</v>
      </c>
      <c r="F6" s="0" t="str">
        <f aca="false">IF(C6&lt;$F$3,"","Battery Full, Charge Cut-OFF")</f>
        <v/>
      </c>
    </row>
    <row r="7" customFormat="false" ht="15" hidden="false" customHeight="false" outlineLevel="0" collapsed="false">
      <c r="B7" s="29" t="n">
        <v>3</v>
      </c>
      <c r="C7" s="30" t="n">
        <f aca="false">IF(C6-D7+E7&lt;$F$3,C6-D7+E7,$F$3)</f>
        <v>2179.59024390244</v>
      </c>
      <c r="D7" s="31" t="n">
        <f aca="false">$D$3</f>
        <v>5.10243902439024</v>
      </c>
      <c r="E7" s="31" t="n">
        <f aca="false">IF(AND(B7&gt;='Solar Battery Calculator'!$C$2,B7&lt;='Solar Battery Calculator'!$C$3),$E$3,0)</f>
        <v>0</v>
      </c>
      <c r="F7" s="0" t="str">
        <f aca="false">IF(C7&lt;$F$3,"","Battery Full, Charge Cut-OFF")</f>
        <v/>
      </c>
    </row>
    <row r="8" customFormat="false" ht="15" hidden="false" customHeight="false" outlineLevel="0" collapsed="false">
      <c r="B8" s="29" t="n">
        <v>4</v>
      </c>
      <c r="C8" s="30" t="n">
        <f aca="false">IF(C7-D8+E8&lt;$F$3,C7-D8+E8,$F$3)</f>
        <v>2174.48780487805</v>
      </c>
      <c r="D8" s="31" t="n">
        <f aca="false">$D$3</f>
        <v>5.10243902439024</v>
      </c>
      <c r="E8" s="31" t="n">
        <f aca="false">IF(AND(B8&gt;='Solar Battery Calculator'!$C$2,B8&lt;='Solar Battery Calculator'!$C$3),$E$3,0)</f>
        <v>0</v>
      </c>
      <c r="F8" s="0" t="str">
        <f aca="false">IF(C8&lt;$F$3,"","Battery Full, Charge Cut-OFF")</f>
        <v/>
      </c>
    </row>
    <row r="9" customFormat="false" ht="15" hidden="false" customHeight="false" outlineLevel="0" collapsed="false">
      <c r="B9" s="29" t="n">
        <v>5</v>
      </c>
      <c r="C9" s="30" t="n">
        <f aca="false">IF(C8-D9+E9&lt;$F$3,C8-D9+E9,$F$3)</f>
        <v>2169.38536585366</v>
      </c>
      <c r="D9" s="31" t="n">
        <f aca="false">$D$3</f>
        <v>5.10243902439024</v>
      </c>
      <c r="E9" s="31" t="n">
        <f aca="false">IF(AND(B9&gt;='Solar Battery Calculator'!$C$2,B9&lt;='Solar Battery Calculator'!$C$3),$E$3,0)</f>
        <v>0</v>
      </c>
      <c r="F9" s="0" t="str">
        <f aca="false">IF(C9&lt;$F$3,"","Battery Full, Charge Cut-OFF")</f>
        <v/>
      </c>
    </row>
    <row r="10" customFormat="false" ht="15" hidden="false" customHeight="false" outlineLevel="0" collapsed="false">
      <c r="B10" s="29" t="n">
        <v>6</v>
      </c>
      <c r="C10" s="30" t="n">
        <f aca="false">IF(C9-D10+E10&lt;$F$3,C9-D10+E10,$F$3)</f>
        <v>2164.28292682927</v>
      </c>
      <c r="D10" s="31" t="n">
        <f aca="false">$D$3</f>
        <v>5.10243902439024</v>
      </c>
      <c r="E10" s="31" t="n">
        <f aca="false">IF(AND(B10&gt;='Solar Battery Calculator'!$C$2,B10&lt;='Solar Battery Calculator'!$C$3),$E$3,0)</f>
        <v>0</v>
      </c>
      <c r="F10" s="0" t="str">
        <f aca="false">IF(C10&lt;$F$3,"","Battery Full, Charge Cut-OFF")</f>
        <v/>
      </c>
    </row>
    <row r="11" customFormat="false" ht="15" hidden="false" customHeight="false" outlineLevel="0" collapsed="false">
      <c r="B11" s="29" t="n">
        <v>7</v>
      </c>
      <c r="C11" s="30" t="n">
        <f aca="false">IF(C10-D11+E11&lt;$F$3,C10-D11+E11,$F$3)</f>
        <v>2159.18048780488</v>
      </c>
      <c r="D11" s="31" t="n">
        <f aca="false">$D$3</f>
        <v>5.10243902439024</v>
      </c>
      <c r="E11" s="31" t="n">
        <f aca="false">IF(AND(B11&gt;='Solar Battery Calculator'!$C$2,B11&lt;='Solar Battery Calculator'!$C$3),$E$3,0)</f>
        <v>0</v>
      </c>
      <c r="F11" s="0" t="str">
        <f aca="false">IF(C11&lt;$F$3,"","Battery Full, Charge Cut-OFF")</f>
        <v/>
      </c>
    </row>
    <row r="12" customFormat="false" ht="15" hidden="false" customHeight="false" outlineLevel="0" collapsed="false">
      <c r="B12" s="29" t="n">
        <v>8</v>
      </c>
      <c r="C12" s="30" t="n">
        <f aca="false">IF(C11-D12+E12&lt;$F$3,C11-D12+E12,$F$3)</f>
        <v>2154.07804878049</v>
      </c>
      <c r="D12" s="31" t="n">
        <f aca="false">$D$3</f>
        <v>5.10243902439024</v>
      </c>
      <c r="E12" s="31" t="n">
        <f aca="false">IF(AND(B12&gt;='Solar Battery Calculator'!$C$2,B12&lt;='Solar Battery Calculator'!$C$3),$E$3,0)</f>
        <v>0</v>
      </c>
      <c r="F12" s="0" t="str">
        <f aca="false">IF(C12&lt;$F$3,"","Battery Full, Charge Cut-OFF")</f>
        <v/>
      </c>
    </row>
    <row r="13" customFormat="false" ht="15" hidden="false" customHeight="false" outlineLevel="0" collapsed="false">
      <c r="B13" s="29" t="n">
        <v>9</v>
      </c>
      <c r="C13" s="30" t="n">
        <f aca="false">IF(C12-D13+E13&lt;$F$3,C12-D13+E13,$F$3)</f>
        <v>2200</v>
      </c>
      <c r="D13" s="31" t="n">
        <f aca="false">$D$3</f>
        <v>5.10243902439024</v>
      </c>
      <c r="E13" s="31" t="n">
        <f aca="false">IF(AND(B13&gt;='Solar Battery Calculator'!$C$2,B13&lt;='Solar Battery Calculator'!$C$3),$E$3,0)</f>
        <v>400</v>
      </c>
      <c r="F13" s="0" t="str">
        <f aca="false">IF(C13&lt;$F$3,"","Battery Full, Charge Cut-OFF")</f>
        <v>Battery Full, Charge Cut-OFF</v>
      </c>
    </row>
    <row r="14" customFormat="false" ht="15" hidden="false" customHeight="false" outlineLevel="0" collapsed="false">
      <c r="B14" s="29" t="n">
        <v>10</v>
      </c>
      <c r="C14" s="30" t="n">
        <f aca="false">IF(C13-D14+E14&lt;$F$3,C13-D14+E14,$F$3)</f>
        <v>2200</v>
      </c>
      <c r="D14" s="31" t="n">
        <f aca="false">$D$3</f>
        <v>5.10243902439024</v>
      </c>
      <c r="E14" s="31" t="n">
        <f aca="false">IF(AND(B14&gt;='Solar Battery Calculator'!$C$2,B14&lt;='Solar Battery Calculator'!$C$3),$E$3,0)</f>
        <v>400</v>
      </c>
      <c r="F14" s="0" t="str">
        <f aca="false">IF(C14&lt;$F$3,"","Battery Full, Charge Cut-OFF")</f>
        <v>Battery Full, Charge Cut-OFF</v>
      </c>
    </row>
    <row r="15" customFormat="false" ht="15" hidden="false" customHeight="false" outlineLevel="0" collapsed="false">
      <c r="B15" s="29" t="n">
        <v>11</v>
      </c>
      <c r="C15" s="30" t="n">
        <f aca="false">IF(C14-D15+E15&lt;$F$3,C14-D15+E15,$F$3)</f>
        <v>2200</v>
      </c>
      <c r="D15" s="31" t="n">
        <f aca="false">$D$3</f>
        <v>5.10243902439024</v>
      </c>
      <c r="E15" s="31" t="n">
        <f aca="false">IF(AND(B15&gt;='Solar Battery Calculator'!$C$2,B15&lt;='Solar Battery Calculator'!$C$3),$E$3,0)</f>
        <v>400</v>
      </c>
      <c r="F15" s="0" t="str">
        <f aca="false">IF(C15&lt;$F$3,"","Battery Full, Charge Cut-OFF")</f>
        <v>Battery Full, Charge Cut-OFF</v>
      </c>
    </row>
    <row r="16" customFormat="false" ht="15" hidden="false" customHeight="false" outlineLevel="0" collapsed="false">
      <c r="B16" s="29" t="n">
        <v>12</v>
      </c>
      <c r="C16" s="30" t="n">
        <f aca="false">IF(C15-D16+E16&lt;$F$3,C15-D16+E16,$F$3)</f>
        <v>2200</v>
      </c>
      <c r="D16" s="31" t="n">
        <f aca="false">$D$3</f>
        <v>5.10243902439024</v>
      </c>
      <c r="E16" s="31" t="n">
        <f aca="false">IF(AND(B16&gt;='Solar Battery Calculator'!$C$2,B16&lt;='Solar Battery Calculator'!$C$3),$E$3,0)</f>
        <v>400</v>
      </c>
      <c r="F16" s="0" t="str">
        <f aca="false">IF(C16&lt;$F$3,"","Battery Full, Charge Cut-OFF")</f>
        <v>Battery Full, Charge Cut-OFF</v>
      </c>
    </row>
    <row r="17" customFormat="false" ht="15" hidden="false" customHeight="false" outlineLevel="0" collapsed="false">
      <c r="B17" s="29" t="n">
        <v>13</v>
      </c>
      <c r="C17" s="30" t="n">
        <f aca="false">IF(C16-D17+E17&lt;$F$3,C16-D17+E17,$F$3)</f>
        <v>2200</v>
      </c>
      <c r="D17" s="31" t="n">
        <f aca="false">$D$3</f>
        <v>5.10243902439024</v>
      </c>
      <c r="E17" s="31" t="n">
        <f aca="false">IF(AND(B17&gt;='Solar Battery Calculator'!$C$2,B17&lt;='Solar Battery Calculator'!$C$3),$E$3,0)</f>
        <v>400</v>
      </c>
      <c r="F17" s="0" t="str">
        <f aca="false">IF(C17&lt;$F$3,"","Battery Full, Charge Cut-OFF")</f>
        <v>Battery Full, Charge Cut-OFF</v>
      </c>
    </row>
    <row r="18" customFormat="false" ht="15" hidden="false" customHeight="false" outlineLevel="0" collapsed="false">
      <c r="B18" s="29" t="n">
        <v>14</v>
      </c>
      <c r="C18" s="30" t="n">
        <f aca="false">IF(C17-D18+E18&lt;$F$3,C17-D18+E18,$F$3)</f>
        <v>2200</v>
      </c>
      <c r="D18" s="31" t="n">
        <f aca="false">$D$3</f>
        <v>5.10243902439024</v>
      </c>
      <c r="E18" s="31" t="n">
        <f aca="false">IF(AND(B18&gt;='Solar Battery Calculator'!$C$2,B18&lt;='Solar Battery Calculator'!$C$3),$E$3,0)</f>
        <v>400</v>
      </c>
      <c r="F18" s="0" t="str">
        <f aca="false">IF(C18&lt;$F$3,"","Battery Full, Charge Cut-OFF")</f>
        <v>Battery Full, Charge Cut-OFF</v>
      </c>
    </row>
    <row r="19" customFormat="false" ht="15" hidden="false" customHeight="false" outlineLevel="0" collapsed="false">
      <c r="B19" s="29" t="n">
        <v>15</v>
      </c>
      <c r="C19" s="30" t="n">
        <f aca="false">IF(C18-D19+E19&lt;$F$3,C18-D19+E19,$F$3)</f>
        <v>2200</v>
      </c>
      <c r="D19" s="31" t="n">
        <f aca="false">$D$3</f>
        <v>5.10243902439024</v>
      </c>
      <c r="E19" s="31" t="n">
        <f aca="false">IF(AND(B19&gt;='Solar Battery Calculator'!$C$2,B19&lt;='Solar Battery Calculator'!$C$3),$E$3,0)</f>
        <v>400</v>
      </c>
      <c r="F19" s="0" t="str">
        <f aca="false">IF(C19&lt;$F$3,"","Battery Full, Charge Cut-OFF")</f>
        <v>Battery Full, Charge Cut-OFF</v>
      </c>
    </row>
    <row r="20" customFormat="false" ht="15" hidden="false" customHeight="false" outlineLevel="0" collapsed="false">
      <c r="B20" s="29" t="n">
        <v>16</v>
      </c>
      <c r="C20" s="30" t="n">
        <f aca="false">IF(C19-D20+E20&lt;$F$3,C19-D20+E20,$F$3)</f>
        <v>2194.89756097561</v>
      </c>
      <c r="D20" s="31" t="n">
        <f aca="false">$D$3</f>
        <v>5.10243902439024</v>
      </c>
      <c r="E20" s="31" t="n">
        <f aca="false">IF(AND(B20&gt;='Solar Battery Calculator'!$C$2,B20&lt;='Solar Battery Calculator'!$C$3),$E$3,0)</f>
        <v>0</v>
      </c>
      <c r="F20" s="0" t="str">
        <f aca="false">IF(C20&lt;$F$3,"","Battery Full, Charge Cut-OFF")</f>
        <v/>
      </c>
    </row>
    <row r="21" customFormat="false" ht="15" hidden="false" customHeight="false" outlineLevel="0" collapsed="false">
      <c r="B21" s="29" t="n">
        <v>17</v>
      </c>
      <c r="C21" s="30" t="n">
        <f aca="false">IF(C20-D21+E21&lt;$F$3,C20-D21+E21,$F$3)</f>
        <v>2189.79512195122</v>
      </c>
      <c r="D21" s="31" t="n">
        <f aca="false">$D$3</f>
        <v>5.10243902439024</v>
      </c>
      <c r="E21" s="31" t="n">
        <f aca="false">IF(AND(B21&gt;='Solar Battery Calculator'!$C$2,B21&lt;='Solar Battery Calculator'!$C$3),$E$3,0)</f>
        <v>0</v>
      </c>
      <c r="F21" s="0" t="str">
        <f aca="false">IF(C21&lt;$F$3,"","Battery Full, Charge Cut-OFF")</f>
        <v/>
      </c>
    </row>
    <row r="22" customFormat="false" ht="15" hidden="false" customHeight="false" outlineLevel="0" collapsed="false">
      <c r="B22" s="29" t="n">
        <v>18</v>
      </c>
      <c r="C22" s="30" t="n">
        <f aca="false">IF(C21-D22+E22&lt;$F$3,C21-D22+E22,$F$3)</f>
        <v>2184.69268292683</v>
      </c>
      <c r="D22" s="31" t="n">
        <f aca="false">$D$3</f>
        <v>5.10243902439024</v>
      </c>
      <c r="E22" s="31" t="n">
        <f aca="false">IF(AND(B22&gt;='Solar Battery Calculator'!$C$2,B22&lt;='Solar Battery Calculator'!$C$3),$E$3,0)</f>
        <v>0</v>
      </c>
      <c r="F22" s="0" t="str">
        <f aca="false">IF(C22&lt;$F$3,"","Battery Full, Charge Cut-OFF")</f>
        <v/>
      </c>
    </row>
    <row r="23" customFormat="false" ht="15" hidden="false" customHeight="false" outlineLevel="0" collapsed="false">
      <c r="B23" s="29" t="n">
        <v>19</v>
      </c>
      <c r="C23" s="30" t="n">
        <f aca="false">IF(C22-D23+E23&lt;$F$3,C22-D23+E23,$F$3)</f>
        <v>2179.59024390244</v>
      </c>
      <c r="D23" s="31" t="n">
        <f aca="false">$D$3</f>
        <v>5.10243902439024</v>
      </c>
      <c r="E23" s="31" t="n">
        <f aca="false">IF(AND(B23&gt;='Solar Battery Calculator'!$C$2,B23&lt;='Solar Battery Calculator'!$C$3),$E$3,0)</f>
        <v>0</v>
      </c>
      <c r="F23" s="0" t="str">
        <f aca="false">IF(C23&lt;$F$3,"","Battery Full, Charge Cut-OFF")</f>
        <v/>
      </c>
    </row>
    <row r="24" customFormat="false" ht="15" hidden="false" customHeight="false" outlineLevel="0" collapsed="false">
      <c r="B24" s="29" t="n">
        <v>20</v>
      </c>
      <c r="C24" s="30" t="n">
        <f aca="false">IF(C23-D24+E24&lt;$F$3,C23-D24+E24,$F$3)</f>
        <v>2174.48780487805</v>
      </c>
      <c r="D24" s="31" t="n">
        <f aca="false">$D$3</f>
        <v>5.10243902439024</v>
      </c>
      <c r="E24" s="31" t="n">
        <f aca="false">IF(AND(B24&gt;='Solar Battery Calculator'!$C$2,B24&lt;='Solar Battery Calculator'!$C$3),$E$3,0)</f>
        <v>0</v>
      </c>
      <c r="F24" s="0" t="str">
        <f aca="false">IF(C24&lt;$F$3,"","Battery Full, Charge Cut-OFF")</f>
        <v/>
      </c>
    </row>
    <row r="25" customFormat="false" ht="15" hidden="false" customHeight="false" outlineLevel="0" collapsed="false">
      <c r="B25" s="29" t="n">
        <v>21</v>
      </c>
      <c r="C25" s="30" t="n">
        <f aca="false">IF(C24-D25+E25&lt;$F$3,C24-D25+E25,$F$3)</f>
        <v>2169.38536585366</v>
      </c>
      <c r="D25" s="31" t="n">
        <f aca="false">$D$3</f>
        <v>5.10243902439024</v>
      </c>
      <c r="E25" s="31" t="n">
        <f aca="false">IF(AND(B25&gt;='Solar Battery Calculator'!$C$2,B25&lt;='Solar Battery Calculator'!$C$3),$E$3,0)</f>
        <v>0</v>
      </c>
      <c r="F25" s="0" t="str">
        <f aca="false">IF(C25&lt;$F$3,"","Battery Full, Charge Cut-OFF")</f>
        <v/>
      </c>
    </row>
    <row r="26" customFormat="false" ht="15" hidden="false" customHeight="false" outlineLevel="0" collapsed="false">
      <c r="B26" s="29" t="n">
        <v>22</v>
      </c>
      <c r="C26" s="30" t="n">
        <f aca="false">IF(C25-D26+E26&lt;$F$3,C25-D26+E26,$F$3)</f>
        <v>2164.28292682927</v>
      </c>
      <c r="D26" s="31" t="n">
        <f aca="false">$D$3</f>
        <v>5.10243902439024</v>
      </c>
      <c r="E26" s="31" t="n">
        <f aca="false">IF(AND(B26&gt;='Solar Battery Calculator'!$C$2,B26&lt;='Solar Battery Calculator'!$C$3),$E$3,0)</f>
        <v>0</v>
      </c>
      <c r="F26" s="0" t="str">
        <f aca="false">IF(C26&lt;$F$3,"","Battery Full, Charge Cut-OFF")</f>
        <v/>
      </c>
    </row>
    <row r="27" customFormat="false" ht="15" hidden="false" customHeight="false" outlineLevel="0" collapsed="false">
      <c r="A27" s="0" t="n">
        <v>1</v>
      </c>
      <c r="B27" s="29" t="n">
        <v>23</v>
      </c>
      <c r="C27" s="30" t="n">
        <f aca="false">IF(C26-D27+E27&lt;$F$3,C26-D27+E27,$F$3)</f>
        <v>2159.18048780488</v>
      </c>
      <c r="D27" s="31" t="n">
        <f aca="false">$D$3</f>
        <v>5.10243902439024</v>
      </c>
      <c r="E27" s="31" t="n">
        <f aca="false">IF(AND(B27&gt;='Solar Battery Calculator'!$C$2,B27&lt;='Solar Battery Calculator'!$C$3),$E$3,0)</f>
        <v>0</v>
      </c>
      <c r="F27" s="0" t="str">
        <f aca="false">IF(C27&lt;$F$3,"","Battery Full, Charge Cut-OFF")</f>
        <v/>
      </c>
    </row>
    <row r="28" customFormat="false" ht="15" hidden="false" customHeight="false" outlineLevel="0" collapsed="false">
      <c r="B28" s="29" t="n">
        <v>0</v>
      </c>
      <c r="C28" s="30" t="n">
        <f aca="false">IF(C27-D28+E28&lt;$F$3,C27-D28+E28,$F$3)</f>
        <v>2154.07804878049</v>
      </c>
      <c r="D28" s="31" t="n">
        <f aca="false">$D$3</f>
        <v>5.10243902439024</v>
      </c>
      <c r="E28" s="31" t="n">
        <f aca="false">IF(AND(B28&gt;='Solar Battery Calculator'!$C$2,B28&lt;='Solar Battery Calculator'!$C$3),$E$3,0)</f>
        <v>0</v>
      </c>
      <c r="F28" s="0" t="str">
        <f aca="false">IF(C28&lt;$F$3,"","Battery Full, Charge Cut-OFF")</f>
        <v/>
      </c>
    </row>
    <row r="29" customFormat="false" ht="15" hidden="false" customHeight="false" outlineLevel="0" collapsed="false">
      <c r="B29" s="29" t="n">
        <v>1</v>
      </c>
      <c r="C29" s="30" t="n">
        <f aca="false">IF(C28-D29+E29&lt;$F$3,C28-D29+E29,$F$3)</f>
        <v>2148.9756097561</v>
      </c>
      <c r="D29" s="31" t="n">
        <f aca="false">$D$3</f>
        <v>5.10243902439024</v>
      </c>
      <c r="E29" s="31" t="n">
        <f aca="false">IF(AND(B29&gt;='Solar Battery Calculator'!$C$2,B29&lt;='Solar Battery Calculator'!$C$3),$E$3,0)</f>
        <v>0</v>
      </c>
      <c r="F29" s="0" t="str">
        <f aca="false">IF(C29&lt;$F$3,"","Battery Full, Charge Cut-OFF")</f>
        <v/>
      </c>
    </row>
    <row r="30" customFormat="false" ht="15" hidden="false" customHeight="false" outlineLevel="0" collapsed="false">
      <c r="B30" s="29" t="n">
        <v>2</v>
      </c>
      <c r="C30" s="30" t="n">
        <f aca="false">IF(C29-D30+E30&lt;$F$3,C29-D30+E30,$F$3)</f>
        <v>2143.87317073171</v>
      </c>
      <c r="D30" s="31" t="n">
        <f aca="false">$D$3</f>
        <v>5.10243902439024</v>
      </c>
      <c r="E30" s="31" t="n">
        <f aca="false">IF(AND(B30&gt;='Solar Battery Calculator'!$C$2,B30&lt;='Solar Battery Calculator'!$C$3),$E$3,0)</f>
        <v>0</v>
      </c>
      <c r="F30" s="0" t="str">
        <f aca="false">IF(C30&lt;$F$3,"","Battery Full, Charge Cut-OFF")</f>
        <v/>
      </c>
    </row>
    <row r="31" customFormat="false" ht="15" hidden="false" customHeight="false" outlineLevel="0" collapsed="false">
      <c r="B31" s="29" t="n">
        <v>3</v>
      </c>
      <c r="C31" s="30" t="n">
        <f aca="false">IF(C30-D31+E31&lt;$F$3,C30-D31+E31,$F$3)</f>
        <v>2138.77073170732</v>
      </c>
      <c r="D31" s="31" t="n">
        <f aca="false">$D$3</f>
        <v>5.10243902439024</v>
      </c>
      <c r="E31" s="31" t="n">
        <f aca="false">IF(AND(B31&gt;='Solar Battery Calculator'!$C$2,B31&lt;='Solar Battery Calculator'!$C$3),$E$3,0)</f>
        <v>0</v>
      </c>
      <c r="F31" s="0" t="str">
        <f aca="false">IF(C31&lt;$F$3,"","Battery Full, Charge Cut-OFF")</f>
        <v/>
      </c>
    </row>
    <row r="32" customFormat="false" ht="15" hidden="false" customHeight="false" outlineLevel="0" collapsed="false">
      <c r="B32" s="29" t="n">
        <v>4</v>
      </c>
      <c r="C32" s="30" t="n">
        <f aca="false">IF(C31-D32+E32&lt;$F$3,C31-D32+E32,$F$3)</f>
        <v>2133.66829268293</v>
      </c>
      <c r="D32" s="31" t="n">
        <f aca="false">$D$3</f>
        <v>5.10243902439024</v>
      </c>
      <c r="E32" s="31" t="n">
        <f aca="false">IF(AND(B32&gt;='Solar Battery Calculator'!$C$2,B32&lt;='Solar Battery Calculator'!$C$3),$E$3,0)</f>
        <v>0</v>
      </c>
      <c r="F32" s="0" t="str">
        <f aca="false">IF(C32&lt;$F$3,"","Battery Full, Charge Cut-OFF")</f>
        <v/>
      </c>
    </row>
    <row r="33" customFormat="false" ht="15" hidden="false" customHeight="false" outlineLevel="0" collapsed="false">
      <c r="B33" s="29" t="n">
        <v>5</v>
      </c>
      <c r="C33" s="30" t="n">
        <f aca="false">IF(C32-D33+E33&lt;$F$3,C32-D33+E33,$F$3)</f>
        <v>2128.56585365854</v>
      </c>
      <c r="D33" s="31" t="n">
        <f aca="false">$D$3</f>
        <v>5.10243902439024</v>
      </c>
      <c r="E33" s="31" t="n">
        <f aca="false">IF(AND(B33&gt;='Solar Battery Calculator'!$C$2,B33&lt;='Solar Battery Calculator'!$C$3),$E$3,0)</f>
        <v>0</v>
      </c>
      <c r="F33" s="0" t="str">
        <f aca="false">IF(C33&lt;$F$3,"","Battery Full, Charge Cut-OFF")</f>
        <v/>
      </c>
    </row>
    <row r="34" customFormat="false" ht="15" hidden="false" customHeight="false" outlineLevel="0" collapsed="false">
      <c r="B34" s="29" t="n">
        <v>6</v>
      </c>
      <c r="C34" s="30" t="n">
        <f aca="false">IF(C33-D34+E34&lt;$F$3,C33-D34+E34,$F$3)</f>
        <v>2123.46341463415</v>
      </c>
      <c r="D34" s="31" t="n">
        <f aca="false">$D$3</f>
        <v>5.10243902439024</v>
      </c>
      <c r="E34" s="31" t="n">
        <f aca="false">IF(AND(B34&gt;='Solar Battery Calculator'!$C$2,B34&lt;='Solar Battery Calculator'!$C$3),$E$3,0)</f>
        <v>0</v>
      </c>
      <c r="F34" s="0" t="str">
        <f aca="false">IF(C34&lt;$F$3,"","Battery Full, Charge Cut-OFF")</f>
        <v/>
      </c>
    </row>
    <row r="35" customFormat="false" ht="15" hidden="false" customHeight="false" outlineLevel="0" collapsed="false">
      <c r="B35" s="29" t="n">
        <v>7</v>
      </c>
      <c r="C35" s="30" t="n">
        <f aca="false">IF(C34-D35+E35&lt;$F$3,C34-D35+E35,$F$3)</f>
        <v>2118.36097560976</v>
      </c>
      <c r="D35" s="31" t="n">
        <f aca="false">$D$3</f>
        <v>5.10243902439024</v>
      </c>
      <c r="E35" s="31" t="n">
        <f aca="false">IF(AND(B35&gt;='Solar Battery Calculator'!$C$2,B35&lt;='Solar Battery Calculator'!$C$3),$E$3,0)</f>
        <v>0</v>
      </c>
      <c r="F35" s="0" t="str">
        <f aca="false">IF(C35&lt;$F$3,"","Battery Full, Charge Cut-OFF")</f>
        <v/>
      </c>
    </row>
    <row r="36" customFormat="false" ht="15" hidden="false" customHeight="false" outlineLevel="0" collapsed="false">
      <c r="B36" s="29" t="n">
        <v>8</v>
      </c>
      <c r="C36" s="30" t="n">
        <f aca="false">IF(C35-D36+E36&lt;$F$3,C35-D36+E36,$F$3)</f>
        <v>2113.25853658537</v>
      </c>
      <c r="D36" s="31" t="n">
        <f aca="false">$D$3</f>
        <v>5.10243902439024</v>
      </c>
      <c r="E36" s="31" t="n">
        <f aca="false">IF(AND(B36&gt;='Solar Battery Calculator'!$C$2,B36&lt;='Solar Battery Calculator'!$C$3),$E$3,0)</f>
        <v>0</v>
      </c>
      <c r="F36" s="0" t="str">
        <f aca="false">IF(C36&lt;$F$3,"","Battery Full, Charge Cut-OFF")</f>
        <v/>
      </c>
    </row>
    <row r="37" customFormat="false" ht="15" hidden="false" customHeight="false" outlineLevel="0" collapsed="false">
      <c r="B37" s="29" t="n">
        <v>9</v>
      </c>
      <c r="C37" s="30" t="n">
        <f aca="false">IF(C36-D37+E37&lt;$F$3,C36-D37+E37,$F$3)</f>
        <v>2200</v>
      </c>
      <c r="D37" s="31" t="n">
        <f aca="false">$D$3</f>
        <v>5.10243902439024</v>
      </c>
      <c r="E37" s="31" t="n">
        <f aca="false">IF(AND(B37&gt;='Solar Battery Calculator'!$C$2,B37&lt;='Solar Battery Calculator'!$C$3),$E$3,0)</f>
        <v>400</v>
      </c>
      <c r="F37" s="0" t="str">
        <f aca="false">IF(C37&lt;$F$3,"","Battery Full, Charge Cut-OFF")</f>
        <v>Battery Full, Charge Cut-OFF</v>
      </c>
    </row>
    <row r="38" customFormat="false" ht="15" hidden="false" customHeight="false" outlineLevel="0" collapsed="false">
      <c r="B38" s="29" t="n">
        <v>10</v>
      </c>
      <c r="C38" s="30" t="n">
        <f aca="false">IF(C37-D38+E38&lt;$F$3,C37-D38+E38,$F$3)</f>
        <v>2200</v>
      </c>
      <c r="D38" s="31" t="n">
        <f aca="false">$D$3</f>
        <v>5.10243902439024</v>
      </c>
      <c r="E38" s="31" t="n">
        <f aca="false">IF(AND(B38&gt;='Solar Battery Calculator'!$C$2,B38&lt;='Solar Battery Calculator'!$C$3),$E$3,0)</f>
        <v>400</v>
      </c>
      <c r="F38" s="0" t="str">
        <f aca="false">IF(C38&lt;$F$3,"","Battery Full, Charge Cut-OFF")</f>
        <v>Battery Full, Charge Cut-OFF</v>
      </c>
    </row>
    <row r="39" customFormat="false" ht="15" hidden="false" customHeight="false" outlineLevel="0" collapsed="false">
      <c r="B39" s="29" t="n">
        <v>11</v>
      </c>
      <c r="C39" s="30" t="n">
        <f aca="false">IF(C38-D39+E39&lt;$F$3,C38-D39+E39,$F$3)</f>
        <v>2200</v>
      </c>
      <c r="D39" s="31" t="n">
        <f aca="false">$D$3</f>
        <v>5.10243902439024</v>
      </c>
      <c r="E39" s="31" t="n">
        <f aca="false">IF(AND(B39&gt;='Solar Battery Calculator'!$C$2,B39&lt;='Solar Battery Calculator'!$C$3),$E$3,0)</f>
        <v>400</v>
      </c>
      <c r="F39" s="0" t="str">
        <f aca="false">IF(C39&lt;$F$3,"","Battery Full, Charge Cut-OFF")</f>
        <v>Battery Full, Charge Cut-OFF</v>
      </c>
    </row>
    <row r="40" customFormat="false" ht="15" hidden="false" customHeight="false" outlineLevel="0" collapsed="false">
      <c r="B40" s="29" t="n">
        <v>12</v>
      </c>
      <c r="C40" s="30" t="n">
        <f aca="false">IF(C39-D40+E40&lt;$F$3,C39-D40+E40,$F$3)</f>
        <v>2200</v>
      </c>
      <c r="D40" s="31" t="n">
        <f aca="false">$D$3</f>
        <v>5.10243902439024</v>
      </c>
      <c r="E40" s="31" t="n">
        <f aca="false">IF(AND(B40&gt;='Solar Battery Calculator'!$C$2,B40&lt;='Solar Battery Calculator'!$C$3),$E$3,0)</f>
        <v>400</v>
      </c>
      <c r="F40" s="0" t="str">
        <f aca="false">IF(C40&lt;$F$3,"","Battery Full, Charge Cut-OFF")</f>
        <v>Battery Full, Charge Cut-OFF</v>
      </c>
    </row>
    <row r="41" customFormat="false" ht="15" hidden="false" customHeight="false" outlineLevel="0" collapsed="false">
      <c r="B41" s="29" t="n">
        <v>13</v>
      </c>
      <c r="C41" s="30" t="n">
        <f aca="false">IF(C40-D41+E41&lt;$F$3,C40-D41+E41,$F$3)</f>
        <v>2200</v>
      </c>
      <c r="D41" s="31" t="n">
        <f aca="false">$D$3</f>
        <v>5.10243902439024</v>
      </c>
      <c r="E41" s="31" t="n">
        <f aca="false">IF(AND(B41&gt;='Solar Battery Calculator'!$C$2,B41&lt;='Solar Battery Calculator'!$C$3),$E$3,0)</f>
        <v>400</v>
      </c>
      <c r="F41" s="0" t="str">
        <f aca="false">IF(C41&lt;$F$3,"","Battery Full, Charge Cut-OFF")</f>
        <v>Battery Full, Charge Cut-OFF</v>
      </c>
    </row>
    <row r="42" customFormat="false" ht="15" hidden="false" customHeight="false" outlineLevel="0" collapsed="false">
      <c r="B42" s="29" t="n">
        <v>14</v>
      </c>
      <c r="C42" s="30" t="n">
        <f aca="false">IF(C41-D42+E42&lt;$F$3,C41-D42+E42,$F$3)</f>
        <v>2200</v>
      </c>
      <c r="D42" s="31" t="n">
        <f aca="false">$D$3</f>
        <v>5.10243902439024</v>
      </c>
      <c r="E42" s="31" t="n">
        <f aca="false">IF(AND(B42&gt;='Solar Battery Calculator'!$C$2,B42&lt;='Solar Battery Calculator'!$C$3),$E$3,0)</f>
        <v>400</v>
      </c>
      <c r="F42" s="0" t="str">
        <f aca="false">IF(C42&lt;$F$3,"","Battery Full, Charge Cut-OFF")</f>
        <v>Battery Full, Charge Cut-OFF</v>
      </c>
    </row>
    <row r="43" customFormat="false" ht="15" hidden="false" customHeight="false" outlineLevel="0" collapsed="false">
      <c r="B43" s="29" t="n">
        <v>15</v>
      </c>
      <c r="C43" s="30" t="n">
        <f aca="false">IF(C42-D43+E43&lt;$F$3,C42-D43+E43,$F$3)</f>
        <v>2200</v>
      </c>
      <c r="D43" s="31" t="n">
        <f aca="false">$D$3</f>
        <v>5.10243902439024</v>
      </c>
      <c r="E43" s="31" t="n">
        <f aca="false">IF(AND(B43&gt;='Solar Battery Calculator'!$C$2,B43&lt;='Solar Battery Calculator'!$C$3),$E$3,0)</f>
        <v>400</v>
      </c>
      <c r="F43" s="0" t="str">
        <f aca="false">IF(C43&lt;$F$3,"","Battery Full, Charge Cut-OFF")</f>
        <v>Battery Full, Charge Cut-OFF</v>
      </c>
    </row>
    <row r="44" customFormat="false" ht="15" hidden="false" customHeight="false" outlineLevel="0" collapsed="false">
      <c r="B44" s="29" t="n">
        <v>16</v>
      </c>
      <c r="C44" s="30" t="n">
        <f aca="false">IF(C43-D44+E44&lt;$F$3,C43-D44+E44,$F$3)</f>
        <v>2194.89756097561</v>
      </c>
      <c r="D44" s="31" t="n">
        <f aca="false">$D$3</f>
        <v>5.10243902439024</v>
      </c>
      <c r="E44" s="31" t="n">
        <f aca="false">IF(AND(B44&gt;='Solar Battery Calculator'!$C$2,B44&lt;='Solar Battery Calculator'!$C$3),$E$3,0)</f>
        <v>0</v>
      </c>
      <c r="F44" s="0" t="str">
        <f aca="false">IF(C44&lt;$F$3,"","Battery Full, Charge Cut-OFF")</f>
        <v/>
      </c>
    </row>
    <row r="45" customFormat="false" ht="15" hidden="false" customHeight="false" outlineLevel="0" collapsed="false">
      <c r="B45" s="29" t="n">
        <v>17</v>
      </c>
      <c r="C45" s="30" t="n">
        <f aca="false">IF(C44-D45+E45&lt;$F$3,C44-D45+E45,$F$3)</f>
        <v>2189.79512195122</v>
      </c>
      <c r="D45" s="31" t="n">
        <f aca="false">$D$3</f>
        <v>5.10243902439024</v>
      </c>
      <c r="E45" s="31" t="n">
        <f aca="false">IF(AND(B45&gt;='Solar Battery Calculator'!$C$2,B45&lt;='Solar Battery Calculator'!$C$3),$E$3,0)</f>
        <v>0</v>
      </c>
      <c r="F45" s="0" t="str">
        <f aca="false">IF(C45&lt;$F$3,"","Battery Full, Charge Cut-OFF")</f>
        <v/>
      </c>
    </row>
    <row r="46" customFormat="false" ht="15" hidden="false" customHeight="false" outlineLevel="0" collapsed="false">
      <c r="B46" s="29" t="n">
        <v>18</v>
      </c>
      <c r="C46" s="30" t="n">
        <f aca="false">IF(C45-D46+E46&lt;$F$3,C45-D46+E46,$F$3)</f>
        <v>2184.69268292683</v>
      </c>
      <c r="D46" s="31" t="n">
        <f aca="false">$D$3</f>
        <v>5.10243902439024</v>
      </c>
      <c r="E46" s="31" t="n">
        <f aca="false">IF(AND(B46&gt;='Solar Battery Calculator'!$C$2,B46&lt;='Solar Battery Calculator'!$C$3),$E$3,0)</f>
        <v>0</v>
      </c>
      <c r="F46" s="0" t="str">
        <f aca="false">IF(C46&lt;$F$3,"","Battery Full, Charge Cut-OFF")</f>
        <v/>
      </c>
    </row>
    <row r="47" customFormat="false" ht="15" hidden="false" customHeight="false" outlineLevel="0" collapsed="false">
      <c r="B47" s="29" t="n">
        <v>19</v>
      </c>
      <c r="C47" s="30" t="n">
        <f aca="false">IF(C46-D47+E47&lt;$F$3,C46-D47+E47,$F$3)</f>
        <v>2179.59024390244</v>
      </c>
      <c r="D47" s="31" t="n">
        <f aca="false">$D$3</f>
        <v>5.10243902439024</v>
      </c>
      <c r="E47" s="31" t="n">
        <f aca="false">IF(AND(B47&gt;='Solar Battery Calculator'!$C$2,B47&lt;='Solar Battery Calculator'!$C$3),$E$3,0)</f>
        <v>0</v>
      </c>
      <c r="F47" s="0" t="str">
        <f aca="false">IF(C47&lt;$F$3,"","Battery Full, Charge Cut-OFF")</f>
        <v/>
      </c>
    </row>
    <row r="48" customFormat="false" ht="15" hidden="false" customHeight="false" outlineLevel="0" collapsed="false">
      <c r="B48" s="29" t="n">
        <v>20</v>
      </c>
      <c r="C48" s="30" t="n">
        <f aca="false">IF(C47-D48+E48&lt;$F$3,C47-D48+E48,$F$3)</f>
        <v>2174.48780487805</v>
      </c>
      <c r="D48" s="31" t="n">
        <f aca="false">$D$3</f>
        <v>5.10243902439024</v>
      </c>
      <c r="E48" s="31" t="n">
        <f aca="false">IF(AND(B48&gt;='Solar Battery Calculator'!$C$2,B48&lt;='Solar Battery Calculator'!$C$3),$E$3,0)</f>
        <v>0</v>
      </c>
      <c r="F48" s="0" t="str">
        <f aca="false">IF(C48&lt;$F$3,"","Battery Full, Charge Cut-OFF")</f>
        <v/>
      </c>
    </row>
    <row r="49" customFormat="false" ht="15" hidden="false" customHeight="false" outlineLevel="0" collapsed="false">
      <c r="B49" s="29" t="n">
        <v>21</v>
      </c>
      <c r="C49" s="30" t="n">
        <f aca="false">IF(C48-D49+E49&lt;$F$3,C48-D49+E49,$F$3)</f>
        <v>2169.38536585366</v>
      </c>
      <c r="D49" s="31" t="n">
        <f aca="false">$D$3</f>
        <v>5.10243902439024</v>
      </c>
      <c r="E49" s="31" t="n">
        <f aca="false">IF(AND(B49&gt;='Solar Battery Calculator'!$C$2,B49&lt;='Solar Battery Calculator'!$C$3),$E$3,0)</f>
        <v>0</v>
      </c>
      <c r="F49" s="0" t="str">
        <f aca="false">IF(C49&lt;$F$3,"","Battery Full, Charge Cut-OFF")</f>
        <v/>
      </c>
    </row>
    <row r="50" customFormat="false" ht="15" hidden="false" customHeight="false" outlineLevel="0" collapsed="false">
      <c r="B50" s="29" t="n">
        <v>22</v>
      </c>
      <c r="C50" s="30" t="n">
        <f aca="false">IF(C49-D50+E50&lt;$F$3,C49-D50+E50,$F$3)</f>
        <v>2164.28292682927</v>
      </c>
      <c r="D50" s="31" t="n">
        <f aca="false">$D$3</f>
        <v>5.10243902439024</v>
      </c>
      <c r="E50" s="31" t="n">
        <f aca="false">IF(AND(B50&gt;='Solar Battery Calculator'!$C$2,B50&lt;='Solar Battery Calculator'!$C$3),$E$3,0)</f>
        <v>0</v>
      </c>
      <c r="F50" s="0" t="str">
        <f aca="false">IF(C50&lt;$F$3,"","Battery Full, Charge Cut-OFF")</f>
        <v/>
      </c>
    </row>
    <row r="51" customFormat="false" ht="15" hidden="false" customHeight="false" outlineLevel="0" collapsed="false">
      <c r="A51" s="0" t="n">
        <v>2</v>
      </c>
      <c r="B51" s="29" t="n">
        <v>23</v>
      </c>
      <c r="C51" s="30" t="n">
        <f aca="false">IF(C50-D51+E51&lt;$F$3,C50-D51+E51,$F$3)</f>
        <v>2159.18048780488</v>
      </c>
      <c r="D51" s="31" t="n">
        <f aca="false">$D$3</f>
        <v>5.10243902439024</v>
      </c>
      <c r="E51" s="31" t="n">
        <f aca="false">IF(AND(B51&gt;='Solar Battery Calculator'!$C$2,B51&lt;='Solar Battery Calculator'!$C$3),$E$3,0)</f>
        <v>0</v>
      </c>
      <c r="F51" s="0" t="str">
        <f aca="false">IF(C51&lt;$F$3,"","Battery Full, Charge Cut-OFF")</f>
        <v/>
      </c>
    </row>
    <row r="52" customFormat="false" ht="15" hidden="false" customHeight="false" outlineLevel="0" collapsed="false">
      <c r="B52" s="29" t="n">
        <v>0</v>
      </c>
      <c r="C52" s="30" t="n">
        <f aca="false">IF(C51-D52+E52&lt;$F$3,C51-D52+E52,$F$3)</f>
        <v>2154.07804878049</v>
      </c>
      <c r="D52" s="31" t="n">
        <f aca="false">$D$3</f>
        <v>5.10243902439024</v>
      </c>
      <c r="E52" s="31" t="n">
        <f aca="false">IF(AND(B52&gt;='Solar Battery Calculator'!$C$2,B52&lt;='Solar Battery Calculator'!$C$3),$E$3,0)</f>
        <v>0</v>
      </c>
      <c r="F52" s="0" t="str">
        <f aca="false">IF(C52&lt;$F$3,"","Battery Full, Charge Cut-OFF")</f>
        <v/>
      </c>
    </row>
    <row r="53" customFormat="false" ht="15" hidden="false" customHeight="false" outlineLevel="0" collapsed="false">
      <c r="B53" s="29" t="n">
        <v>1</v>
      </c>
      <c r="C53" s="30" t="n">
        <f aca="false">IF(C52-D53+E53&lt;$F$3,C52-D53+E53,$F$3)</f>
        <v>2148.9756097561</v>
      </c>
      <c r="D53" s="31" t="n">
        <f aca="false">$D$3</f>
        <v>5.10243902439024</v>
      </c>
      <c r="E53" s="31" t="n">
        <f aca="false">IF(AND(B53&gt;='Solar Battery Calculator'!$C$2,B53&lt;='Solar Battery Calculator'!$C$3),$E$3,0)</f>
        <v>0</v>
      </c>
      <c r="F53" s="0" t="str">
        <f aca="false">IF(C53&lt;$F$3,"","Battery Full, Charge Cut-OFF")</f>
        <v/>
      </c>
    </row>
    <row r="54" customFormat="false" ht="15" hidden="false" customHeight="false" outlineLevel="0" collapsed="false">
      <c r="B54" s="29" t="n">
        <v>2</v>
      </c>
      <c r="C54" s="30" t="n">
        <f aca="false">IF(C53-D54+E54&lt;$F$3,C53-D54+E54,$F$3)</f>
        <v>2143.87317073171</v>
      </c>
      <c r="D54" s="31" t="n">
        <f aca="false">$D$3</f>
        <v>5.10243902439024</v>
      </c>
      <c r="E54" s="31" t="n">
        <f aca="false">IF(AND(B54&gt;='Solar Battery Calculator'!$C$2,B54&lt;='Solar Battery Calculator'!$C$3),$E$3,0)</f>
        <v>0</v>
      </c>
      <c r="F54" s="0" t="str">
        <f aca="false">IF(C54&lt;$F$3,"","Battery Full, Charge Cut-OFF")</f>
        <v/>
      </c>
    </row>
    <row r="55" customFormat="false" ht="15" hidden="false" customHeight="false" outlineLevel="0" collapsed="false">
      <c r="B55" s="29" t="n">
        <v>3</v>
      </c>
      <c r="C55" s="30" t="n">
        <f aca="false">IF(C54-D55+E55&lt;$F$3,C54-D55+E55,$F$3)</f>
        <v>2138.77073170732</v>
      </c>
      <c r="D55" s="31" t="n">
        <f aca="false">$D$3</f>
        <v>5.10243902439024</v>
      </c>
      <c r="E55" s="31" t="n">
        <f aca="false">IF(AND(B55&gt;='Solar Battery Calculator'!$C$2,B55&lt;='Solar Battery Calculator'!$C$3),$E$3,0)</f>
        <v>0</v>
      </c>
      <c r="F55" s="0" t="str">
        <f aca="false">IF(C55&lt;$F$3,"","Battery Full, Charge Cut-OFF")</f>
        <v/>
      </c>
    </row>
    <row r="56" customFormat="false" ht="15" hidden="false" customHeight="false" outlineLevel="0" collapsed="false">
      <c r="B56" s="29" t="n">
        <v>4</v>
      </c>
      <c r="C56" s="30" t="n">
        <f aca="false">IF(C55-D56+E56&lt;$F$3,C55-D56+E56,$F$3)</f>
        <v>2133.66829268293</v>
      </c>
      <c r="D56" s="31" t="n">
        <f aca="false">$D$3</f>
        <v>5.10243902439024</v>
      </c>
      <c r="E56" s="31" t="n">
        <f aca="false">IF(AND(B56&gt;='Solar Battery Calculator'!$C$2,B56&lt;='Solar Battery Calculator'!$C$3),$E$3,0)</f>
        <v>0</v>
      </c>
      <c r="F56" s="0" t="str">
        <f aca="false">IF(C56&lt;$F$3,"","Battery Full, Charge Cut-OFF")</f>
        <v/>
      </c>
    </row>
    <row r="57" customFormat="false" ht="15" hidden="false" customHeight="false" outlineLevel="0" collapsed="false">
      <c r="B57" s="29" t="n">
        <v>5</v>
      </c>
      <c r="C57" s="30" t="n">
        <f aca="false">IF(C56-D57+E57&lt;$F$3,C56-D57+E57,$F$3)</f>
        <v>2128.56585365854</v>
      </c>
      <c r="D57" s="31" t="n">
        <f aca="false">$D$3</f>
        <v>5.10243902439024</v>
      </c>
      <c r="E57" s="31" t="n">
        <f aca="false">IF(AND(B57&gt;='Solar Battery Calculator'!$C$2,B57&lt;='Solar Battery Calculator'!$C$3),$E$3,0)</f>
        <v>0</v>
      </c>
      <c r="F57" s="0" t="str">
        <f aca="false">IF(C57&lt;$F$3,"","Battery Full, Charge Cut-OFF")</f>
        <v/>
      </c>
    </row>
    <row r="58" customFormat="false" ht="15" hidden="false" customHeight="false" outlineLevel="0" collapsed="false">
      <c r="B58" s="29" t="n">
        <v>6</v>
      </c>
      <c r="C58" s="30" t="n">
        <f aca="false">IF(C57-D58+E58&lt;$F$3,C57-D58+E58,$F$3)</f>
        <v>2123.46341463415</v>
      </c>
      <c r="D58" s="31" t="n">
        <f aca="false">$D$3</f>
        <v>5.10243902439024</v>
      </c>
      <c r="E58" s="31" t="n">
        <f aca="false">IF(AND(B58&gt;='Solar Battery Calculator'!$C$2,B58&lt;='Solar Battery Calculator'!$C$3),$E$3,0)</f>
        <v>0</v>
      </c>
      <c r="F58" s="0" t="str">
        <f aca="false">IF(C58&lt;$F$3,"","Battery Full, Charge Cut-OFF")</f>
        <v/>
      </c>
    </row>
    <row r="59" customFormat="false" ht="15" hidden="false" customHeight="false" outlineLevel="0" collapsed="false">
      <c r="B59" s="29" t="n">
        <v>7</v>
      </c>
      <c r="C59" s="30" t="n">
        <f aca="false">IF(C58-D59+E59&lt;$F$3,C58-D59+E59,$F$3)</f>
        <v>2118.36097560976</v>
      </c>
      <c r="D59" s="31" t="n">
        <f aca="false">$D$3</f>
        <v>5.10243902439024</v>
      </c>
      <c r="E59" s="31" t="n">
        <f aca="false">IF(AND(B59&gt;='Solar Battery Calculator'!$C$2,B59&lt;='Solar Battery Calculator'!$C$3),$E$3,0)</f>
        <v>0</v>
      </c>
      <c r="F59" s="0" t="str">
        <f aca="false">IF(C59&lt;$F$3,"","Battery Full, Charge Cut-OFF")</f>
        <v/>
      </c>
    </row>
    <row r="60" customFormat="false" ht="15" hidden="false" customHeight="false" outlineLevel="0" collapsed="false">
      <c r="B60" s="29" t="n">
        <v>8</v>
      </c>
      <c r="C60" s="30" t="n">
        <f aca="false">IF(C59-D60+E60&lt;$F$3,C59-D60+E60,$F$3)</f>
        <v>2113.25853658537</v>
      </c>
      <c r="D60" s="31" t="n">
        <f aca="false">$D$3</f>
        <v>5.10243902439024</v>
      </c>
      <c r="E60" s="31" t="n">
        <f aca="false">IF(AND(B60&gt;='Solar Battery Calculator'!$C$2,B60&lt;='Solar Battery Calculator'!$C$3),$E$3,0)</f>
        <v>0</v>
      </c>
      <c r="F60" s="0" t="str">
        <f aca="false">IF(C60&lt;$F$3,"","Battery Full, Charge Cut-OFF")</f>
        <v/>
      </c>
    </row>
    <row r="61" customFormat="false" ht="15" hidden="false" customHeight="false" outlineLevel="0" collapsed="false">
      <c r="B61" s="29" t="n">
        <v>9</v>
      </c>
      <c r="C61" s="30" t="n">
        <f aca="false">IF(C60-D61+E61&lt;$F$3,C60-D61+E61,$F$3)</f>
        <v>2200</v>
      </c>
      <c r="D61" s="31" t="n">
        <f aca="false">$D$3</f>
        <v>5.10243902439024</v>
      </c>
      <c r="E61" s="31" t="n">
        <f aca="false">IF(AND(B61&gt;='Solar Battery Calculator'!$C$2,B61&lt;='Solar Battery Calculator'!$C$3),$E$3,0)</f>
        <v>400</v>
      </c>
      <c r="F61" s="0" t="str">
        <f aca="false">IF(C61&lt;$F$3,"","Battery Full, Charge Cut-OFF")</f>
        <v>Battery Full, Charge Cut-OFF</v>
      </c>
    </row>
    <row r="62" customFormat="false" ht="15" hidden="false" customHeight="false" outlineLevel="0" collapsed="false">
      <c r="B62" s="29" t="n">
        <v>10</v>
      </c>
      <c r="C62" s="30" t="n">
        <f aca="false">IF(C61-D62+E62&lt;$F$3,C61-D62+E62,$F$3)</f>
        <v>2200</v>
      </c>
      <c r="D62" s="31" t="n">
        <f aca="false">$D$3</f>
        <v>5.10243902439024</v>
      </c>
      <c r="E62" s="31" t="n">
        <f aca="false">IF(AND(B62&gt;='Solar Battery Calculator'!$C$2,B62&lt;='Solar Battery Calculator'!$C$3),$E$3,0)</f>
        <v>400</v>
      </c>
      <c r="F62" s="0" t="str">
        <f aca="false">IF(C62&lt;$F$3,"","Battery Full, Charge Cut-OFF")</f>
        <v>Battery Full, Charge Cut-OFF</v>
      </c>
    </row>
    <row r="63" customFormat="false" ht="15" hidden="false" customHeight="false" outlineLevel="0" collapsed="false">
      <c r="B63" s="29" t="n">
        <v>11</v>
      </c>
      <c r="C63" s="30" t="n">
        <f aca="false">IF(C62-D63+E63&lt;$F$3,C62-D63+E63,$F$3)</f>
        <v>2200</v>
      </c>
      <c r="D63" s="31" t="n">
        <f aca="false">$D$3</f>
        <v>5.10243902439024</v>
      </c>
      <c r="E63" s="31" t="n">
        <f aca="false">IF(AND(B63&gt;='Solar Battery Calculator'!$C$2,B63&lt;='Solar Battery Calculator'!$C$3),$E$3,0)</f>
        <v>400</v>
      </c>
      <c r="F63" s="0" t="str">
        <f aca="false">IF(C63&lt;$F$3,"","Battery Full, Charge Cut-OFF")</f>
        <v>Battery Full, Charge Cut-OFF</v>
      </c>
    </row>
    <row r="64" customFormat="false" ht="15" hidden="false" customHeight="false" outlineLevel="0" collapsed="false">
      <c r="B64" s="29" t="n">
        <v>12</v>
      </c>
      <c r="C64" s="30" t="n">
        <f aca="false">IF(C63-D64+E64&lt;$F$3,C63-D64+E64,$F$3)</f>
        <v>2200</v>
      </c>
      <c r="D64" s="31" t="n">
        <f aca="false">$D$3</f>
        <v>5.10243902439024</v>
      </c>
      <c r="E64" s="31" t="n">
        <f aca="false">IF(AND(B64&gt;='Solar Battery Calculator'!$C$2,B64&lt;='Solar Battery Calculator'!$C$3),$E$3,0)</f>
        <v>400</v>
      </c>
      <c r="F64" s="0" t="str">
        <f aca="false">IF(C64&lt;$F$3,"","Battery Full, Charge Cut-OFF")</f>
        <v>Battery Full, Charge Cut-OFF</v>
      </c>
    </row>
    <row r="65" customFormat="false" ht="15" hidden="false" customHeight="false" outlineLevel="0" collapsed="false">
      <c r="B65" s="29" t="n">
        <v>13</v>
      </c>
      <c r="C65" s="30" t="n">
        <f aca="false">IF(C64-D65+E65&lt;$F$3,C64-D65+E65,$F$3)</f>
        <v>2200</v>
      </c>
      <c r="D65" s="31" t="n">
        <f aca="false">$D$3</f>
        <v>5.10243902439024</v>
      </c>
      <c r="E65" s="31" t="n">
        <f aca="false">IF(AND(B65&gt;='Solar Battery Calculator'!$C$2,B65&lt;='Solar Battery Calculator'!$C$3),$E$3,0)</f>
        <v>400</v>
      </c>
      <c r="F65" s="0" t="str">
        <f aca="false">IF(C65&lt;$F$3,"","Battery Full, Charge Cut-OFF")</f>
        <v>Battery Full, Charge Cut-OFF</v>
      </c>
    </row>
    <row r="66" customFormat="false" ht="15" hidden="false" customHeight="false" outlineLevel="0" collapsed="false">
      <c r="B66" s="29" t="n">
        <v>14</v>
      </c>
      <c r="C66" s="30" t="n">
        <f aca="false">IF(C65-D66+E66&lt;$F$3,C65-D66+E66,$F$3)</f>
        <v>2200</v>
      </c>
      <c r="D66" s="31" t="n">
        <f aca="false">$D$3</f>
        <v>5.10243902439024</v>
      </c>
      <c r="E66" s="31" t="n">
        <f aca="false">IF(AND(B66&gt;='Solar Battery Calculator'!$C$2,B66&lt;='Solar Battery Calculator'!$C$3),$E$3,0)</f>
        <v>400</v>
      </c>
      <c r="F66" s="0" t="str">
        <f aca="false">IF(C66&lt;$F$3,"","Battery Full, Charge Cut-OFF")</f>
        <v>Battery Full, Charge Cut-OFF</v>
      </c>
    </row>
    <row r="67" customFormat="false" ht="15" hidden="false" customHeight="false" outlineLevel="0" collapsed="false">
      <c r="B67" s="29" t="n">
        <v>15</v>
      </c>
      <c r="C67" s="30" t="n">
        <f aca="false">IF(C66-D67+E67&lt;$F$3,C66-D67+E67,$F$3)</f>
        <v>2200</v>
      </c>
      <c r="D67" s="31" t="n">
        <f aca="false">$D$3</f>
        <v>5.10243902439024</v>
      </c>
      <c r="E67" s="31" t="n">
        <f aca="false">IF(AND(B67&gt;='Solar Battery Calculator'!$C$2,B67&lt;='Solar Battery Calculator'!$C$3),$E$3,0)</f>
        <v>400</v>
      </c>
      <c r="F67" s="0" t="str">
        <f aca="false">IF(C67&lt;$F$3,"","Battery Full, Charge Cut-OFF")</f>
        <v>Battery Full, Charge Cut-OFF</v>
      </c>
    </row>
    <row r="68" customFormat="false" ht="15" hidden="false" customHeight="false" outlineLevel="0" collapsed="false">
      <c r="B68" s="29" t="n">
        <v>16</v>
      </c>
      <c r="C68" s="30" t="n">
        <f aca="false">IF(C67-D68+E68&lt;$F$3,C67-D68+E68,$F$3)</f>
        <v>2194.89756097561</v>
      </c>
      <c r="D68" s="31" t="n">
        <f aca="false">$D$3</f>
        <v>5.10243902439024</v>
      </c>
      <c r="E68" s="31" t="n">
        <f aca="false">IF(AND(B68&gt;='Solar Battery Calculator'!$C$2,B68&lt;='Solar Battery Calculator'!$C$3),$E$3,0)</f>
        <v>0</v>
      </c>
      <c r="F68" s="0" t="str">
        <f aca="false">IF(C68&lt;$F$3,"","Battery Full, Charge Cut-OFF")</f>
        <v/>
      </c>
    </row>
    <row r="69" customFormat="false" ht="15" hidden="false" customHeight="false" outlineLevel="0" collapsed="false">
      <c r="B69" s="29" t="n">
        <v>17</v>
      </c>
      <c r="C69" s="30" t="n">
        <f aca="false">IF(C68-D69+E69&lt;$F$3,C68-D69+E69,$F$3)</f>
        <v>2189.79512195122</v>
      </c>
      <c r="D69" s="31" t="n">
        <f aca="false">$D$3</f>
        <v>5.10243902439024</v>
      </c>
      <c r="E69" s="31" t="n">
        <f aca="false">IF(AND(B69&gt;='Solar Battery Calculator'!$C$2,B69&lt;='Solar Battery Calculator'!$C$3),$E$3,0)</f>
        <v>0</v>
      </c>
      <c r="F69" s="0" t="str">
        <f aca="false">IF(C69&lt;$F$3,"","Battery Full, Charge Cut-OFF")</f>
        <v/>
      </c>
    </row>
    <row r="70" customFormat="false" ht="15" hidden="false" customHeight="false" outlineLevel="0" collapsed="false">
      <c r="B70" s="29" t="n">
        <v>18</v>
      </c>
      <c r="C70" s="30" t="n">
        <f aca="false">IF(C69-D70+E70&lt;$F$3,C69-D70+E70,$F$3)</f>
        <v>2184.69268292683</v>
      </c>
      <c r="D70" s="31" t="n">
        <f aca="false">$D$3</f>
        <v>5.10243902439024</v>
      </c>
      <c r="E70" s="31" t="n">
        <f aca="false">IF(AND(B70&gt;='Solar Battery Calculator'!$C$2,B70&lt;='Solar Battery Calculator'!$C$3),$E$3,0)</f>
        <v>0</v>
      </c>
      <c r="F70" s="0" t="str">
        <f aca="false">IF(C70&lt;$F$3,"","Battery Full, Charge Cut-OFF")</f>
        <v/>
      </c>
    </row>
    <row r="71" customFormat="false" ht="15" hidden="false" customHeight="false" outlineLevel="0" collapsed="false">
      <c r="B71" s="29" t="n">
        <v>19</v>
      </c>
      <c r="C71" s="30" t="n">
        <f aca="false">IF(C70-D71+E71&lt;$F$3,C70-D71+E71,$F$3)</f>
        <v>2179.59024390244</v>
      </c>
      <c r="D71" s="31" t="n">
        <f aca="false">$D$3</f>
        <v>5.10243902439024</v>
      </c>
      <c r="E71" s="31" t="n">
        <f aca="false">IF(AND(B71&gt;='Solar Battery Calculator'!$C$2,B71&lt;='Solar Battery Calculator'!$C$3),$E$3,0)</f>
        <v>0</v>
      </c>
      <c r="F71" s="0" t="str">
        <f aca="false">IF(C71&lt;$F$3,"","Battery Full, Charge Cut-OFF")</f>
        <v/>
      </c>
    </row>
    <row r="72" customFormat="false" ht="15" hidden="false" customHeight="false" outlineLevel="0" collapsed="false">
      <c r="B72" s="29" t="n">
        <v>20</v>
      </c>
      <c r="C72" s="30" t="n">
        <f aca="false">IF(C71-D72+E72&lt;$F$3,C71-D72+E72,$F$3)</f>
        <v>2174.48780487805</v>
      </c>
      <c r="D72" s="31" t="n">
        <f aca="false">$D$3</f>
        <v>5.10243902439024</v>
      </c>
      <c r="E72" s="31" t="n">
        <f aca="false">IF(AND(B72&gt;='Solar Battery Calculator'!$C$2,B72&lt;='Solar Battery Calculator'!$C$3),$E$3,0)</f>
        <v>0</v>
      </c>
      <c r="F72" s="0" t="str">
        <f aca="false">IF(C72&lt;$F$3,"","Battery Full, Charge Cut-OFF")</f>
        <v/>
      </c>
    </row>
    <row r="73" customFormat="false" ht="15" hidden="false" customHeight="false" outlineLevel="0" collapsed="false">
      <c r="B73" s="29" t="n">
        <v>21</v>
      </c>
      <c r="C73" s="30" t="n">
        <f aca="false">IF(C72-D73+E73&lt;$F$3,C72-D73+E73,$F$3)</f>
        <v>2169.38536585366</v>
      </c>
      <c r="D73" s="31" t="n">
        <f aca="false">$D$3</f>
        <v>5.10243902439024</v>
      </c>
      <c r="E73" s="31" t="n">
        <f aca="false">IF(AND(B73&gt;='Solar Battery Calculator'!$C$2,B73&lt;='Solar Battery Calculator'!$C$3),$E$3,0)</f>
        <v>0</v>
      </c>
      <c r="F73" s="0" t="str">
        <f aca="false">IF(C73&lt;$F$3,"","Battery Full, Charge Cut-OFF")</f>
        <v/>
      </c>
    </row>
    <row r="74" customFormat="false" ht="15" hidden="false" customHeight="false" outlineLevel="0" collapsed="false">
      <c r="B74" s="29" t="n">
        <v>22</v>
      </c>
      <c r="C74" s="30" t="n">
        <f aca="false">IF(C73-D74+E74&lt;$F$3,C73-D74+E74,$F$3)</f>
        <v>2164.28292682927</v>
      </c>
      <c r="D74" s="31" t="n">
        <f aca="false">$D$3</f>
        <v>5.10243902439024</v>
      </c>
      <c r="E74" s="31" t="n">
        <f aca="false">IF(AND(B74&gt;='Solar Battery Calculator'!$C$2,B74&lt;='Solar Battery Calculator'!$C$3),$E$3,0)</f>
        <v>0</v>
      </c>
      <c r="F74" s="0" t="str">
        <f aca="false">IF(C74&lt;$F$3,"","Battery Full, Charge Cut-OFF")</f>
        <v/>
      </c>
    </row>
    <row r="75" customFormat="false" ht="15" hidden="false" customHeight="false" outlineLevel="0" collapsed="false">
      <c r="A75" s="0" t="n">
        <v>3</v>
      </c>
      <c r="B75" s="29" t="n">
        <v>23</v>
      </c>
      <c r="C75" s="30" t="n">
        <f aca="false">IF(C74-D75+E75&lt;$F$3,C74-D75+E75,$F$3)</f>
        <v>2159.18048780488</v>
      </c>
      <c r="D75" s="31" t="n">
        <f aca="false">$D$3</f>
        <v>5.10243902439024</v>
      </c>
      <c r="E75" s="31" t="n">
        <f aca="false">IF(AND(B75&gt;='Solar Battery Calculator'!$C$2,B75&lt;='Solar Battery Calculator'!$C$3),$E$3,0)</f>
        <v>0</v>
      </c>
      <c r="F75" s="0" t="str">
        <f aca="false">IF(C75&lt;$F$3,"","Battery Full, Charge Cut-OFF")</f>
        <v/>
      </c>
    </row>
    <row r="76" customFormat="false" ht="15" hidden="false" customHeight="false" outlineLevel="0" collapsed="false">
      <c r="B76" s="29" t="n">
        <v>0</v>
      </c>
      <c r="C76" s="30" t="n">
        <f aca="false">IF(C75-D76+E76&lt;$F$3,C75-D76+E76,$F$3)</f>
        <v>2154.07804878049</v>
      </c>
      <c r="D76" s="31" t="n">
        <f aca="false">$D$3</f>
        <v>5.10243902439024</v>
      </c>
      <c r="E76" s="31" t="n">
        <f aca="false">IF(AND(B76&gt;='Solar Battery Calculator'!$C$2,B76&lt;='Solar Battery Calculator'!$C$3),$E$3,0)</f>
        <v>0</v>
      </c>
      <c r="F76" s="0" t="str">
        <f aca="false">IF(C76&lt;$F$3,"","Battery Full, Charge Cut-OFF")</f>
        <v/>
      </c>
    </row>
    <row r="77" customFormat="false" ht="15" hidden="false" customHeight="false" outlineLevel="0" collapsed="false">
      <c r="B77" s="29" t="n">
        <v>1</v>
      </c>
      <c r="C77" s="30" t="n">
        <f aca="false">IF(C76-D77+E77&lt;$F$3,C76-D77+E77,$F$3)</f>
        <v>2148.9756097561</v>
      </c>
      <c r="D77" s="31" t="n">
        <f aca="false">$D$3</f>
        <v>5.10243902439024</v>
      </c>
      <c r="E77" s="31" t="n">
        <f aca="false">IF(AND(B77&gt;='Solar Battery Calculator'!$C$2,B77&lt;='Solar Battery Calculator'!$C$3),$E$3,0)</f>
        <v>0</v>
      </c>
      <c r="F77" s="0" t="str">
        <f aca="false">IF(C77&lt;$F$3,"","Battery Full, Charge Cut-OFF")</f>
        <v/>
      </c>
    </row>
    <row r="78" customFormat="false" ht="15" hidden="false" customHeight="false" outlineLevel="0" collapsed="false">
      <c r="B78" s="29" t="n">
        <v>2</v>
      </c>
      <c r="C78" s="30" t="n">
        <f aca="false">IF(C77-D78+E78&lt;$F$3,C77-D78+E78,$F$3)</f>
        <v>2143.87317073171</v>
      </c>
      <c r="D78" s="31" t="n">
        <f aca="false">$D$3</f>
        <v>5.10243902439024</v>
      </c>
      <c r="E78" s="31" t="n">
        <f aca="false">IF(AND(B78&gt;='Solar Battery Calculator'!$C$2,B78&lt;='Solar Battery Calculator'!$C$3),$E$3,0)</f>
        <v>0</v>
      </c>
      <c r="F78" s="0" t="str">
        <f aca="false">IF(C78&lt;$F$3,"","Battery Full, Charge Cut-OFF")</f>
        <v/>
      </c>
    </row>
    <row r="79" customFormat="false" ht="15" hidden="false" customHeight="false" outlineLevel="0" collapsed="false">
      <c r="B79" s="29" t="n">
        <v>3</v>
      </c>
      <c r="C79" s="30" t="n">
        <f aca="false">IF(C78-D79+E79&lt;$F$3,C78-D79+E79,$F$3)</f>
        <v>2138.77073170732</v>
      </c>
      <c r="D79" s="31" t="n">
        <f aca="false">$D$3</f>
        <v>5.10243902439024</v>
      </c>
      <c r="E79" s="31" t="n">
        <f aca="false">IF(AND(B79&gt;='Solar Battery Calculator'!$C$2,B79&lt;='Solar Battery Calculator'!$C$3),$E$3,0)</f>
        <v>0</v>
      </c>
      <c r="F79" s="0" t="str">
        <f aca="false">IF(C79&lt;$F$3,"","Battery Full, Charge Cut-OFF")</f>
        <v/>
      </c>
    </row>
    <row r="80" customFormat="false" ht="15" hidden="false" customHeight="false" outlineLevel="0" collapsed="false">
      <c r="B80" s="29" t="n">
        <v>4</v>
      </c>
      <c r="C80" s="30" t="n">
        <f aca="false">IF(C79-D80+E80&lt;$F$3,C79-D80+E80,$F$3)</f>
        <v>2133.66829268293</v>
      </c>
      <c r="D80" s="31" t="n">
        <f aca="false">$D$3</f>
        <v>5.10243902439024</v>
      </c>
      <c r="E80" s="31" t="n">
        <f aca="false">IF(AND(B80&gt;='Solar Battery Calculator'!$C$2,B80&lt;='Solar Battery Calculator'!$C$3),$E$3,0)</f>
        <v>0</v>
      </c>
      <c r="F80" s="0" t="str">
        <f aca="false">IF(C80&lt;$F$3,"","Battery Full, Charge Cut-OFF")</f>
        <v/>
      </c>
    </row>
    <row r="81" customFormat="false" ht="15" hidden="false" customHeight="false" outlineLevel="0" collapsed="false">
      <c r="B81" s="29" t="n">
        <v>5</v>
      </c>
      <c r="C81" s="30" t="n">
        <f aca="false">IF(C80-D81+E81&lt;$F$3,C80-D81+E81,$F$3)</f>
        <v>2128.56585365854</v>
      </c>
      <c r="D81" s="31" t="n">
        <f aca="false">$D$3</f>
        <v>5.10243902439024</v>
      </c>
      <c r="E81" s="31" t="n">
        <f aca="false">IF(AND(B81&gt;='Solar Battery Calculator'!$C$2,B81&lt;='Solar Battery Calculator'!$C$3),$E$3,0)</f>
        <v>0</v>
      </c>
      <c r="F81" s="0" t="str">
        <f aca="false">IF(C81&lt;$F$3,"","Battery Full, Charge Cut-OFF")</f>
        <v/>
      </c>
    </row>
    <row r="82" customFormat="false" ht="15" hidden="false" customHeight="false" outlineLevel="0" collapsed="false">
      <c r="B82" s="29" t="n">
        <v>6</v>
      </c>
      <c r="C82" s="30" t="n">
        <f aca="false">IF(C81-D82+E82&lt;$F$3,C81-D82+E82,$F$3)</f>
        <v>2123.46341463415</v>
      </c>
      <c r="D82" s="31" t="n">
        <f aca="false">$D$3</f>
        <v>5.10243902439024</v>
      </c>
      <c r="E82" s="31" t="n">
        <f aca="false">IF(AND(B82&gt;='Solar Battery Calculator'!$C$2,B82&lt;='Solar Battery Calculator'!$C$3),$E$3,0)</f>
        <v>0</v>
      </c>
      <c r="F82" s="0" t="str">
        <f aca="false">IF(C82&lt;$F$3,"","Battery Full, Charge Cut-OFF")</f>
        <v/>
      </c>
    </row>
    <row r="83" customFormat="false" ht="15" hidden="false" customHeight="false" outlineLevel="0" collapsed="false">
      <c r="B83" s="29" t="n">
        <v>7</v>
      </c>
      <c r="C83" s="30" t="n">
        <f aca="false">IF(C82-D83+E83&lt;$F$3,C82-D83+E83,$F$3)</f>
        <v>2118.36097560976</v>
      </c>
      <c r="D83" s="31" t="n">
        <f aca="false">$D$3</f>
        <v>5.10243902439024</v>
      </c>
      <c r="E83" s="31" t="n">
        <f aca="false">IF(AND(B83&gt;='Solar Battery Calculator'!$C$2,B83&lt;='Solar Battery Calculator'!$C$3),$E$3,0)</f>
        <v>0</v>
      </c>
      <c r="F83" s="0" t="str">
        <f aca="false">IF(C83&lt;$F$3,"","Battery Full, Charge Cut-OFF")</f>
        <v/>
      </c>
    </row>
    <row r="84" customFormat="false" ht="15" hidden="false" customHeight="false" outlineLevel="0" collapsed="false">
      <c r="B84" s="29" t="n">
        <v>8</v>
      </c>
      <c r="C84" s="30" t="n">
        <f aca="false">IF(C83-D84+E84&lt;$F$3,C83-D84+E84,$F$3)</f>
        <v>2113.25853658537</v>
      </c>
      <c r="D84" s="31" t="n">
        <f aca="false">$D$3</f>
        <v>5.10243902439024</v>
      </c>
      <c r="E84" s="31" t="n">
        <f aca="false">IF(AND(B84&gt;='Solar Battery Calculator'!$C$2,B84&lt;='Solar Battery Calculator'!$C$3),$E$3,0)</f>
        <v>0</v>
      </c>
      <c r="F84" s="0" t="str">
        <f aca="false">IF(C84&lt;$F$3,"","Battery Full, Charge Cut-OFF")</f>
        <v/>
      </c>
    </row>
    <row r="85" customFormat="false" ht="15" hidden="false" customHeight="false" outlineLevel="0" collapsed="false">
      <c r="B85" s="29" t="n">
        <v>9</v>
      </c>
      <c r="C85" s="30" t="n">
        <f aca="false">IF(C84-D85+E85&lt;$F$3,C84-D85+E85,$F$3)</f>
        <v>2200</v>
      </c>
      <c r="D85" s="31" t="n">
        <f aca="false">$D$3</f>
        <v>5.10243902439024</v>
      </c>
      <c r="E85" s="31" t="n">
        <f aca="false">IF(AND(B85&gt;='Solar Battery Calculator'!$C$2,B85&lt;='Solar Battery Calculator'!$C$3),$E$3,0)</f>
        <v>400</v>
      </c>
      <c r="F85" s="0" t="str">
        <f aca="false">IF(C85&lt;$F$3,"","Battery Full, Charge Cut-OFF")</f>
        <v>Battery Full, Charge Cut-OFF</v>
      </c>
    </row>
    <row r="86" customFormat="false" ht="15" hidden="false" customHeight="false" outlineLevel="0" collapsed="false">
      <c r="B86" s="29" t="n">
        <v>10</v>
      </c>
      <c r="C86" s="30" t="n">
        <f aca="false">IF(C85-D86+E86&lt;$F$3,C85-D86+E86,$F$3)</f>
        <v>2200</v>
      </c>
      <c r="D86" s="31" t="n">
        <f aca="false">$D$3</f>
        <v>5.10243902439024</v>
      </c>
      <c r="E86" s="31" t="n">
        <f aca="false">IF(AND(B86&gt;='Solar Battery Calculator'!$C$2,B86&lt;='Solar Battery Calculator'!$C$3),$E$3,0)</f>
        <v>400</v>
      </c>
      <c r="F86" s="0" t="str">
        <f aca="false">IF(C86&lt;$F$3,"","Battery Full, Charge Cut-OFF")</f>
        <v>Battery Full, Charge Cut-OFF</v>
      </c>
    </row>
    <row r="87" customFormat="false" ht="15" hidden="false" customHeight="false" outlineLevel="0" collapsed="false">
      <c r="B87" s="29" t="n">
        <v>11</v>
      </c>
      <c r="C87" s="30" t="n">
        <f aca="false">IF(C86-D87+E87&lt;$F$3,C86-D87+E87,$F$3)</f>
        <v>2200</v>
      </c>
      <c r="D87" s="31" t="n">
        <f aca="false">$D$3</f>
        <v>5.10243902439024</v>
      </c>
      <c r="E87" s="31" t="n">
        <f aca="false">IF(AND(B87&gt;='Solar Battery Calculator'!$C$2,B87&lt;='Solar Battery Calculator'!$C$3),$E$3,0)</f>
        <v>400</v>
      </c>
      <c r="F87" s="0" t="str">
        <f aca="false">IF(C87&lt;$F$3,"","Battery Full, Charge Cut-OFF")</f>
        <v>Battery Full, Charge Cut-OFF</v>
      </c>
    </row>
    <row r="88" customFormat="false" ht="15" hidden="false" customHeight="false" outlineLevel="0" collapsed="false">
      <c r="B88" s="29" t="n">
        <v>12</v>
      </c>
      <c r="C88" s="30" t="n">
        <f aca="false">IF(C87-D88+E88&lt;$F$3,C87-D88+E88,$F$3)</f>
        <v>2200</v>
      </c>
      <c r="D88" s="31" t="n">
        <f aca="false">$D$3</f>
        <v>5.10243902439024</v>
      </c>
      <c r="E88" s="31" t="n">
        <f aca="false">IF(AND(B88&gt;='Solar Battery Calculator'!$C$2,B88&lt;='Solar Battery Calculator'!$C$3),$E$3,0)</f>
        <v>400</v>
      </c>
      <c r="F88" s="0" t="str">
        <f aca="false">IF(C88&lt;$F$3,"","Battery Full, Charge Cut-OFF")</f>
        <v>Battery Full, Charge Cut-OFF</v>
      </c>
    </row>
    <row r="89" customFormat="false" ht="15" hidden="false" customHeight="false" outlineLevel="0" collapsed="false">
      <c r="B89" s="29" t="n">
        <v>13</v>
      </c>
      <c r="C89" s="30" t="n">
        <f aca="false">IF(C88-D89+E89&lt;$F$3,C88-D89+E89,$F$3)</f>
        <v>2200</v>
      </c>
      <c r="D89" s="31" t="n">
        <f aca="false">$D$3</f>
        <v>5.10243902439024</v>
      </c>
      <c r="E89" s="31" t="n">
        <f aca="false">IF(AND(B89&gt;='Solar Battery Calculator'!$C$2,B89&lt;='Solar Battery Calculator'!$C$3),$E$3,0)</f>
        <v>400</v>
      </c>
      <c r="F89" s="0" t="str">
        <f aca="false">IF(C89&lt;$F$3,"","Battery Full, Charge Cut-OFF")</f>
        <v>Battery Full, Charge Cut-OFF</v>
      </c>
    </row>
    <row r="90" customFormat="false" ht="15" hidden="false" customHeight="false" outlineLevel="0" collapsed="false">
      <c r="B90" s="29" t="n">
        <v>14</v>
      </c>
      <c r="C90" s="30" t="n">
        <f aca="false">IF(C89-D90+E90&lt;$F$3,C89-D90+E90,$F$3)</f>
        <v>2200</v>
      </c>
      <c r="D90" s="31" t="n">
        <f aca="false">$D$3</f>
        <v>5.10243902439024</v>
      </c>
      <c r="E90" s="31" t="n">
        <f aca="false">IF(AND(B90&gt;='Solar Battery Calculator'!$C$2,B90&lt;='Solar Battery Calculator'!$C$3),$E$3,0)</f>
        <v>400</v>
      </c>
      <c r="F90" s="0" t="str">
        <f aca="false">IF(C90&lt;$F$3,"","Battery Full, Charge Cut-OFF")</f>
        <v>Battery Full, Charge Cut-OFF</v>
      </c>
    </row>
    <row r="91" customFormat="false" ht="15" hidden="false" customHeight="false" outlineLevel="0" collapsed="false">
      <c r="B91" s="29" t="n">
        <v>15</v>
      </c>
      <c r="C91" s="30" t="n">
        <f aca="false">IF(C90-D91+E91&lt;$F$3,C90-D91+E91,$F$3)</f>
        <v>2200</v>
      </c>
      <c r="D91" s="31" t="n">
        <f aca="false">$D$3</f>
        <v>5.10243902439024</v>
      </c>
      <c r="E91" s="31" t="n">
        <f aca="false">IF(AND(B91&gt;='Solar Battery Calculator'!$C$2,B91&lt;='Solar Battery Calculator'!$C$3),$E$3,0)</f>
        <v>400</v>
      </c>
      <c r="F91" s="0" t="str">
        <f aca="false">IF(C91&lt;$F$3,"","Battery Full, Charge Cut-OFF")</f>
        <v>Battery Full, Charge Cut-OFF</v>
      </c>
    </row>
    <row r="92" customFormat="false" ht="15" hidden="false" customHeight="false" outlineLevel="0" collapsed="false">
      <c r="B92" s="29" t="n">
        <v>16</v>
      </c>
      <c r="C92" s="30" t="n">
        <f aca="false">IF(C91-D92+E92&lt;$F$3,C91-D92+E92,$F$3)</f>
        <v>2194.89756097561</v>
      </c>
      <c r="D92" s="31" t="n">
        <f aca="false">$D$3</f>
        <v>5.10243902439024</v>
      </c>
      <c r="E92" s="31" t="n">
        <f aca="false">IF(AND(B92&gt;='Solar Battery Calculator'!$C$2,B92&lt;='Solar Battery Calculator'!$C$3),$E$3,0)</f>
        <v>0</v>
      </c>
      <c r="F92" s="0" t="str">
        <f aca="false">IF(C92&lt;$F$3,"","Battery Full, Charge Cut-OFF")</f>
        <v/>
      </c>
    </row>
    <row r="93" customFormat="false" ht="15" hidden="false" customHeight="false" outlineLevel="0" collapsed="false">
      <c r="B93" s="29" t="n">
        <v>17</v>
      </c>
      <c r="C93" s="30" t="n">
        <f aca="false">IF(C92-D93+E93&lt;$F$3,C92-D93+E93,$F$3)</f>
        <v>2189.79512195122</v>
      </c>
      <c r="D93" s="31" t="n">
        <f aca="false">$D$3</f>
        <v>5.10243902439024</v>
      </c>
      <c r="E93" s="31" t="n">
        <f aca="false">IF(AND(B93&gt;='Solar Battery Calculator'!$C$2,B93&lt;='Solar Battery Calculator'!$C$3),$E$3,0)</f>
        <v>0</v>
      </c>
      <c r="F93" s="0" t="str">
        <f aca="false">IF(C93&lt;$F$3,"","Battery Full, Charge Cut-OFF")</f>
        <v/>
      </c>
    </row>
    <row r="94" customFormat="false" ht="15" hidden="false" customHeight="false" outlineLevel="0" collapsed="false">
      <c r="B94" s="29" t="n">
        <v>18</v>
      </c>
      <c r="C94" s="30" t="n">
        <f aca="false">IF(C93-D94+E94&lt;$F$3,C93-D94+E94,$F$3)</f>
        <v>2184.69268292683</v>
      </c>
      <c r="D94" s="31" t="n">
        <f aca="false">$D$3</f>
        <v>5.10243902439024</v>
      </c>
      <c r="E94" s="31" t="n">
        <f aca="false">IF(AND(B94&gt;='Solar Battery Calculator'!$C$2,B94&lt;='Solar Battery Calculator'!$C$3),$E$3,0)</f>
        <v>0</v>
      </c>
      <c r="F94" s="0" t="str">
        <f aca="false">IF(C94&lt;$F$3,"","Battery Full, Charge Cut-OFF")</f>
        <v/>
      </c>
    </row>
    <row r="95" customFormat="false" ht="15" hidden="false" customHeight="false" outlineLevel="0" collapsed="false">
      <c r="B95" s="29" t="n">
        <v>19</v>
      </c>
      <c r="C95" s="30" t="n">
        <f aca="false">IF(C94-D95+E95&lt;$F$3,C94-D95+E95,$F$3)</f>
        <v>2179.59024390244</v>
      </c>
      <c r="D95" s="31" t="n">
        <f aca="false">$D$3</f>
        <v>5.10243902439024</v>
      </c>
      <c r="E95" s="31" t="n">
        <f aca="false">IF(AND(B95&gt;='Solar Battery Calculator'!$C$2,B95&lt;='Solar Battery Calculator'!$C$3),$E$3,0)</f>
        <v>0</v>
      </c>
      <c r="F95" s="0" t="str">
        <f aca="false">IF(C95&lt;$F$3,"","Battery Full, Charge Cut-OFF")</f>
        <v/>
      </c>
    </row>
    <row r="96" customFormat="false" ht="15" hidden="false" customHeight="false" outlineLevel="0" collapsed="false">
      <c r="B96" s="29" t="n">
        <v>20</v>
      </c>
      <c r="C96" s="30" t="n">
        <f aca="false">IF(C95-D96+E96&lt;$F$3,C95-D96+E96,$F$3)</f>
        <v>2174.48780487805</v>
      </c>
      <c r="D96" s="31" t="n">
        <f aca="false">$D$3</f>
        <v>5.10243902439024</v>
      </c>
      <c r="E96" s="31" t="n">
        <f aca="false">IF(AND(B96&gt;='Solar Battery Calculator'!$C$2,B96&lt;='Solar Battery Calculator'!$C$3),$E$3,0)</f>
        <v>0</v>
      </c>
      <c r="F96" s="0" t="str">
        <f aca="false">IF(C96&lt;$F$3,"","Battery Full, Charge Cut-OFF")</f>
        <v/>
      </c>
    </row>
    <row r="97" customFormat="false" ht="15" hidden="false" customHeight="false" outlineLevel="0" collapsed="false">
      <c r="B97" s="29" t="n">
        <v>21</v>
      </c>
      <c r="C97" s="30" t="n">
        <f aca="false">IF(C96-D97+E97&lt;$F$3,C96-D97+E97,$F$3)</f>
        <v>2169.38536585366</v>
      </c>
      <c r="D97" s="31" t="n">
        <f aca="false">$D$3</f>
        <v>5.10243902439024</v>
      </c>
      <c r="E97" s="31" t="n">
        <f aca="false">IF(AND(B97&gt;='Solar Battery Calculator'!$C$2,B97&lt;='Solar Battery Calculator'!$C$3),$E$3,0)</f>
        <v>0</v>
      </c>
      <c r="F97" s="0" t="str">
        <f aca="false">IF(C97&lt;$F$3,"","Battery Full, Charge Cut-OFF")</f>
        <v/>
      </c>
    </row>
    <row r="98" customFormat="false" ht="15" hidden="false" customHeight="false" outlineLevel="0" collapsed="false">
      <c r="B98" s="29" t="n">
        <v>22</v>
      </c>
      <c r="C98" s="30" t="n">
        <f aca="false">IF(C97-D98+E98&lt;$F$3,C97-D98+E98,$F$3)</f>
        <v>2164.28292682927</v>
      </c>
      <c r="D98" s="31" t="n">
        <f aca="false">$D$3</f>
        <v>5.10243902439024</v>
      </c>
      <c r="E98" s="31" t="n">
        <f aca="false">IF(AND(B98&gt;='Solar Battery Calculator'!$C$2,B98&lt;='Solar Battery Calculator'!$C$3),$E$3,0)</f>
        <v>0</v>
      </c>
      <c r="F98" s="0" t="str">
        <f aca="false">IF(C98&lt;$F$3,"","Battery Full, Charge Cut-OFF")</f>
        <v/>
      </c>
    </row>
    <row r="99" customFormat="false" ht="15" hidden="false" customHeight="false" outlineLevel="0" collapsed="false">
      <c r="A99" s="0" t="n">
        <v>4</v>
      </c>
      <c r="B99" s="29" t="n">
        <v>23</v>
      </c>
      <c r="C99" s="30" t="n">
        <f aca="false">IF(C98-D99+E99&lt;$F$3,C98-D99+E99,$F$3)</f>
        <v>2159.18048780488</v>
      </c>
      <c r="D99" s="31" t="n">
        <f aca="false">$D$3</f>
        <v>5.10243902439024</v>
      </c>
      <c r="E99" s="31" t="n">
        <f aca="false">IF(AND(B99&gt;='Solar Battery Calculator'!$C$2,B99&lt;='Solar Battery Calculator'!$C$3),$E$3,0)</f>
        <v>0</v>
      </c>
      <c r="F99" s="0" t="str">
        <f aca="false">IF(C99&lt;$F$3,"","Battery Full, Charge Cut-OFF")</f>
        <v/>
      </c>
    </row>
    <row r="100" customFormat="false" ht="15" hidden="false" customHeight="false" outlineLevel="0" collapsed="false">
      <c r="B100" s="29" t="n">
        <v>0</v>
      </c>
      <c r="C100" s="30" t="n">
        <f aca="false">IF(C99-D100+E100&lt;$F$3,C99-D100+E100,$F$3)</f>
        <v>2154.07804878049</v>
      </c>
      <c r="D100" s="31" t="n">
        <f aca="false">$D$3</f>
        <v>5.10243902439024</v>
      </c>
      <c r="E100" s="31" t="n">
        <f aca="false">IF(AND(B100&gt;='Solar Battery Calculator'!$C$2,B100&lt;='Solar Battery Calculator'!$C$3),$E$3,0)</f>
        <v>0</v>
      </c>
      <c r="F100" s="0" t="str">
        <f aca="false">IF(C100&lt;$F$3,"","Battery Full, Charge Cut-OFF")</f>
        <v/>
      </c>
    </row>
    <row r="101" customFormat="false" ht="15" hidden="false" customHeight="false" outlineLevel="0" collapsed="false">
      <c r="B101" s="29" t="n">
        <v>1</v>
      </c>
      <c r="C101" s="30" t="n">
        <f aca="false">IF(C100-D101+E101&lt;$F$3,C100-D101+E101,$F$3)</f>
        <v>2148.9756097561</v>
      </c>
      <c r="D101" s="31" t="n">
        <f aca="false">$D$3</f>
        <v>5.10243902439024</v>
      </c>
      <c r="E101" s="31" t="n">
        <f aca="false">IF(AND(B101&gt;='Solar Battery Calculator'!$C$2,B101&lt;='Solar Battery Calculator'!$C$3),$E$3,0)</f>
        <v>0</v>
      </c>
      <c r="F101" s="0" t="str">
        <f aca="false">IF(C101&lt;$F$3,"","Battery Full, Charge Cut-OFF")</f>
        <v/>
      </c>
    </row>
    <row r="102" customFormat="false" ht="15" hidden="false" customHeight="false" outlineLevel="0" collapsed="false">
      <c r="B102" s="29" t="n">
        <v>2</v>
      </c>
      <c r="C102" s="30" t="n">
        <f aca="false">IF(C101-D102+E102&lt;$F$3,C101-D102+E102,$F$3)</f>
        <v>2143.87317073171</v>
      </c>
      <c r="D102" s="31" t="n">
        <f aca="false">$D$3</f>
        <v>5.10243902439024</v>
      </c>
      <c r="E102" s="31" t="n">
        <f aca="false">IF(AND(B102&gt;='Solar Battery Calculator'!$C$2,B102&lt;='Solar Battery Calculator'!$C$3),$E$3,0)</f>
        <v>0</v>
      </c>
    </row>
    <row r="103" customFormat="false" ht="15" hidden="false" customHeight="false" outlineLevel="0" collapsed="false">
      <c r="B103" s="29" t="n">
        <v>3</v>
      </c>
      <c r="C103" s="30" t="n">
        <f aca="false">IF(C102-D103+E103&lt;$F$3,C102-D103+E103,$F$3)</f>
        <v>2138.77073170732</v>
      </c>
      <c r="D103" s="31" t="n">
        <f aca="false">$D$3</f>
        <v>5.10243902439024</v>
      </c>
      <c r="E103" s="31" t="n">
        <f aca="false">IF(AND(B103&gt;='Solar Battery Calculator'!$C$2,B103&lt;='Solar Battery Calculator'!$C$3),$E$3,0)</f>
        <v>0</v>
      </c>
    </row>
    <row r="104" customFormat="false" ht="15" hidden="false" customHeight="false" outlineLevel="0" collapsed="false">
      <c r="B104" s="29" t="n">
        <v>4</v>
      </c>
      <c r="C104" s="30" t="n">
        <f aca="false">IF(C103-D104+E104&lt;$F$3,C103-D104+E104,$F$3)</f>
        <v>2133.66829268293</v>
      </c>
      <c r="D104" s="31" t="n">
        <f aca="false">$D$3</f>
        <v>5.10243902439024</v>
      </c>
      <c r="E104" s="31" t="n">
        <f aca="false">IF(AND(B104&gt;='Solar Battery Calculator'!$C$2,B104&lt;='Solar Battery Calculator'!$C$3),$E$3,0)</f>
        <v>0</v>
      </c>
    </row>
    <row r="105" customFormat="false" ht="15" hidden="false" customHeight="false" outlineLevel="0" collapsed="false">
      <c r="B105" s="29" t="n">
        <v>5</v>
      </c>
      <c r="C105" s="30" t="n">
        <f aca="false">IF(C104-D105+E105&lt;$F$3,C104-D105+E105,$F$3)</f>
        <v>2128.56585365854</v>
      </c>
      <c r="D105" s="31" t="n">
        <f aca="false">$D$3</f>
        <v>5.10243902439024</v>
      </c>
      <c r="E105" s="31" t="n">
        <f aca="false">IF(AND(B105&gt;='Solar Battery Calculator'!$C$2,B105&lt;='Solar Battery Calculator'!$C$3),$E$3,0)</f>
        <v>0</v>
      </c>
    </row>
    <row r="106" customFormat="false" ht="15" hidden="false" customHeight="false" outlineLevel="0" collapsed="false">
      <c r="B106" s="29" t="n">
        <v>6</v>
      </c>
      <c r="C106" s="30" t="n">
        <f aca="false">IF(C105-D106+E106&lt;$F$3,C105-D106+E106,$F$3)</f>
        <v>2123.46341463415</v>
      </c>
      <c r="D106" s="31" t="n">
        <f aca="false">$D$3</f>
        <v>5.10243902439024</v>
      </c>
      <c r="E106" s="31" t="n">
        <f aca="false">IF(AND(B106&gt;='Solar Battery Calculator'!$C$2,B106&lt;='Solar Battery Calculator'!$C$3),$E$3,0)</f>
        <v>0</v>
      </c>
    </row>
    <row r="107" customFormat="false" ht="15" hidden="false" customHeight="false" outlineLevel="0" collapsed="false">
      <c r="B107" s="29" t="n">
        <v>7</v>
      </c>
      <c r="C107" s="30" t="n">
        <f aca="false">IF(C106-D107+E107&lt;$F$3,C106-D107+E107,$F$3)</f>
        <v>2118.36097560976</v>
      </c>
      <c r="D107" s="31" t="n">
        <f aca="false">$D$3</f>
        <v>5.10243902439024</v>
      </c>
      <c r="E107" s="31" t="n">
        <f aca="false">IF(AND(B107&gt;='Solar Battery Calculator'!$C$2,B107&lt;='Solar Battery Calculator'!$C$3),$E$3,0)</f>
        <v>0</v>
      </c>
    </row>
    <row r="108" customFormat="false" ht="15" hidden="false" customHeight="false" outlineLevel="0" collapsed="false">
      <c r="B108" s="29" t="n">
        <v>8</v>
      </c>
      <c r="C108" s="30" t="n">
        <f aca="false">IF(C107-D108+E108&lt;$F$3,C107-D108+E108,$F$3)</f>
        <v>2113.25853658537</v>
      </c>
      <c r="D108" s="31" t="n">
        <f aca="false">$D$3</f>
        <v>5.10243902439024</v>
      </c>
      <c r="E108" s="31" t="n">
        <f aca="false">IF(AND(B108&gt;='Solar Battery Calculator'!$C$2,B108&lt;='Solar Battery Calculator'!$C$3),$E$3,0)</f>
        <v>0</v>
      </c>
    </row>
    <row r="109" customFormat="false" ht="15" hidden="false" customHeight="false" outlineLevel="0" collapsed="false">
      <c r="B109" s="29" t="n">
        <v>9</v>
      </c>
      <c r="C109" s="30" t="n">
        <f aca="false">IF(C108-D109+E109&lt;$F$3,C108-D109+E109,$F$3)</f>
        <v>2200</v>
      </c>
      <c r="D109" s="31" t="n">
        <f aca="false">$D$3</f>
        <v>5.10243902439024</v>
      </c>
      <c r="E109" s="31" t="n">
        <f aca="false">IF(AND(B109&gt;='Solar Battery Calculator'!$C$2,B109&lt;='Solar Battery Calculator'!$C$3),$E$3,0)</f>
        <v>400</v>
      </c>
    </row>
    <row r="110" customFormat="false" ht="15" hidden="false" customHeight="false" outlineLevel="0" collapsed="false">
      <c r="B110" s="29" t="n">
        <v>10</v>
      </c>
      <c r="C110" s="30" t="n">
        <f aca="false">IF(C109-D110+E110&lt;$F$3,C109-D110+E110,$F$3)</f>
        <v>2200</v>
      </c>
      <c r="D110" s="31" t="n">
        <f aca="false">$D$3</f>
        <v>5.10243902439024</v>
      </c>
      <c r="E110" s="31" t="n">
        <f aca="false">IF(AND(B110&gt;='Solar Battery Calculator'!$C$2,B110&lt;='Solar Battery Calculator'!$C$3),$E$3,0)</f>
        <v>400</v>
      </c>
    </row>
    <row r="111" customFormat="false" ht="15" hidden="false" customHeight="false" outlineLevel="0" collapsed="false">
      <c r="B111" s="29" t="n">
        <v>11</v>
      </c>
      <c r="C111" s="30" t="n">
        <f aca="false">IF(C110-D111+E111&lt;$F$3,C110-D111+E111,$F$3)</f>
        <v>2200</v>
      </c>
      <c r="D111" s="31" t="n">
        <f aca="false">$D$3</f>
        <v>5.10243902439024</v>
      </c>
      <c r="E111" s="31" t="n">
        <f aca="false">IF(AND(B111&gt;='Solar Battery Calculator'!$C$2,B111&lt;='Solar Battery Calculator'!$C$3),$E$3,0)</f>
        <v>400</v>
      </c>
    </row>
    <row r="112" customFormat="false" ht="15" hidden="false" customHeight="false" outlineLevel="0" collapsed="false">
      <c r="B112" s="29" t="n">
        <v>12</v>
      </c>
      <c r="C112" s="30" t="n">
        <f aca="false">IF(C111-D112+E112&lt;$F$3,C111-D112+E112,$F$3)</f>
        <v>2200</v>
      </c>
      <c r="D112" s="31" t="n">
        <f aca="false">$D$3</f>
        <v>5.10243902439024</v>
      </c>
      <c r="E112" s="31" t="n">
        <f aca="false">IF(AND(B112&gt;='Solar Battery Calculator'!$C$2,B112&lt;='Solar Battery Calculator'!$C$3),$E$3,0)</f>
        <v>400</v>
      </c>
    </row>
    <row r="113" customFormat="false" ht="15" hidden="false" customHeight="false" outlineLevel="0" collapsed="false">
      <c r="B113" s="29" t="n">
        <v>13</v>
      </c>
      <c r="C113" s="30" t="n">
        <f aca="false">IF(C112-D113+E113&lt;$F$3,C112-D113+E113,$F$3)</f>
        <v>2200</v>
      </c>
      <c r="D113" s="31" t="n">
        <f aca="false">$D$3</f>
        <v>5.10243902439024</v>
      </c>
      <c r="E113" s="31" t="n">
        <f aca="false">IF(AND(B113&gt;='Solar Battery Calculator'!$C$2,B113&lt;='Solar Battery Calculator'!$C$3),$E$3,0)</f>
        <v>400</v>
      </c>
    </row>
    <row r="114" customFormat="false" ht="15" hidden="false" customHeight="false" outlineLevel="0" collapsed="false">
      <c r="B114" s="29" t="n">
        <v>14</v>
      </c>
      <c r="C114" s="30" t="n">
        <f aca="false">IF(C113-D114+E114&lt;$F$3,C113-D114+E114,$F$3)</f>
        <v>2200</v>
      </c>
      <c r="D114" s="31" t="n">
        <f aca="false">$D$3</f>
        <v>5.10243902439024</v>
      </c>
      <c r="E114" s="31" t="n">
        <f aca="false">IF(AND(B114&gt;='Solar Battery Calculator'!$C$2,B114&lt;='Solar Battery Calculator'!$C$3),$E$3,0)</f>
        <v>400</v>
      </c>
    </row>
    <row r="115" customFormat="false" ht="15" hidden="false" customHeight="false" outlineLevel="0" collapsed="false">
      <c r="B115" s="29" t="n">
        <v>15</v>
      </c>
      <c r="C115" s="30" t="n">
        <f aca="false">IF(C114-D115+E115&lt;$F$3,C114-D115+E115,$F$3)</f>
        <v>2200</v>
      </c>
      <c r="D115" s="31" t="n">
        <f aca="false">$D$3</f>
        <v>5.10243902439024</v>
      </c>
      <c r="E115" s="31" t="n">
        <f aca="false">IF(AND(B115&gt;='Solar Battery Calculator'!$C$2,B115&lt;='Solar Battery Calculator'!$C$3),$E$3,0)</f>
        <v>400</v>
      </c>
    </row>
    <row r="116" customFormat="false" ht="15" hidden="false" customHeight="false" outlineLevel="0" collapsed="false">
      <c r="B116" s="29" t="n">
        <v>16</v>
      </c>
      <c r="C116" s="30" t="n">
        <f aca="false">IF(C115-D116+E116&lt;$F$3,C115-D116+E116,$F$3)</f>
        <v>2194.89756097561</v>
      </c>
      <c r="D116" s="31" t="n">
        <f aca="false">$D$3</f>
        <v>5.10243902439024</v>
      </c>
      <c r="E116" s="31" t="n">
        <f aca="false">IF(AND(B116&gt;='Solar Battery Calculator'!$C$2,B116&lt;='Solar Battery Calculator'!$C$3),$E$3,0)</f>
        <v>0</v>
      </c>
    </row>
    <row r="117" customFormat="false" ht="15" hidden="false" customHeight="false" outlineLevel="0" collapsed="false">
      <c r="B117" s="29" t="n">
        <v>17</v>
      </c>
      <c r="C117" s="30" t="n">
        <f aca="false">IF(C116-D117+E117&lt;$F$3,C116-D117+E117,$F$3)</f>
        <v>2189.79512195122</v>
      </c>
      <c r="D117" s="31" t="n">
        <f aca="false">$D$3</f>
        <v>5.10243902439024</v>
      </c>
      <c r="E117" s="31" t="n">
        <f aca="false">IF(AND(B117&gt;='Solar Battery Calculator'!$C$2,B117&lt;='Solar Battery Calculator'!$C$3),$E$3,0)</f>
        <v>0</v>
      </c>
    </row>
    <row r="118" customFormat="false" ht="15" hidden="false" customHeight="false" outlineLevel="0" collapsed="false">
      <c r="B118" s="29" t="n">
        <v>18</v>
      </c>
      <c r="C118" s="30" t="n">
        <f aca="false">IF(C117-D118+E118&lt;$F$3,C117-D118+E118,$F$3)</f>
        <v>2184.69268292683</v>
      </c>
      <c r="D118" s="31" t="n">
        <f aca="false">$D$3</f>
        <v>5.10243902439024</v>
      </c>
      <c r="E118" s="31" t="n">
        <f aca="false">IF(AND(B118&gt;='Solar Battery Calculator'!$C$2,B118&lt;='Solar Battery Calculator'!$C$3),$E$3,0)</f>
        <v>0</v>
      </c>
    </row>
    <row r="119" customFormat="false" ht="15" hidden="false" customHeight="false" outlineLevel="0" collapsed="false">
      <c r="B119" s="29" t="n">
        <v>19</v>
      </c>
      <c r="C119" s="30" t="n">
        <f aca="false">IF(C118-D119+E119&lt;$F$3,C118-D119+E119,$F$3)</f>
        <v>2179.59024390244</v>
      </c>
      <c r="D119" s="31" t="n">
        <f aca="false">$D$3</f>
        <v>5.10243902439024</v>
      </c>
      <c r="E119" s="31" t="n">
        <f aca="false">IF(AND(B119&gt;='Solar Battery Calculator'!$C$2,B119&lt;='Solar Battery Calculator'!$C$3),$E$3,0)</f>
        <v>0</v>
      </c>
    </row>
    <row r="120" customFormat="false" ht="15" hidden="false" customHeight="false" outlineLevel="0" collapsed="false">
      <c r="B120" s="29" t="n">
        <v>20</v>
      </c>
      <c r="C120" s="30" t="n">
        <f aca="false">IF(C119-D120+E120&lt;$F$3,C119-D120+E120,$F$3)</f>
        <v>2174.48780487805</v>
      </c>
      <c r="D120" s="31" t="n">
        <f aca="false">$D$3</f>
        <v>5.10243902439024</v>
      </c>
      <c r="E120" s="31" t="n">
        <f aca="false">IF(AND(B120&gt;='Solar Battery Calculator'!$C$2,B120&lt;='Solar Battery Calculator'!$C$3),$E$3,0)</f>
        <v>0</v>
      </c>
    </row>
    <row r="121" customFormat="false" ht="15" hidden="false" customHeight="false" outlineLevel="0" collapsed="false">
      <c r="B121" s="29" t="n">
        <v>21</v>
      </c>
      <c r="C121" s="30" t="n">
        <f aca="false">IF(C120-D121+E121&lt;$F$3,C120-D121+E121,$F$3)</f>
        <v>2169.38536585366</v>
      </c>
      <c r="D121" s="31" t="n">
        <f aca="false">$D$3</f>
        <v>5.10243902439024</v>
      </c>
      <c r="E121" s="31" t="n">
        <f aca="false">IF(AND(B121&gt;='Solar Battery Calculator'!$C$2,B121&lt;='Solar Battery Calculator'!$C$3),$E$3,0)</f>
        <v>0</v>
      </c>
    </row>
    <row r="122" customFormat="false" ht="15" hidden="false" customHeight="false" outlineLevel="0" collapsed="false">
      <c r="B122" s="29" t="n">
        <v>22</v>
      </c>
      <c r="C122" s="30" t="n">
        <f aca="false">IF(C121-D122+E122&lt;$F$3,C121-D122+E122,$F$3)</f>
        <v>2164.28292682927</v>
      </c>
      <c r="D122" s="31" t="n">
        <f aca="false">$D$3</f>
        <v>5.10243902439024</v>
      </c>
      <c r="E122" s="31" t="n">
        <f aca="false">IF(AND(B122&gt;='Solar Battery Calculator'!$C$2,B122&lt;='Solar Battery Calculator'!$C$3),$E$3,0)</f>
        <v>0</v>
      </c>
    </row>
    <row r="123" customFormat="false" ht="15" hidden="false" customHeight="false" outlineLevel="0" collapsed="false">
      <c r="A123" s="0" t="n">
        <v>5</v>
      </c>
      <c r="B123" s="29" t="n">
        <v>23</v>
      </c>
      <c r="C123" s="30" t="n">
        <f aca="false">IF(C122-D123+E123&lt;$F$3,C122-D123+E123,$F$3)</f>
        <v>2159.18048780488</v>
      </c>
      <c r="D123" s="31" t="n">
        <f aca="false">$D$3</f>
        <v>5.10243902439024</v>
      </c>
      <c r="E123" s="31" t="n">
        <f aca="false">IF(AND(B123&gt;='Solar Battery Calculator'!$C$2,B123&lt;='Solar Battery Calculator'!$C$3),$E$3,0)</f>
        <v>0</v>
      </c>
    </row>
  </sheetData>
  <conditionalFormatting sqref="C4:C123">
    <cfRule type="expression" priority="2" aboveAverage="0" equalAverage="0" bottom="0" percent="0" rank="0" text="" dxfId="0">
      <formula>OR($B4&lt;=$E$3,$B4&gt;=$E$4)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2019-06-07T13:04:46Z</dcterms:created>
  <dc:creator>DB-Admin</dc:creator>
  <dc:description/>
  <dc:language>en-CA</dc:language>
  <cp:lastModifiedBy/>
  <dcterms:modified xsi:type="dcterms:W3CDTF">2021-03-24T22:25:21Z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