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5A05D26-D081-254C-A23A-0B7C8FC695CD}" xr6:coauthVersionLast="46" xr6:coauthVersionMax="46" xr10:uidLastSave="{00000000-0000-0000-0000-000000000000}"/>
  <bookViews>
    <workbookView xWindow="0" yWindow="460" windowWidth="33600" windowHeight="20540" firstSheet="3" activeTab="18"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U15" i="33" l="1"/>
  <c r="CP15" i="33"/>
  <c r="W15" i="7"/>
  <c r="I15" i="16" l="1"/>
  <c r="H15" i="16"/>
  <c r="F15" i="16"/>
  <c r="F15" i="14"/>
  <c r="U15" i="14"/>
  <c r="J15" i="40"/>
  <c r="Q15" i="44"/>
  <c r="U15" i="44" s="1"/>
  <c r="V15" i="44" s="1"/>
  <c r="Q4" i="44"/>
  <c r="AV15" i="5"/>
  <c r="R15" i="44" l="1"/>
  <c r="AI15" i="5" l="1"/>
  <c r="AI4" i="5"/>
  <c r="BX15" i="12" l="1"/>
  <c r="T15" i="14"/>
  <c r="K15" i="36"/>
  <c r="CK15" i="33"/>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CQ15" i="33" s="1"/>
  <c r="CZ15" i="33" s="1"/>
  <c r="H15" i="40"/>
  <c r="CL15" i="33" l="1"/>
  <c r="CV15" i="33"/>
  <c r="CM15" i="33" a="1"/>
  <c r="CM15" i="33" s="1"/>
  <c r="CR15" i="33" a="1"/>
  <c r="CR15" i="33" s="1"/>
  <c r="U15" i="10"/>
  <c r="N15" i="10"/>
  <c r="CI15" i="33" l="1"/>
  <c r="P15" i="14"/>
  <c r="Q15" i="14"/>
  <c r="AC15" i="5"/>
  <c r="D15" i="45"/>
  <c r="CH15" i="33" l="1"/>
  <c r="CJ15" i="33" s="1"/>
  <c r="DA15" i="33"/>
  <c r="J15" i="33" s="1"/>
  <c r="CY15" i="33"/>
  <c r="V15" i="5"/>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BT15" i="5" s="1"/>
  <c r="AX15" i="5"/>
  <c r="AP15" i="5"/>
  <c r="AT15" i="5" s="1"/>
  <c r="AU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M15" i="12" s="1"/>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F15" i="44" s="1"/>
  <c r="M4" i="44"/>
  <c r="G4" i="6"/>
  <c r="F4" i="6"/>
  <c r="AB4" i="5" l="1"/>
  <c r="F4" i="44"/>
  <c r="J15" i="44"/>
  <c r="J4" i="44" s="1"/>
  <c r="M4" i="5"/>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<sst xmlns="http://schemas.openxmlformats.org/spreadsheetml/2006/main" count="4455" uniqueCount="1120">
  <si>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</si>
  <si>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</si>
  <si>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</si>
  <si>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</si>
  <si>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</si>
  <si>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</si>
  <si>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</si>
  <si>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</si>
  <si>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</si>
  <si>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</si>
  <si>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</si>
  <si>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</si>
  <si>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</si>
  <si>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</si>
  <si>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</si>
  <si>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</si>
  <si>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</si>
  <si>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</si>
  <si>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</si>
  <si>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</si>
  <si>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</si>
  <si>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</si>
  <si>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</si>
  <si>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</si>
  <si>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</si>
  <si>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</si>
  <si>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</si>
  <si>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</si>
  <si>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</si>
  <si>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</si>
  <si>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</si>
  <si>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</si>
  <si>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</si>
  <si>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</si>
  <si>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</si>
  <si>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</si>
  <si>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</si>
  <si>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</si>
  <si>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</si>
  <si>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</si>
  <si>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</si>
  <si>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</si>
  <si>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</si>
  <si>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</si>
  <si>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</si>
  <si>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</si>
  <si>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</si>
  <si>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</si>
  <si>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</si>
  <si>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</si>
  <si>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</si>
  <si>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</si>
  <si>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</si>
  <si>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</si>
  <si>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</si>
  <si>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</si>
  <si>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</si>
  <si>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</si>
  <si>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</si>
  <si>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</si>
  <si>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</si>
  <si>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</si>
  <si>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</si>
  <si>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</si>
  <si>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</si>
  <si>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</si>
  <si>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</si>
  <si>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</si>
  <si>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</si>
  <si>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</si>
  <si>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</si>
  <si>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</si>
  <si>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</si>
  <si>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</si>
  <si>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</si>
  <si>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</si>
  <si>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</si>
  <si>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</si>
  <si>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</si>
  <si>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</si>
  <si>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</si>
  <si>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</si>
  <si>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</si>
  <si>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</si>
  <si>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</si>
  <si>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</si>
  <si>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</si>
  <si>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</si>
  <si>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</si>
  <si>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</si>
  <si>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</si>
  <si>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</si>
  <si>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</si>
  <si>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</si>
  <si>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</si>
  <si>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</si>
  <si>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</si>
  <si>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</si>
  <si>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</si>
  <si>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</si>
  <si>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</si>
  <si>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</si>
  <si>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</si>
  <si>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</si>
  <si>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</si>
  <si>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</si>
  <si>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</si>
  <si>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</si>
  <si>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</si>
  <si>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</si>
  <si>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</si>
  <si>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</si>
  <si>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</si>
  <si>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</si>
  <si>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</si>
  <si>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</si>
  <si>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</si>
  <si>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</si>
  <si>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</si>
  <si>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</si>
  <si>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</si>
  <si>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</si>
  <si>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</si>
  <si>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</si>
  <si>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</si>
  <si>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</si>
  <si>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</si>
  <si>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</si>
  <si>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</si>
  <si>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</si>
  <si>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</si>
  <si>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</si>
  <si>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</si>
  <si>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</si>
  <si>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</si>
  <si>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</si>
  <si>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</si>
  <si>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</si>
  <si>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</si>
  <si>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</si>
  <si>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</si>
  <si>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</si>
  <si>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</si>
  <si>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</si>
  <si>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</si>
  <si>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</si>
  <si>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</si>
  <si>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</si>
  <si>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</si>
  <si>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</si>
  <si>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</si>
  <si>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</si>
  <si>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</si>
  <si>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</si>
  <si>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</si>
  <si>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</si>
  <si>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</si>
  <si>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</si>
  <si>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</si>
  <si>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</si>
  <si>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</si>
  <si>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</si>
  <si>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</si>
  <si>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</si>
  <si>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</si>
  <si>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</si>
  <si>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</si>
  <si>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</si>
  <si>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</si>
  <si>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</si>
  <si>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</si>
  <si>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</si>
  <si>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</si>
  <si>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</si>
  <si>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</si>
  <si>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</si>
  <si>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</si>
  <si>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</si>
  <si>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</si>
  <si>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</si>
  <si>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</si>
  <si>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</si>
  <si>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</si>
  <si>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</si>
  <si>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</si>
  <si>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</si>
  <si>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</si>
  <si>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</si>
  <si>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</si>
  <si>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</si>
  <si>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</si>
  <si>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</si>
  <si>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</si>
  <si>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</si>
  <si>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</si>
  <si>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</si>
  <si>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</si>
  <si>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</si>
  <si>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</si>
  <si>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</si>
  <si>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</si>
  <si>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</si>
  <si>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</si>
  <si>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</si>
  <si>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</si>
  <si>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</si>
  <si>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</si>
  <si>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</si>
  <si>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</si>
  <si>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</si>
  <si>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</si>
  <si>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</si>
  <si>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</si>
  <si>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</si>
  <si>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</si>
  <si>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</si>
  <si>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</si>
  <si>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</si>
  <si>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</si>
  <si>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</si>
  <si>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</si>
  <si>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</si>
  <si>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</si>
  <si>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</si>
  <si>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</si>
  <si>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</si>
  <si>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</si>
  <si>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</si>
  <si>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</si>
  <si>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</si>
  <si>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</si>
  <si>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</si>
  <si>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</si>
  <si>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</si>
  <si>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</si>
  <si>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</si>
  <si>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</si>
  <si>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</si>
  <si>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</si>
  <si>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</si>
  <si>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</si>
  <si>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</si>
  <si>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</si>
  <si>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</si>
  <si>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</si>
  <si>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</si>
  <si>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</si>
  <si>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</si>
  <si>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</si>
  <si>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</si>
  <si>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</si>
  <si>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</si>
  <si>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</si>
  <si>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</si>
  <si>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</si>
  <si>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</si>
  <si>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</si>
  <si>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</si>
  <si>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</si>
  <si>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</si>
  <si>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</si>
  <si>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</si>
  <si>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</si>
  <si>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</si>
  <si>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</si>
  <si>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</si>
  <si>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</si>
  <si>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</si>
  <si>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</si>
  <si>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</si>
  <si>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</si>
  <si>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</si>
  <si>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</si>
  <si>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</si>
  <si>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</si>
  <si>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</si>
  <si>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</si>
  <si>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</si>
  <si>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</si>
  <si>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</si>
  <si>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</si>
  <si>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</si>
  <si>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</si>
  <si>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</si>
  <si>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</si>
  <si>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</si>
  <si>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</si>
  <si>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</si>
  <si>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</si>
  <si>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</si>
  <si>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</si>
  <si>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</si>
  <si>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</si>
  <si>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</si>
  <si>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</si>
  <si>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</si>
  <si>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</si>
  <si>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</si>
  <si>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</si>
  <si>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</si>
  <si>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</si>
  <si>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</si>
  <si>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</si>
  <si>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</si>
  <si>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</si>
  <si>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</si>
  <si>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</si>
  <si>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</si>
  <si>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</si>
  <si>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</si>
  <si>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</si>
  <si>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</si>
  <si>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</si>
  <si>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</si>
  <si>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</si>
  <si>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</si>
  <si>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</si>
  <si>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</si>
  <si>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</si>
  <si>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</si>
  <si>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</si>
  <si>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</si>
  <si>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</si>
  <si>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</si>
  <si>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</si>
  <si>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</si>
  <si>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</si>
  <si>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</si>
  <si>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</si>
  <si>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</si>
  <si>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</si>
  <si>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</si>
  <si>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</si>
  <si>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</si>
  <si>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</si>
  <si>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</si>
  <si>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</si>
  <si>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</si>
  <si>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</si>
  <si>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</si>
  <si>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</si>
  <si>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</si>
  <si>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</si>
  <si>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</si>
  <si>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</si>
  <si>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</si>
  <si>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</si>
  <si>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</si>
  <si>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</si>
  <si>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</si>
  <si>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</si>
  <si>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</si>
  <si>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</si>
  <si>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</si>
  <si>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</si>
  <si>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</si>
  <si>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</si>
  <si>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</si>
  <si>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</si>
  <si>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</si>
  <si>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</si>
  <si>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</si>
  <si>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</si>
  <si>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</si>
  <si>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</si>
  <si>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</si>
  <si>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</si>
  <si>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</si>
  <si>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</si>
  <si>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</si>
  <si>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</si>
  <si>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</si>
  <si>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</si>
  <si>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</si>
  <si>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</si>
  <si>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</si>
  <si>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</si>
  <si>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</si>
  <si>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</si>
  <si>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</si>
  <si>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</si>
  <si>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</si>
  <si>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</si>
  <si>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</si>
  <si>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</si>
  <si>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</si>
  <si>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</si>
  <si>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</si>
  <si>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</si>
  <si>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</si>
  <si>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</si>
  <si>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</si>
  <si>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</si>
  <si>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</si>
  <si>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</si>
  <si>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</si>
  <si>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</si>
  <si>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</si>
  <si>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</si>
  <si>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</si>
  <si>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</si>
  <si>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</si>
  <si>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</si>
  <si>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</si>
  <si>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</si>
  <si>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</si>
  <si>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</si>
  <si>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</si>
  <si>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</si>
  <si>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</si>
  <si>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</si>
  <si>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</si>
  <si>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</si>
  <si>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</si>
  <si>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</si>
  <si>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</si>
  <si>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</si>
  <si>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</si>
  <si>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</si>
  <si>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</si>
  <si>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</si>
  <si>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</si>
  <si>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</si>
  <si>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</si>
  <si>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</si>
  <si>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</si>
  <si>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</si>
  <si>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</si>
  <si>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</si>
  <si>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</si>
  <si>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</si>
  <si>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</si>
  <si>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</si>
  <si>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</si>
  <si>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</si>
  <si>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</si>
  <si>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</si>
  <si>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</si>
  <si>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</si>
  <si>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</si>
  <si>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</si>
  <si>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</si>
  <si>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</si>
  <si>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</si>
  <si>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</si>
  <si>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</si>
  <si>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</si>
  <si>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</si>
  <si>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</si>
  <si>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</si>
  <si>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</si>
  <si>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</si>
  <si>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</si>
  <si>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</si>
  <si>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</si>
  <si>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</si>
  <si>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</si>
  <si>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</si>
  <si>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</si>
  <si>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</si>
  <si>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</si>
  <si>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</si>
  <si>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</si>
  <si>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</si>
  <si>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</si>
  <si>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</si>
  <si>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</si>
  <si>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</si>
  <si>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</si>
  <si>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</si>
  <si>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</si>
  <si>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</si>
  <si>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</si>
  <si>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</si>
  <si>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</si>
  <si>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</si>
  <si>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</si>
  <si>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</si>
  <si>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</si>
  <si>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</si>
  <si>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</si>
  <si>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</si>
  <si>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</si>
  <si>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</si>
  <si>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</si>
  <si>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</si>
  <si>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</si>
  <si>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</si>
  <si>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</si>
  <si>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</si>
  <si>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</si>
  <si>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</si>
  <si>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</si>
  <si>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</si>
  <si>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</si>
  <si>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</si>
  <si>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</si>
  <si>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</si>
  <si>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</si>
  <si>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</si>
  <si>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</si>
  <si>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</si>
  <si>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</si>
  <si>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</si>
  <si>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</si>
  <si>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</si>
  <si>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</si>
  <si>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</si>
  <si>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</si>
  <si>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</si>
  <si>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</si>
  <si>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</si>
  <si>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</si>
  <si>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</si>
  <si>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</si>
  <si>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</si>
  <si>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</si>
  <si>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</si>
  <si>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</si>
  <si>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</si>
  <si>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</si>
  <si>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</si>
  <si>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</si>
  <si>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</si>
  <si>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</si>
  <si>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</si>
  <si>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</si>
  <si>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</si>
  <si>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</si>
  <si>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</si>
  <si>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</si>
  <si>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</si>
  <si>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</si>
  <si>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</si>
  <si>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</si>
  <si>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</si>
  <si>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</si>
  <si>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</si>
  <si>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</si>
  <si>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</si>
  <si>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</si>
  <si>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</si>
  <si>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</si>
  <si>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</si>
  <si>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</si>
  <si>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</si>
  <si>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</si>
  <si>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</si>
  <si>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</si>
  <si>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</si>
  <si>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</si>
  <si>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</si>
  <si>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</si>
  <si>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</si>
  <si>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</si>
  <si>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</si>
  <si>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</si>
  <si>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</si>
  <si>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</si>
  <si>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</si>
  <si>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</si>
  <si>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</si>
  <si>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</si>
  <si>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</si>
  <si>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</si>
  <si>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</si>
  <si>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</si>
  <si>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</si>
  <si>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</si>
  <si>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</si>
  <si>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</si>
  <si>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</si>
  <si>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</si>
  <si>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</si>
  <si>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</si>
  <si>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</si>
  <si>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</si>
  <si>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</si>
  <si>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</si>
  <si>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</si>
  <si>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</si>
  <si>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</si>
  <si>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</si>
  <si>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</si>
  <si>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</si>
  <si>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</si>
  <si>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</si>
  <si>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</si>
  <si>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</si>
  <si>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</si>
  <si>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</si>
  <si>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</si>
  <si>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</si>
  <si>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</si>
  <si>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</si>
  <si>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</si>
  <si>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</si>
  <si>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</si>
  <si>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</si>
  <si>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</si>
  <si>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</si>
  <si>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</si>
  <si>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</si>
  <si>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</si>
  <si>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</si>
  <si>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</si>
  <si>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</si>
  <si>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</si>
  <si>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</si>
  <si>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</si>
  <si>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</si>
  <si>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</si>
  <si>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</si>
  <si>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</si>
  <si>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</si>
  <si>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</si>
  <si>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</si>
  <si>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</si>
  <si>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</si>
  <si>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</si>
  <si>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</si>
  <si>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</si>
  <si>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</si>
  <si>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</si>
  <si>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</si>
  <si>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</si>
  <si>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</si>
  <si>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</si>
  <si>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</si>
  <si>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</si>
  <si>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</si>
  <si>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</si>
  <si>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</si>
  <si>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</si>
  <si>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</si>
  <si>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</si>
  <si>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</si>
  <si>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</si>
  <si>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</si>
  <si>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</si>
  <si>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</si>
  <si>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</si>
  <si>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</si>
  <si>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</si>
  <si>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</si>
  <si>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</si>
  <si>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</si>
  <si>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</si>
  <si>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</si>
  <si>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</si>
  <si>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</si>
  <si>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</si>
  <si>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</si>
  <si>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</si>
  <si>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</si>
  <si>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</si>
  <si>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</si>
  <si>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</si>
  <si>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</si>
  <si>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</si>
  <si>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</si>
  <si>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</si>
  <si>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</si>
  <si>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</si>
  <si>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</si>
  <si>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</si>
  <si>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</si>
  <si>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</si>
  <si>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</si>
  <si>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</si>
  <si>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</si>
  <si>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</si>
  <si>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</si>
  <si>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</si>
  <si>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</si>
  <si>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</si>
  <si>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</si>
  <si>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</si>
  <si>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</si>
  <si>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</si>
  <si>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</si>
  <si>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</si>
  <si>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</si>
  <si>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</si>
  <si>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</si>
  <si>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</si>
  <si>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</si>
  <si>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</si>
  <si>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</si>
  <si>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</si>
  <si>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</si>
  <si>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</si>
  <si>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</si>
  <si>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</si>
  <si>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</si>
  <si>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</si>
  <si>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</si>
  <si>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</si>
  <si>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</si>
  <si>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</si>
  <si>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</si>
  <si>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</si>
  <si>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</si>
  <si>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</si>
  <si>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</si>
  <si>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</si>
  <si>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</si>
  <si>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</si>
  <si>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</si>
  <si>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</si>
  <si>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</si>
  <si>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</si>
  <si>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</si>
  <si>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</si>
  <si>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</si>
  <si>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</si>
  <si>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</si>
  <si>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</si>
  <si>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</si>
  <si>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</si>
  <si>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</si>
  <si>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</si>
  <si>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</si>
  <si>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</si>
  <si>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</si>
  <si>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</si>
  <si>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</si>
  <si>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</si>
  <si>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</si>
  <si>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</si>
  <si>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</si>
  <si>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</si>
  <si>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</si>
  <si>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</si>
  <si>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</si>
  <si>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</si>
  <si>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</si>
  <si>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</si>
  <si>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</si>
  <si>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</si>
  <si>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</si>
  <si>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</si>
  <si>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</si>
  <si>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</si>
  <si>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</si>
  <si>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</si>
  <si>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</si>
  <si>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</si>
  <si>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</si>
  <si>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</si>
  <si>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</si>
  <si>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</si>
  <si>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</si>
  <si>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</si>
  <si>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</si>
  <si>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</si>
  <si>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</si>
  <si>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</si>
  <si>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</si>
  <si>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</si>
  <si>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</si>
  <si>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</si>
  <si>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</si>
  <si>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</si>
  <si>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</si>
  <si>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</si>
  <si>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</si>
  <si>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</si>
  <si>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</si>
  <si>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</si>
  <si>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</si>
  <si>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</si>
  <si>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</si>
  <si>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</si>
  <si>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</si>
  <si>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</si>
  <si>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</si>
  <si>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</si>
  <si>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</si>
  <si>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</si>
  <si>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</si>
  <si>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</si>
  <si>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</si>
  <si>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</si>
  <si>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</si>
  <si>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</si>
  <si>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</si>
  <si>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</si>
  <si>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</si>
  <si>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</si>
  <si>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</si>
  <si>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</si>
  <si>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</si>
  <si>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</si>
  <si>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</si>
  <si>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</si>
  <si>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</si>
  <si>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</si>
  <si>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</si>
  <si>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</si>
  <si>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</si>
  <si>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</si>
  <si>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</si>
  <si>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</si>
  <si>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</si>
  <si>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</si>
  <si>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</si>
  <si>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</si>
  <si>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</si>
  <si>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</si>
  <si>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</si>
  <si>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</si>
  <si>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</si>
  <si>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</si>
  <si>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</si>
  <si>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</si>
  <si>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</si>
  <si>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</si>
  <si>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</si>
  <si>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</si>
  <si>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</si>
  <si>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</si>
  <si>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</si>
  <si>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</si>
  <si>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</si>
  <si>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</si>
  <si>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</si>
  <si>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</si>
  <si>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</si>
  <si>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</si>
  <si>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</si>
  <si>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</si>
  <si>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</si>
  <si>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</si>
  <si>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</si>
  <si>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</si>
  <si>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</si>
  <si>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</si>
  <si>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</si>
  <si>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</si>
  <si>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</si>
  <si>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</si>
  <si>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</si>
  <si>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</si>
  <si>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</si>
  <si>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</si>
  <si>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</si>
  <si>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</si>
  <si>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</si>
  <si>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</si>
  <si>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</si>
  <si>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</si>
  <si>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</si>
  <si>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</si>
  <si>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</si>
  <si>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</si>
  <si>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</si>
  <si>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</si>
  <si>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</si>
  <si>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</si>
  <si>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</si>
  <si>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</si>
  <si>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</si>
  <si>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</si>
  <si>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</si>
  <si>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</si>
  <si>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</si>
  <si>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</si>
  <si>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</si>
  <si>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</si>
  <si>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</si>
  <si>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</si>
  <si>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</si>
  <si>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</si>
  <si>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</si>
  <si>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</si>
  <si>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</si>
  <si>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</si>
  <si>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</si>
  <si>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</si>
  <si>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</si>
  <si>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</si>
  <si>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</si>
  <si>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</si>
  <si>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</si>
  <si>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</si>
  <si>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</si>
  <si>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</si>
  <si>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</si>
  <si>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</si>
  <si>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</si>
  <si>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</si>
  <si>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</si>
  <si>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</si>
  <si>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</si>
  <si>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</si>
  <si>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</si>
  <si>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</si>
  <si>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</si>
  <si>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</si>
  <si>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</si>
  <si>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</si>
  <si>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</si>
  <si>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</si>
  <si>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</si>
  <si>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</si>
  <si>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</si>
  <si>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</si>
  <si>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</si>
  <si>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</si>
  <si>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</si>
  <si>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</si>
  <si>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</si>
  <si>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</si>
  <si>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</si>
  <si>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</si>
  <si>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</si>
  <si>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</si>
  <si>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</si>
  <si>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</si>
  <si>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</si>
  <si>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</si>
  <si>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</si>
  <si>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</si>
  <si>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</si>
  <si>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</si>
  <si>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</si>
  <si>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</si>
  <si>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</si>
  <si>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</si>
  <si>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</si>
  <si>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</si>
  <si>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</si>
  <si>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</si>
  <si>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</si>
  <si>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</si>
  <si>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</si>
  <si>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</si>
  <si>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</si>
  <si>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</si>
  <si>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</si>
  <si>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</si>
  <si>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</si>
  <si>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</si>
  <si>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</si>
  <si>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</si>
  <si>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</si>
  <si>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</si>
  <si>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</si>
  <si>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</si>
  <si>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</si>
  <si>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</si>
  <si>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</si>
  <si>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</si>
  <si>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</si>
  <si>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</si>
  <si>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</si>
  <si>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</si>
  <si>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</si>
  <si>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</si>
  <si>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</si>
  <si>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</si>
  <si>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</si>
  <si>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</si>
  <si>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</si>
  <si>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</si>
  <si>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</si>
  <si>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</si>
  <si>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</si>
  <si>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</si>
  <si>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</si>
  <si>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</si>
  <si>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</si>
  <si>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</si>
  <si>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</si>
  <si>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</si>
  <si>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</si>
  <si>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</si>
  <si>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</si>
  <si>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</si>
  <si>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</si>
  <si>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</si>
  <si>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</si>
  <si>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</si>
  <si>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</si>
  <si>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</si>
  <si>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</si>
  <si>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</si>
  <si>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</si>
  <si>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</si>
  <si>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</si>
  <si>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</si>
  <si>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</si>
  <si>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</si>
  <si>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</si>
  <si>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</si>
  <si>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</si>
  <si>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</si>
  <si>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</si>
  <si>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</si>
  <si>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</si>
  <si>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</si>
  <si>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</si>
  <si>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</si>
  <si>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</si>
  <si>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</si>
  <si>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</si>
  <si>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</si>
  <si>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</si>
  <si>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</si>
  <si>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</si>
  <si>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</si>
  <si>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</si>
  <si>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</si>
  <si>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</si>
  <si>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</si>
  <si>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</si>
  <si>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</si>
  <si>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</si>
  <si>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</si>
  <si>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</si>
  <si>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</si>
  <si>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</si>
  <si>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</si>
  <si>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</si>
  <si>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</si>
  <si>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</si>
  <si>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</si>
  <si>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</si>
  <si>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</si>
  <si>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</si>
  <si>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</si>
  <si>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</si>
  <si>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</si>
  <si>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</si>
  <si>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</si>
  <si>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</si>
  <si>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</si>
  <si>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</si>
  <si>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</si>
  <si>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</si>
  <si>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</si>
  <si>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</si>
  <si>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</si>
  <si>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</si>
  <si>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</si>
  <si>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</si>
  <si>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</si>
  <si>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</si>
  <si>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</si>
  <si>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</si>
  <si>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</si>
  <si>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</si>
  <si>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</si>
  <si>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</si>
  <si>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</si>
  <si>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</si>
  <si>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</si>
  <si>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</si>
  <si>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</si>
  <si>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</si>
  <si>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</si>
  <si>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</si>
  <si>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</si>
  <si>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</si>
  <si>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</si>
  <si>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</si>
  <si>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</si>
  <si>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</si>
  <si>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</si>
  <si>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</si>
  <si>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</si>
  <si>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</si>
  <si>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</si>
  <si>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</si>
  <si>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</si>
  <si>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</si>
  <si>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</si>
  <si>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</si>
  <si>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</si>
  <si>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</si>
  <si>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</si>
  <si>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</si>
  <si>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</si>
  <si>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</si>
  <si>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</si>
  <si>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</si>
  <si>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</si>
  <si>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</si>
  <si>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</si>
  <si>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</si>
  <si>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</si>
  <si>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</si>
  <si>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</si>
  <si>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</si>
  <si>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</si>
  <si>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</si>
  <si>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</si>
  <si>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</si>
  <si>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</si>
  <si>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</si>
  <si>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</si>
  <si>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</si>
  <si>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</si>
  <si>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</si>
  <si>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</si>
  <si>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</si>
  <si>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</si>
  <si>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</si>
  <si>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</si>
  <si>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</si>
  <si>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</si>
  <si>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</si>
  <si>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</si>
  <si>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</si>
  <si>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</si>
  <si>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</si>
  <si>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</si>
  <si>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</si>
  <si>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CUSTOM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</si>
</sst>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3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6">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12" t="s">
        <v>79</v>
      </c>
      <c r="B1" s="512"/>
      <c r="C1" s="51"/>
      <c r="D1" s="52" t="str">
        <f>"Hello, "&amp;Home!$B$20&amp;" Team"</f>
        <v>Hello, Lesotho Team</v>
      </c>
      <c r="E1" s="51"/>
      <c r="F1" s="51"/>
      <c r="G1" s="51"/>
      <c r="H1" s="51"/>
      <c r="I1" s="51"/>
      <c r="J1" s="51"/>
      <c r="K1" s="51"/>
      <c r="L1" s="51"/>
      <c r="M1" s="51"/>
      <c r="N1" s="51"/>
      <c r="O1" s="51"/>
      <c r="P1" s="51"/>
      <c r="Q1" s="51"/>
      <c r="R1" s="53" t="str">
        <f ca="1">TEXT(TODAY(),"ddd, mmm dd")</f>
        <v>Thu, Dec 17</v>
      </c>
      <c r="S1" s="51"/>
    </row>
    <row r="2" spans="1:19" customFormat="1" ht="21">
      <c r="A2" s="513" t="s">
        <v>399</v>
      </c>
      <c r="B2" s="513"/>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09" t="e">
        <f>SUM(#REF!)/SUM(#REF!)</f>
        <v>#REF!</v>
      </c>
      <c r="E6" s="510"/>
      <c r="F6" s="511"/>
      <c r="G6" s="51"/>
      <c r="H6" s="514" t="e">
        <f>SUM(TX_CURR_SUBNAT)-#REF!</f>
        <v>#REF!</v>
      </c>
      <c r="I6" s="515"/>
      <c r="J6" s="516"/>
      <c r="K6" s="51"/>
      <c r="L6" s="514">
        <f>SUM(TX_CURR.N.Age_Sex_HIVStatus.T)-Cascade!$AE$4</f>
        <v>0</v>
      </c>
      <c r="M6" s="515"/>
      <c r="N6" s="516"/>
      <c r="O6" s="51"/>
      <c r="P6" s="509" t="e">
        <f>SUM(#REF!)/SUM(#REF!)</f>
        <v>#REF!</v>
      </c>
      <c r="Q6" s="510"/>
      <c r="R6" s="511"/>
      <c r="S6" s="51"/>
    </row>
    <row r="7" spans="1:19" customFormat="1" ht="20" customHeight="1">
      <c r="A7" s="240">
        <v>2</v>
      </c>
      <c r="B7" s="241" t="s">
        <v>106</v>
      </c>
      <c r="C7" s="51"/>
      <c r="D7" s="509"/>
      <c r="E7" s="510"/>
      <c r="F7" s="511"/>
      <c r="G7" s="51"/>
      <c r="H7" s="514"/>
      <c r="I7" s="515"/>
      <c r="J7" s="516"/>
      <c r="K7" s="51"/>
      <c r="L7" s="514"/>
      <c r="M7" s="515"/>
      <c r="N7" s="516"/>
      <c r="O7" s="51"/>
      <c r="P7" s="509"/>
      <c r="Q7" s="510"/>
      <c r="R7" s="511"/>
      <c r="S7" s="51"/>
    </row>
    <row r="8" spans="1:19" customFormat="1" ht="20" customHeight="1">
      <c r="A8" s="42"/>
      <c r="B8" s="43"/>
      <c r="C8" s="51"/>
      <c r="D8" s="509"/>
      <c r="E8" s="510"/>
      <c r="F8" s="511"/>
      <c r="G8" s="51"/>
      <c r="H8" s="514"/>
      <c r="I8" s="515"/>
      <c r="J8" s="516"/>
      <c r="K8" s="51"/>
      <c r="L8" s="514"/>
      <c r="M8" s="515"/>
      <c r="N8" s="516"/>
      <c r="O8" s="51"/>
      <c r="P8" s="509"/>
      <c r="Q8" s="510"/>
      <c r="R8" s="511"/>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08" t="s">
        <v>313</v>
      </c>
      <c r="F12" s="508"/>
      <c r="G12" s="508"/>
      <c r="H12" s="508"/>
      <c r="I12" s="508"/>
      <c r="J12" s="508"/>
      <c r="K12" s="508"/>
      <c r="L12" s="508"/>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5" priority="9">
      <formula>MOD(ROW(),2)=0</formula>
    </cfRule>
  </conditionalFormatting>
  <conditionalFormatting sqref="K17:K40">
    <cfRule type="expression" dxfId="184" priority="7">
      <formula>MOD(ROW(),2)=0</formula>
    </cfRule>
  </conditionalFormatting>
  <conditionalFormatting sqref="L17:L40">
    <cfRule type="expression" dxfId="18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1072</v>
      </c>
      <c r="G1" s="44" t="s">
        <v>394</v>
      </c>
      <c r="H1" s="46" t="s">
        <v>401</v>
      </c>
      <c r="I1" s="44" t="s">
        <v>402</v>
      </c>
      <c r="J1" s="44" t="s">
        <v>403</v>
      </c>
      <c r="K1" s="44" t="s">
        <v>404</v>
      </c>
      <c r="L1" s="44" t="s">
        <v>1071</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17" t="s">
        <v>369</v>
      </c>
      <c r="D6" s="11"/>
      <c r="E6" s="11"/>
      <c r="F6" s="11"/>
      <c r="G6" s="11"/>
      <c r="I6" s="11"/>
      <c r="J6" s="11"/>
      <c r="K6" s="11"/>
      <c r="P6" s="45" t="str">
        <f t="shared" si="0"/>
        <v/>
      </c>
    </row>
    <row r="7" spans="2:16">
      <c r="B7" s="517"/>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17" t="s">
        <v>371</v>
      </c>
      <c r="D11" s="11"/>
      <c r="E11" s="11"/>
      <c r="F11" s="11"/>
      <c r="G11" s="11"/>
      <c r="I11" s="11"/>
      <c r="J11" s="11"/>
      <c r="K11" s="11"/>
      <c r="P11" s="45" t="str">
        <f t="shared" si="0"/>
        <v/>
      </c>
    </row>
    <row r="12" spans="2:16">
      <c r="B12" s="517"/>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17" t="s">
        <v>373</v>
      </c>
      <c r="D16" s="11"/>
      <c r="E16" s="11"/>
      <c r="F16" s="11"/>
      <c r="G16" s="11"/>
      <c r="I16" s="11"/>
      <c r="J16" s="11"/>
      <c r="K16" s="11"/>
      <c r="P16" s="45" t="str">
        <f t="shared" si="0"/>
        <v/>
      </c>
    </row>
    <row r="17" spans="2:16">
      <c r="B17" s="517"/>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17" t="s">
        <v>374</v>
      </c>
      <c r="D19" s="11"/>
      <c r="E19" s="11"/>
      <c r="F19" s="11"/>
      <c r="G19" s="11"/>
      <c r="I19" s="11"/>
      <c r="J19" s="11"/>
      <c r="K19" s="11"/>
      <c r="P19" s="45" t="str">
        <f t="shared" si="0"/>
        <v/>
      </c>
    </row>
    <row r="20" spans="2:16">
      <c r="B20" s="517"/>
      <c r="D20" s="11"/>
      <c r="E20" s="11"/>
      <c r="F20" s="11"/>
      <c r="G20" s="11"/>
      <c r="I20" s="11"/>
      <c r="J20" s="11"/>
      <c r="K20" s="11"/>
      <c r="P20" s="45" t="str">
        <f t="shared" si="0"/>
        <v/>
      </c>
    </row>
    <row r="21" spans="2:16">
      <c r="D21" s="11"/>
      <c r="E21" s="11"/>
      <c r="F21" s="11"/>
      <c r="G21" s="11"/>
      <c r="I21" s="11"/>
      <c r="J21" s="11"/>
      <c r="K21" s="11"/>
      <c r="P21" s="45" t="str">
        <f t="shared" si="0"/>
        <v/>
      </c>
    </row>
    <row r="22" spans="2:16">
      <c r="B22" s="517" t="s">
        <v>375</v>
      </c>
      <c r="D22" s="11"/>
      <c r="E22" s="11"/>
      <c r="F22" s="11"/>
      <c r="G22" s="11"/>
      <c r="I22" s="11"/>
      <c r="J22" s="11"/>
      <c r="K22" s="11"/>
      <c r="P22" s="45" t="str">
        <f t="shared" si="0"/>
        <v/>
      </c>
    </row>
    <row r="23" spans="2:16">
      <c r="B23" s="517"/>
      <c r="D23" s="11"/>
      <c r="E23" s="11"/>
      <c r="F23" s="11"/>
      <c r="G23" s="11"/>
      <c r="I23" s="11"/>
      <c r="J23" s="11"/>
      <c r="K23" s="11"/>
      <c r="P23" s="45" t="str">
        <f t="shared" si="0"/>
        <v/>
      </c>
    </row>
    <row r="24" spans="2:16">
      <c r="B24" s="517"/>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17" t="s">
        <v>377</v>
      </c>
      <c r="D28" s="11"/>
      <c r="E28" s="11"/>
      <c r="F28" s="11"/>
      <c r="G28" s="11"/>
      <c r="I28" s="11"/>
      <c r="J28" s="11"/>
      <c r="K28" s="11"/>
      <c r="P28" s="45" t="str">
        <f t="shared" si="0"/>
        <v/>
      </c>
    </row>
    <row r="29" spans="2:16">
      <c r="B29" s="517"/>
      <c r="D29" s="11"/>
      <c r="E29" s="11"/>
      <c r="F29" s="11"/>
      <c r="G29" s="11"/>
      <c r="I29" s="11"/>
      <c r="J29" s="11"/>
      <c r="K29" s="11"/>
      <c r="P29" s="45" t="str">
        <f t="shared" si="0"/>
        <v/>
      </c>
    </row>
    <row r="30" spans="2:16">
      <c r="D30" s="11"/>
      <c r="E30" s="11"/>
      <c r="F30" s="11"/>
      <c r="G30" s="11"/>
      <c r="I30" s="11"/>
      <c r="J30" s="11"/>
      <c r="K30" s="11"/>
      <c r="P30" s="45" t="str">
        <f t="shared" si="0"/>
        <v/>
      </c>
    </row>
    <row r="31" spans="2:16">
      <c r="B31" s="517" t="s">
        <v>378</v>
      </c>
      <c r="D31" s="11"/>
      <c r="E31" s="11"/>
      <c r="F31" s="11"/>
      <c r="G31" s="11"/>
      <c r="I31" s="11"/>
      <c r="J31" s="11"/>
      <c r="K31" s="11"/>
      <c r="P31" s="45" t="str">
        <f t="shared" si="0"/>
        <v/>
      </c>
    </row>
    <row r="32" spans="2:16">
      <c r="B32" s="517"/>
      <c r="D32" s="11"/>
      <c r="E32" s="11"/>
      <c r="F32" s="11"/>
      <c r="G32" s="11"/>
      <c r="I32" s="11"/>
      <c r="J32" s="11"/>
      <c r="K32" s="11"/>
      <c r="P32" s="45" t="str">
        <f t="shared" si="0"/>
        <v/>
      </c>
    </row>
    <row r="33" spans="2:16">
      <c r="B33" s="517"/>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82" priority="3" operator="containsText" text="BLANK PRIORITIZATIONS">
      <formula>NOT(ISERROR(SEARCH("BLANK PRIORITIZATIONS",E4)))</formula>
    </cfRule>
  </conditionalFormatting>
  <conditionalFormatting sqref="C1:D1048576">
    <cfRule type="expression" dxfId="181" priority="2">
      <formula>AND(ROW(C1)&gt;14,$B1&lt;&gt;"",C1&lt;&gt;1,C1&lt;&gt;2,C1&lt;&gt;4,C1&lt;&gt;5,C1&lt;&gt;6,C1&lt;&gt;7,C1&lt;&gt;8,C1&lt;&gt;"M",C1&lt;&gt;"NA")</formula>
    </cfRule>
  </conditionalFormatting>
  <conditionalFormatting sqref="D1:D1048576">
    <cfRule type="expression" dxfId="180" priority="728">
      <formula>AND(ROW($D1)&gt;14,$D1="",$B1&lt;&gt;"")</formula>
    </cfRule>
    <cfRule type="expression" dxfId="17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BL15" activePane="bottomRight" state="frozen"/>
      <selection pane="topRight"/>
      <selection pane="bottomLeft"/>
      <selection pane="bottomRight" activeCell="BT15" sqref="BT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1070</v>
      </c>
      <c r="Z3" s="410" t="s">
        <v>724</v>
      </c>
      <c r="AA3" s="189" t="s">
        <v>869</v>
      </c>
      <c r="AB3" s="332" t="s">
        <v>870</v>
      </c>
      <c r="AC3" s="494" t="s">
        <v>750</v>
      </c>
      <c r="AD3" s="189" t="s">
        <v>407</v>
      </c>
      <c r="AE3" s="183" t="s">
        <v>608</v>
      </c>
      <c r="AF3" s="276" t="s">
        <v>727</v>
      </c>
      <c r="AG3" s="134" t="s">
        <v>644</v>
      </c>
      <c r="AH3" s="134" t="s">
        <v>645</v>
      </c>
      <c r="AI3" s="319" t="s">
        <v>1081</v>
      </c>
      <c r="AJ3" s="319" t="s">
        <v>1083</v>
      </c>
      <c r="AK3" s="319" t="s">
        <v>728</v>
      </c>
      <c r="AL3" s="319" t="s">
        <v>729</v>
      </c>
      <c r="AM3" s="189" t="s">
        <v>609</v>
      </c>
      <c r="AN3" s="110" t="s">
        <v>118</v>
      </c>
      <c r="AO3" s="109" t="s">
        <v>119</v>
      </c>
      <c r="AP3" s="183" t="s">
        <v>648</v>
      </c>
      <c r="AQ3" s="177" t="s">
        <v>611</v>
      </c>
      <c r="AR3" s="285" t="s">
        <v>732</v>
      </c>
      <c r="AS3" s="285" t="s">
        <v>1085</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1082</v>
      </c>
      <c r="AJ14" s="320" t="s">
        <v>1084</v>
      </c>
      <c r="AK14" s="320" t="s">
        <v>429</v>
      </c>
      <c r="AL14" s="320" t="s">
        <v>430</v>
      </c>
      <c r="AM14" s="321" t="s">
        <v>431</v>
      </c>
      <c r="AN14" s="115" t="s">
        <v>657</v>
      </c>
      <c r="AO14" s="114" t="s">
        <v>658</v>
      </c>
      <c r="AP14" s="186" t="s">
        <v>433</v>
      </c>
      <c r="AQ14" s="115" t="s">
        <v>606</v>
      </c>
      <c r="AR14" s="291" t="s">
        <v>607</v>
      </c>
      <c r="AS14" s="291" t="s">
        <v>1086</v>
      </c>
      <c r="AT14" s="186" t="s">
        <v>434</v>
      </c>
      <c r="AU14" s="186" t="s">
        <v>1087</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IF(AND(SUM($L15)=0,SUM($BD15)=0),"",ROUND($L15+(SUM($BD15)/SUM($BS15)),0))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78" priority="12">
      <formula>AND(ROW(AF1)&gt;14,ISNUMBER(AF1),ROUND(AF1,2)&lt;100%)</formula>
    </cfRule>
  </conditionalFormatting>
  <conditionalFormatting sqref="AW1:AW1048576">
    <cfRule type="expression" dxfId="177" priority="782">
      <formula>AND(ISNUMBER($AW1),ROUND($AW1,2)&gt;0)</formula>
    </cfRule>
  </conditionalFormatting>
  <conditionalFormatting sqref="W1:AB1048576 F1:S1048576 AU1:AV1048576 BT1:BT1048576">
    <cfRule type="expression" dxfId="176" priority="41">
      <formula>LEFT($B1,4)="_Mil"</formula>
    </cfRule>
  </conditionalFormatting>
  <conditionalFormatting sqref="G1:G1048576 I1:I1048576 K1:K1048576 Q1:Q1048576 O1:O1048576">
    <cfRule type="expression" dxfId="175" priority="35">
      <formula>AND(ISNUMBER(G1),ISNUMBER(F1),G1&lt;20)</formula>
    </cfRule>
    <cfRule type="expression" dxfId="174" priority="44">
      <formula>AND(ISNUMBER(G1),G1&gt;=40)</formula>
    </cfRule>
    <cfRule type="expression" dxfId="173" priority="55">
      <formula>AND(ISNUMBER(G1),G1&gt;=20,G1&lt;40)</formula>
    </cfRule>
  </conditionalFormatting>
  <conditionalFormatting sqref="V1:V1048576">
    <cfRule type="cellIs" dxfId="172" priority="34" operator="lessThan">
      <formula>0</formula>
    </cfRule>
  </conditionalFormatting>
  <conditionalFormatting sqref="W1:W1048576">
    <cfRule type="containsText" dxfId="171" priority="33" operator="containsText" text="SUBNAT not reported">
      <formula>NOT(ISERROR(SEARCH("SUBNAT not reported",W1)))</formula>
    </cfRule>
  </conditionalFormatting>
  <conditionalFormatting sqref="AC1:AC1048576 BJ1:BJ1048576 BQ1:BQ1048576">
    <cfRule type="expression" dxfId="170" priority="31">
      <formula>AND(ROW(AC1)&gt;14,$B1&lt;&gt;"",NOT($C1="&lt;01"))</formula>
    </cfRule>
  </conditionalFormatting>
  <conditionalFormatting sqref="BB1:BC1048576 BE1:BI1048576 BL1:BP1048576 AF1:AF1048576">
    <cfRule type="expression" dxfId="169" priority="30">
      <formula>AND($C1="&lt;01",ROW(AF1)&gt;14,$B1&lt;&gt;"")</formula>
    </cfRule>
  </conditionalFormatting>
  <conditionalFormatting sqref="BF1:BG1048576 BM1:BN1048576">
    <cfRule type="expression" dxfId="168" priority="29">
      <formula>AND(ROW(BF1)&gt;14,$B1&lt;&gt;"",OR($C1="&lt;01",$C1="01-04",$C1="05-09"))</formula>
    </cfRule>
  </conditionalFormatting>
  <conditionalFormatting sqref="BI1:BI1048576 BP1:BP1048576">
    <cfRule type="expression" dxfId="167" priority="26">
      <formula>AND(ROW(BB1)&gt;14,$B1&lt;&gt;"",$D1&lt;&gt;"Male")</formula>
    </cfRule>
    <cfRule type="expression" dxfId="166" priority="28">
      <formula>AND(ROW(AY1)&gt;14,$B1&lt;&gt;"",OR($C1="&lt;01",$C1="01-04",$C1="05-09",$C1="10-14"))</formula>
    </cfRule>
  </conditionalFormatting>
  <conditionalFormatting sqref="BF1:BG1048576 BM1:BN1048576">
    <cfRule type="expression" dxfId="165" priority="27">
      <formula>AND(ROW(AX1)&gt;14,$B1&lt;&gt;"",$D1&lt;&gt;"Female")</formula>
    </cfRule>
  </conditionalFormatting>
  <conditionalFormatting sqref="F1:F1048576 J1:J1048576 P1:P1048576 H1:H1048576 N1:N1048576">
    <cfRule type="expression" dxfId="164" priority="37">
      <formula>AND(ISNUMBER(G1),ISNUMBER(F1),G1&gt;=40)</formula>
    </cfRule>
    <cfRule type="expression" dxfId="163" priority="38">
      <formula>AND(ISNUMBER(G1),ISNUMBER(F1),G1&gt;=20,G1&lt;40)</formula>
    </cfRule>
    <cfRule type="expression" dxfId="162" priority="39">
      <formula>AND(ISNUMBER(G1),ISNUMBER(F1),G1&lt;20)</formula>
    </cfRule>
  </conditionalFormatting>
  <conditionalFormatting sqref="X1:X1048576">
    <cfRule type="expression" dxfId="161" priority="17">
      <formula>AND(ROW($X1)&gt;14,$X1&lt;&gt;$W1)</formula>
    </cfRule>
  </conditionalFormatting>
  <conditionalFormatting sqref="AG1:AH1048576">
    <cfRule type="expression" dxfId="160" priority="14">
      <formula>AND(ROW(AG1)&gt;14,ISNUMBER(AG1),AG1&lt;98%)</formula>
    </cfRule>
  </conditionalFormatting>
  <conditionalFormatting sqref="AN1:AN1048576">
    <cfRule type="expression" dxfId="159" priority="13">
      <formula>AND(ROW($AN1)&gt;14,ISNUMBER($AN1),ROUND($AN1,2)&lt;70%)</formula>
    </cfRule>
  </conditionalFormatting>
  <conditionalFormatting sqref="BA1:BA1048576 AR1:AS1048576">
    <cfRule type="expression" dxfId="158" priority="9">
      <formula>AND(ROW(AR1)&gt;14,ISNUMBER(AR1),ROUND(AR1,2)&lt;95%)</formula>
    </cfRule>
  </conditionalFormatting>
  <conditionalFormatting sqref="Z1:Z1048576">
    <cfRule type="expression" dxfId="157" priority="8">
      <formula>AND(ROW($Z1)&gt;14,$Z1&lt;&gt;$Y1)</formula>
    </cfRule>
  </conditionalFormatting>
  <conditionalFormatting sqref="AF1:AH1048576 AN1:AO1048576 AQ1:AS1048576 AW1:AW1048576 BA1:BA1048576 BC1:BC1048576 BL1:BS1048576 W1:X1048576">
    <cfRule type="expression" dxfId="156" priority="7">
      <formula>AND(ROW(W1)&gt;14,OR(ROUND(W1,2)&gt;100%,ROUND(W1,2)&lt;0))</formula>
    </cfRule>
  </conditionalFormatting>
  <conditionalFormatting sqref="BC1:BC1048576">
    <cfRule type="expression" dxfId="155" priority="1258">
      <formula>AND(ISNUMBER($BC1),OR(AND(OR(SUM($Y1)&lt;70%,LEFT($B1,4)="_Mil"),SUM($BC1)&lt;30%),AND(OR(SUM($Y1)&gt;=70%,SUM($Y1)&lt;80%),SUM($BC1)&lt;50%),AND(SUM($Y1)&gt;=80%,SUM($BC1)&lt;75%)))</formula>
    </cfRule>
  </conditionalFormatting>
  <conditionalFormatting sqref="BD1:BR1048576">
    <cfRule type="expression" dxfId="154" priority="1265">
      <formula>AND(ROW($BK1)&gt;14,$B1&lt;&gt;"",$C1="&lt;01",OR(SUM($BK1)&lt;&gt;0,SUM($BR1)&lt;&gt;0))</formula>
    </cfRule>
    <cfRule type="expression" dxfId="153"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18" t="s">
        <v>366</v>
      </c>
      <c r="B2" s="519"/>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20"/>
      <c r="B3" s="521"/>
      <c r="D3" s="97"/>
      <c r="E3" s="97"/>
      <c r="F3" s="493" t="s">
        <v>877</v>
      </c>
      <c r="G3" s="493" t="s">
        <v>859</v>
      </c>
      <c r="H3" s="495" t="s">
        <v>860</v>
      </c>
      <c r="I3" s="493" t="s">
        <v>862</v>
      </c>
      <c r="J3" s="496" t="s">
        <v>1070</v>
      </c>
      <c r="K3" s="227" t="s">
        <v>878</v>
      </c>
      <c r="L3" s="227" t="s">
        <v>879</v>
      </c>
      <c r="M3" s="227" t="s">
        <v>880</v>
      </c>
      <c r="N3" s="227" t="s">
        <v>881</v>
      </c>
      <c r="O3" s="227" t="s">
        <v>882</v>
      </c>
      <c r="P3" s="227" t="s">
        <v>883</v>
      </c>
      <c r="Q3" s="227" t="s">
        <v>884</v>
      </c>
      <c r="R3" s="224" t="s">
        <v>400</v>
      </c>
      <c r="S3" s="120" t="s">
        <v>323</v>
      </c>
      <c r="T3" s="212" t="s">
        <v>33</v>
      </c>
      <c r="U3" s="122" t="s">
        <v>1107</v>
      </c>
      <c r="V3" s="130" t="s">
        <v>1103</v>
      </c>
      <c r="W3" s="119" t="s">
        <v>1105</v>
      </c>
      <c r="X3" s="130" t="s">
        <v>1104</v>
      </c>
      <c r="Y3" s="119" t="s">
        <v>1106</v>
      </c>
      <c r="Z3" s="208" t="s">
        <v>357</v>
      </c>
      <c r="AA3" s="144" t="s">
        <v>31</v>
      </c>
      <c r="AB3" s="145" t="s">
        <v>32</v>
      </c>
      <c r="AC3" s="144" t="s">
        <v>30</v>
      </c>
      <c r="AD3" s="389" t="s">
        <v>83</v>
      </c>
      <c r="AE3" s="271" t="s">
        <v>36</v>
      </c>
      <c r="AF3" s="497" t="s">
        <v>35</v>
      </c>
      <c r="AG3" s="219" t="s">
        <v>325</v>
      </c>
      <c r="AH3" s="394" t="s">
        <v>59</v>
      </c>
      <c r="AI3" s="391" t="s">
        <v>83</v>
      </c>
      <c r="AJ3" s="220" t="s">
        <v>60</v>
      </c>
      <c r="AK3" s="497" t="s">
        <v>61</v>
      </c>
      <c r="AL3" s="499" t="s">
        <v>81</v>
      </c>
      <c r="AM3" s="492" t="s">
        <v>340</v>
      </c>
      <c r="AN3" s="498" t="s">
        <v>797</v>
      </c>
      <c r="AO3" s="500" t="s">
        <v>800</v>
      </c>
      <c r="AP3" s="500" t="s">
        <v>758</v>
      </c>
      <c r="AQ3" s="500" t="s">
        <v>765</v>
      </c>
      <c r="AR3" s="500" t="s">
        <v>759</v>
      </c>
      <c r="AS3" s="500"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52" priority="14">
      <formula>AND(ISNUMBER(U1),OR(U1&gt;1,U1&lt;0))</formula>
    </cfRule>
  </conditionalFormatting>
  <conditionalFormatting sqref="S1:S1048576">
    <cfRule type="expression" dxfId="151" priority="34">
      <formula>AND(ISNUMBER($S1),ROUND($S1,2)&lt;&gt;0)</formula>
    </cfRule>
  </conditionalFormatting>
  <conditionalFormatting sqref="AD1:AD1048576 AI1:AI1048576">
    <cfRule type="expression" dxfId="150" priority="11">
      <formula>AND(ISNUMBER(AD1),ROUND(AD1,2)&lt;0.95)</formula>
    </cfRule>
  </conditionalFormatting>
  <conditionalFormatting sqref="W1:W1048576">
    <cfRule type="expression" dxfId="149" priority="36">
      <formula>AND(ISNUMBER(W1),ROUND(W1,2)&gt;=0.75)</formula>
    </cfRule>
  </conditionalFormatting>
  <conditionalFormatting sqref="U1:U1048576">
    <cfRule type="expression" dxfId="148" priority="2">
      <formula>AND(ROW($U1)&gt;14,ISNUMBER($U1),$U1&lt;100%)</formula>
    </cfRule>
  </conditionalFormatting>
  <conditionalFormatting sqref="AM1:AS1048576">
    <cfRule type="expression" dxfId="147" priority="4">
      <formula>AND(ROW($AS1)&gt;14,$AS1&lt;0)</formula>
    </cfRule>
  </conditionalFormatting>
  <conditionalFormatting sqref="T1:T1048576">
    <cfRule type="expression" dxfId="146" priority="3">
      <formula>AND(ROW($T1)&gt;14,ISNUMBER($T1),$R1&gt;$K1)</formula>
    </cfRule>
  </conditionalFormatting>
  <conditionalFormatting sqref="Y1:Y1048576">
    <cfRule type="expression" dxfId="145"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3" t="s">
        <v>103</v>
      </c>
      <c r="F3" s="144" t="s">
        <v>74</v>
      </c>
      <c r="G3" s="144" t="s">
        <v>23</v>
      </c>
      <c r="H3" s="389" t="s">
        <v>1035</v>
      </c>
      <c r="I3" s="394" t="s">
        <v>1036</v>
      </c>
      <c r="J3" s="391" t="s">
        <v>1034</v>
      </c>
      <c r="K3" s="141" t="s">
        <v>1037</v>
      </c>
      <c r="L3" s="366" t="s">
        <v>396</v>
      </c>
      <c r="M3" s="493" t="s">
        <v>359</v>
      </c>
      <c r="N3" s="493"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44" priority="11">
      <formula>AND(ISNUMBER(D1),D1&lt;0.95)</formula>
    </cfRule>
  </conditionalFormatting>
  <conditionalFormatting sqref="C1:C1048576">
    <cfRule type="expression" dxfId="143" priority="10">
      <formula>AND(ISNUMBER(C1),ROUND(C1,2)&lt;0.8)</formula>
    </cfRule>
  </conditionalFormatting>
  <conditionalFormatting sqref="C1:D1048576 H1:L1048576">
    <cfRule type="expression" dxfId="142" priority="1">
      <formula>AND(ISNUMBER(C1),OR(C1&gt;1,C1&lt;0))</formula>
    </cfRule>
  </conditionalFormatting>
  <conditionalFormatting sqref="H1:J1048576">
    <cfRule type="expression" dxfId="141" priority="665">
      <formula>AND(SUM(E1)&gt;0,H1="")</formula>
    </cfRule>
  </conditionalFormatting>
  <conditionalFormatting sqref="K1:K1048576">
    <cfRule type="expression" dxfId="14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18" t="s">
        <v>365</v>
      </c>
      <c r="B2" s="519"/>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20"/>
      <c r="B3" s="521"/>
      <c r="C3" s="97"/>
      <c r="D3" s="97"/>
      <c r="E3" s="97"/>
      <c r="F3" s="225" t="s">
        <v>400</v>
      </c>
      <c r="G3" s="120" t="s">
        <v>1100</v>
      </c>
      <c r="H3" s="144" t="s">
        <v>17</v>
      </c>
      <c r="I3" s="224" t="s">
        <v>795</v>
      </c>
      <c r="J3" s="119" t="s">
        <v>796</v>
      </c>
      <c r="K3" s="130" t="s">
        <v>1030</v>
      </c>
      <c r="L3" s="119" t="s">
        <v>1031</v>
      </c>
      <c r="M3" s="130" t="s">
        <v>1025</v>
      </c>
      <c r="N3" s="119" t="s">
        <v>1027</v>
      </c>
      <c r="O3" s="208" t="s">
        <v>356</v>
      </c>
      <c r="P3" s="144" t="s">
        <v>31</v>
      </c>
      <c r="Q3" s="145" t="s">
        <v>32</v>
      </c>
      <c r="R3" s="501" t="s">
        <v>30</v>
      </c>
      <c r="S3" s="383" t="s">
        <v>83</v>
      </c>
      <c r="T3" s="271" t="s">
        <v>36</v>
      </c>
      <c r="U3" s="501" t="s">
        <v>35</v>
      </c>
      <c r="V3" s="492" t="s">
        <v>797</v>
      </c>
      <c r="W3" s="496" t="s">
        <v>759</v>
      </c>
      <c r="X3" s="496" t="s">
        <v>765</v>
      </c>
      <c r="Y3" s="496" t="s">
        <v>798</v>
      </c>
      <c r="Z3" s="496" t="s">
        <v>799</v>
      </c>
      <c r="AA3" s="496" t="s">
        <v>760</v>
      </c>
      <c r="AB3" s="496"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39" priority="15">
      <formula>AND(ISNUMBER(G1),G1&gt;0)</formula>
    </cfRule>
  </conditionalFormatting>
  <conditionalFormatting sqref="Q1:Q1048576">
    <cfRule type="expression" dxfId="138" priority="667">
      <formula>AND(ISNUMBER($Q1),ROUND($Q1,2)&gt;ROUND($I1,2))</formula>
    </cfRule>
  </conditionalFormatting>
  <conditionalFormatting sqref="J1:K1048576">
    <cfRule type="expression" dxfId="137" priority="10">
      <formula>AND(ISNUMBER($J1),$J1&lt;1)</formula>
    </cfRule>
  </conditionalFormatting>
  <conditionalFormatting sqref="L1:M1048576">
    <cfRule type="expression" dxfId="136" priority="9">
      <formula>AND(ISNUMBER($L1),ROUND($L1,2)&gt;=0.75)</formula>
    </cfRule>
  </conditionalFormatting>
  <conditionalFormatting sqref="S1:S1048576">
    <cfRule type="expression" dxfId="135" priority="682">
      <formula>AND(ISNUMBER(S1),S1&lt;0.95)</formula>
    </cfRule>
  </conditionalFormatting>
  <conditionalFormatting sqref="Y1:Z1048576">
    <cfRule type="expression" dxfId="134" priority="6">
      <formula>AND(ROW(Y1)&gt;14,$B1&lt;&gt;"",$D1&lt;&gt;"Female")</formula>
    </cfRule>
    <cfRule type="expression" dxfId="133" priority="7">
      <formula>AND(ROW(Y1)&gt;14,$B1&lt;&gt;"",OR($C1="&lt;01",$C1="01-04",$C1="05-09"))</formula>
    </cfRule>
  </conditionalFormatting>
  <conditionalFormatting sqref="AA1:AA1048576">
    <cfRule type="expression" dxfId="132" priority="4">
      <formula>AND(ROW(AA1)&gt;14,$B1&lt;&gt;"",OR($C1="&lt;01",$C1="01-04",$C1="05-09",$C1="10-14"))</formula>
    </cfRule>
    <cfRule type="expression" dxfId="131" priority="5">
      <formula>AND(ROW(AA1)&gt;14,$B1&lt;&gt;"",$D1&lt;&gt;"Male")</formula>
    </cfRule>
  </conditionalFormatting>
  <conditionalFormatting sqref="V1:AB1048576">
    <cfRule type="expression" dxfId="130" priority="3">
      <formula>AND(ROW($AB1)&gt;14,$AB1&lt;0)</formula>
    </cfRule>
  </conditionalFormatting>
  <conditionalFormatting sqref="G1:G1048576 J1:N1048576 S1:S1048576 W1:AB1048576">
    <cfRule type="expression" dxfId="129" priority="2">
      <formula>AND(ISNUMBER(G1),OR(G1&gt;1,G1&lt;0))</formula>
    </cfRule>
  </conditionalFormatting>
  <conditionalFormatting sqref="N1:N1048576">
    <cfRule type="expression" dxfId="12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22" t="s">
        <v>367</v>
      </c>
      <c r="B2" s="523"/>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24"/>
      <c r="B3" s="525"/>
      <c r="C3" s="97"/>
      <c r="D3" s="97"/>
      <c r="E3" s="97"/>
      <c r="F3" s="493" t="s">
        <v>885</v>
      </c>
      <c r="G3" s="493" t="s">
        <v>859</v>
      </c>
      <c r="H3" s="496" t="s">
        <v>860</v>
      </c>
      <c r="I3" s="493" t="s">
        <v>862</v>
      </c>
      <c r="J3" s="496" t="s">
        <v>868</v>
      </c>
      <c r="K3" s="380" t="s">
        <v>886</v>
      </c>
      <c r="L3" s="380" t="s">
        <v>887</v>
      </c>
      <c r="M3" s="329" t="s">
        <v>1108</v>
      </c>
      <c r="N3" s="120" t="s">
        <v>888</v>
      </c>
      <c r="O3" s="157" t="s">
        <v>889</v>
      </c>
      <c r="P3" s="157" t="s">
        <v>890</v>
      </c>
      <c r="Q3" s="232" t="s">
        <v>789</v>
      </c>
      <c r="R3" s="225" t="s">
        <v>790</v>
      </c>
      <c r="S3" s="329" t="s">
        <v>891</v>
      </c>
      <c r="T3" s="132" t="s">
        <v>892</v>
      </c>
      <c r="U3" s="132" t="s">
        <v>1109</v>
      </c>
      <c r="V3" s="329" t="s">
        <v>1110</v>
      </c>
      <c r="W3" s="132" t="s">
        <v>1026</v>
      </c>
      <c r="X3" s="329" t="s">
        <v>1111</v>
      </c>
      <c r="Y3" s="371" t="s">
        <v>1027</v>
      </c>
      <c r="Z3" s="121" t="s">
        <v>83</v>
      </c>
      <c r="AA3" s="144" t="s">
        <v>265</v>
      </c>
      <c r="AB3" s="144" t="s">
        <v>347</v>
      </c>
      <c r="AC3" s="145" t="s">
        <v>345</v>
      </c>
      <c r="AD3" s="501" t="s">
        <v>346</v>
      </c>
      <c r="AE3" s="501" t="s">
        <v>82</v>
      </c>
      <c r="AF3" s="492" t="s">
        <v>797</v>
      </c>
      <c r="AG3" s="500" t="s">
        <v>794</v>
      </c>
      <c r="AH3" s="500" t="s">
        <v>765</v>
      </c>
      <c r="AI3" s="500" t="s">
        <v>759</v>
      </c>
      <c r="AJ3" s="500"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1112</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127" priority="14">
      <formula>LEFT($B1,4)="_Mil"</formula>
    </cfRule>
  </conditionalFormatting>
  <conditionalFormatting sqref="N1:N1048576">
    <cfRule type="expression" dxfId="126" priority="12">
      <formula>AND(ISNUMBER($N1),ROW($N1)&gt;14,OR(ROUND($N1,2)&lt;0.8,ROUND($N1,2)&gt;1))</formula>
    </cfRule>
  </conditionalFormatting>
  <conditionalFormatting sqref="Y1:Y1048576">
    <cfRule type="expression" dxfId="125" priority="7">
      <formula>AND(ROW($Y1)&gt;14,$Y1&gt;0.01)</formula>
    </cfRule>
  </conditionalFormatting>
  <conditionalFormatting sqref="T1:Z1048576 AG1:AJ1048576">
    <cfRule type="expression" dxfId="124" priority="5">
      <formula>AND(ROW(T1)&gt;14,OR(SUM(T1)&gt;1,SUM(T1)&lt;0))</formula>
    </cfRule>
  </conditionalFormatting>
  <conditionalFormatting sqref="AF1:AJ1048576">
    <cfRule type="expression" dxfId="123" priority="4">
      <formula>AND(ROW($AJ1)&gt;14,$AJ1&lt;0)</formula>
    </cfRule>
  </conditionalFormatting>
  <conditionalFormatting sqref="Z1:Z1048576">
    <cfRule type="expression" dxfId="122" priority="3">
      <formula>AND(ROW($Z1)&gt;14,ISNUMBER($Z1),$Z1&lt;95%)</formula>
    </cfRule>
  </conditionalFormatting>
  <conditionalFormatting sqref="O1:O1048576">
    <cfRule type="expression" dxfId="121" priority="2">
      <formula>AND(ISNUMBER($O1),ROW($O1)&gt;14,$O1&lt;$L1)</formula>
    </cfRule>
  </conditionalFormatting>
  <conditionalFormatting sqref="U1:U1048576">
    <cfRule type="expression" dxfId="12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22" t="s">
        <v>338</v>
      </c>
      <c r="B2" s="523"/>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24"/>
      <c r="B3" s="525"/>
      <c r="C3" s="97"/>
      <c r="D3" s="97"/>
      <c r="E3" s="97"/>
      <c r="F3" s="502" t="s">
        <v>1101</v>
      </c>
      <c r="G3" s="498" t="s">
        <v>797</v>
      </c>
      <c r="H3" s="498" t="s">
        <v>738</v>
      </c>
      <c r="I3" s="498" t="s">
        <v>739</v>
      </c>
      <c r="J3" s="498" t="s">
        <v>740</v>
      </c>
      <c r="K3" s="498" t="s">
        <v>741</v>
      </c>
      <c r="L3" s="498" t="s">
        <v>849</v>
      </c>
      <c r="M3" s="498" t="s">
        <v>744</v>
      </c>
      <c r="N3" s="122" t="s">
        <v>120</v>
      </c>
      <c r="O3" s="120" t="s">
        <v>113</v>
      </c>
      <c r="P3" s="120" t="s">
        <v>114</v>
      </c>
      <c r="Q3" s="144" t="s">
        <v>111</v>
      </c>
      <c r="R3" s="144" t="s">
        <v>112</v>
      </c>
      <c r="S3" s="144" t="s">
        <v>110</v>
      </c>
      <c r="T3" s="144" t="s">
        <v>109</v>
      </c>
      <c r="U3" s="121" t="s">
        <v>364</v>
      </c>
      <c r="V3" s="502" t="s">
        <v>1118</v>
      </c>
      <c r="W3" s="500" t="s">
        <v>1117</v>
      </c>
      <c r="X3" s="500" t="s">
        <v>1116</v>
      </c>
      <c r="Y3" s="500" t="s">
        <v>1115</v>
      </c>
      <c r="Z3" s="500" t="s">
        <v>1114</v>
      </c>
      <c r="AA3" s="500" t="s">
        <v>1113</v>
      </c>
      <c r="AB3" s="503" t="s">
        <v>124</v>
      </c>
      <c r="AC3" s="503" t="s">
        <v>126</v>
      </c>
      <c r="AD3" s="503" t="s">
        <v>125</v>
      </c>
      <c r="AE3" s="503" t="s">
        <v>127</v>
      </c>
      <c r="AF3" s="503" t="s">
        <v>123</v>
      </c>
      <c r="AG3" s="503" t="s">
        <v>129</v>
      </c>
      <c r="AH3" s="503" t="s">
        <v>128</v>
      </c>
      <c r="AI3" s="504" t="s">
        <v>121</v>
      </c>
      <c r="AJ3" s="503"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2" t="s">
        <v>329</v>
      </c>
      <c r="BN3" s="203" t="s">
        <v>330</v>
      </c>
      <c r="BO3" s="203" t="s">
        <v>331</v>
      </c>
      <c r="BP3" s="498" t="s">
        <v>850</v>
      </c>
      <c r="BQ3" s="498" t="s">
        <v>851</v>
      </c>
      <c r="BR3" s="498" t="s">
        <v>852</v>
      </c>
      <c r="BS3" s="498"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39" priority="10">
      <formula>OR($D1="Female",$C1="01-04",$C1="05-09",$C1="10-14")</formula>
    </cfRule>
  </conditionalFormatting>
  <conditionalFormatting sqref="AC1:AD1048576 AO1:AT1048576">
    <cfRule type="expression" dxfId="38" priority="331">
      <formula>AND(ROW(AC1)&gt;14,$B1&lt;&gt;"",$C1&lt;&gt;"01-04")</formula>
    </cfRule>
  </conditionalFormatting>
  <conditionalFormatting sqref="BW1:BY1048576">
    <cfRule type="expression" dxfId="37" priority="173">
      <formula>OR($C1="01-04",$C1="05-09")</formula>
    </cfRule>
  </conditionalFormatting>
  <conditionalFormatting sqref="O1:P1048576">
    <cfRule type="expression" dxfId="36" priority="15">
      <formula>AND(OR($C1="15-19",$C1="20-24",$C1="25-29",$C1="30-34",$C1="35-39",$C1="40-44",$C1="45-49",$C1="50+"),O1&lt;20%,O1&lt;&gt;"")</formula>
    </cfRule>
  </conditionalFormatting>
  <conditionalFormatting sqref="I1:J1048576 X1:Y1048576 BP1:BQ1048576">
    <cfRule type="expression" dxfId="35" priority="12">
      <formula>OR($D1="Male",$C1="01-04",$C1="05-09")</formula>
    </cfRule>
  </conditionalFormatting>
  <conditionalFormatting sqref="BO1:BO1048576">
    <cfRule type="expression" dxfId="34" priority="656">
      <formula>AND(ISNUMBER($BO1),SUM($BO1)&lt;&gt;0)</formula>
    </cfRule>
  </conditionalFormatting>
  <conditionalFormatting sqref="AL1:AL1048576 AU1:AU1048576 AX1:AX1048576 BA1:BA1048576 BD1:BD1048576">
    <cfRule type="expression" dxfId="33"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32" priority="2" operator="containsText" text="ENTER YIELD!">
      <formula>NOT(ISERROR(SEARCH("ENTER YIELD!",AN1)))</formula>
    </cfRule>
  </conditionalFormatting>
  <conditionalFormatting sqref="V1:AK1048576">
    <cfRule type="expression" dxfId="31"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30"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18" t="s">
        <v>368</v>
      </c>
      <c r="B2" s="519"/>
      <c r="C2" s="3"/>
      <c r="D2" s="3"/>
      <c r="E2" s="3"/>
      <c r="F2" s="198" t="s">
        <v>2</v>
      </c>
      <c r="G2" s="173"/>
      <c r="H2" s="173"/>
      <c r="I2" s="5"/>
      <c r="J2" s="5"/>
      <c r="K2" s="143" t="s">
        <v>3</v>
      </c>
    </row>
    <row r="3" spans="1:11" ht="117" customHeight="1" thickBot="1">
      <c r="A3" s="520"/>
      <c r="B3" s="521"/>
      <c r="C3" s="97"/>
      <c r="D3" s="97"/>
      <c r="E3" s="97"/>
      <c r="F3" s="232" t="s">
        <v>616</v>
      </c>
      <c r="G3" s="225" t="s">
        <v>617</v>
      </c>
      <c r="H3" s="493" t="s">
        <v>608</v>
      </c>
      <c r="I3" s="225" t="s">
        <v>699</v>
      </c>
      <c r="J3" s="120" t="s">
        <v>700</v>
      </c>
      <c r="K3" s="144" t="s">
        <v>1097</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119" priority="1">
      <formula>AND(ISNUMBER($J1),ROW($J1)&gt;14,ROUND($J1,2)&gt;1)</formula>
    </cfRule>
    <cfRule type="expression" dxfId="11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489"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05" t="s">
        <v>264</v>
      </c>
      <c r="G3" s="144" t="s">
        <v>272</v>
      </c>
      <c r="H3" s="505" t="s">
        <v>264</v>
      </c>
      <c r="I3" s="144" t="s">
        <v>272</v>
      </c>
      <c r="J3" s="505" t="s">
        <v>264</v>
      </c>
      <c r="K3" s="144" t="s">
        <v>272</v>
      </c>
      <c r="L3" s="505" t="s">
        <v>264</v>
      </c>
      <c r="M3" s="144" t="s">
        <v>272</v>
      </c>
      <c r="N3" s="505" t="s">
        <v>264</v>
      </c>
      <c r="O3" s="144" t="s">
        <v>272</v>
      </c>
      <c r="P3" s="505" t="s">
        <v>264</v>
      </c>
      <c r="Q3" s="144" t="s">
        <v>272</v>
      </c>
      <c r="R3" s="505" t="s">
        <v>264</v>
      </c>
      <c r="S3" s="144" t="s">
        <v>272</v>
      </c>
      <c r="T3" s="505" t="s">
        <v>264</v>
      </c>
      <c r="U3" s="144" t="s">
        <v>272</v>
      </c>
      <c r="V3" s="505" t="s">
        <v>264</v>
      </c>
      <c r="W3" s="144" t="s">
        <v>272</v>
      </c>
      <c r="X3" s="505" t="s">
        <v>264</v>
      </c>
      <c r="Y3" s="144" t="s">
        <v>272</v>
      </c>
      <c r="Z3" s="505" t="s">
        <v>264</v>
      </c>
      <c r="AA3" s="144" t="s">
        <v>272</v>
      </c>
      <c r="AB3" s="505" t="s">
        <v>264</v>
      </c>
      <c r="AC3" s="144" t="s">
        <v>272</v>
      </c>
      <c r="AD3" s="505" t="s">
        <v>264</v>
      </c>
      <c r="AE3" s="144" t="s">
        <v>272</v>
      </c>
      <c r="AF3" s="224" t="s">
        <v>316</v>
      </c>
      <c r="AG3" s="498"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117" priority="4">
      <formula>$D1="Male"</formula>
    </cfRule>
  </conditionalFormatting>
  <conditionalFormatting sqref="L1:M1048576">
    <cfRule type="expression" dxfId="116" priority="3">
      <formula>$D1="Female"</formula>
    </cfRule>
  </conditionalFormatting>
  <conditionalFormatting sqref="N1:N1048576 P1:P1048576 R1:R1048576 J1:J1048576 F1:F1048576 H1:H1048576 L1:L1048576 T1:T1048576 V1:V1048576 X1:X1048576 Z1:Z1048576 AB1:AB1048576 AD1:AD1048576">
    <cfRule type="expression" dxfId="115" priority="1">
      <formula>AND(ISNUMBER(F1),ROW(F1)&gt;14,ROUND(F1,2)&gt;1)</formula>
    </cfRule>
    <cfRule type="expression" dxfId="114" priority="8">
      <formula>AND(ISNUMBER(F1),ROW(F1)&gt;14,ROUND(F1,2)&lt;1)</formula>
    </cfRule>
  </conditionalFormatting>
  <conditionalFormatting sqref="AH1:AH1048576">
    <cfRule type="expression" dxfId="113" priority="2">
      <formula>AND(ISNUMBER($AH1),ROW($AH1)&gt;14,SUM($AG1)&gt;0,ROUND($AH1,2)&gt;1)</formula>
    </cfRule>
    <cfRule type="expression" dxfId="11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493" t="s">
        <v>912</v>
      </c>
      <c r="K3" s="493"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111" priority="20">
      <formula>AND(ISNUMBER(F1),ROUND(SUM(F1),2)&lt;1,ROW(F1)&gt;14,SUM(J1)&gt;0)</formula>
    </cfRule>
  </conditionalFormatting>
  <conditionalFormatting sqref="V1:V1048576">
    <cfRule type="expression" dxfId="110" priority="1">
      <formula>AND(ROW($V1)&gt;14,OR(SUM($R1)&gt;0,SUM($S1)&gt;0),ROUND(SUM($V1),2)&gt;1)</formula>
    </cfRule>
    <cfRule type="expression" dxfId="109" priority="19">
      <formula>AND(ROW($V1)&gt;14,OR(SUM($R1)&gt;0,SUM($S1)&gt;0),ROUND(SUM($V1),2)&lt;90%)</formula>
    </cfRule>
  </conditionalFormatting>
  <conditionalFormatting sqref="F1:F1048576 H1:H1048576">
    <cfRule type="expression" dxfId="108" priority="9">
      <formula>AND(ISNUMBER($J1),SUM($J1)&gt;0,F1="",ROW(F1)&gt;14)</formula>
    </cfRule>
  </conditionalFormatting>
  <conditionalFormatting sqref="G1:G1048576 I1:I1048576">
    <cfRule type="expression" dxfId="107" priority="8">
      <formula>AND(ISNUMBER($K1),SUM($K1)&gt;0,G1="",ROW(G1)&gt;14)</formula>
    </cfRule>
  </conditionalFormatting>
  <conditionalFormatting sqref="Q1:Q1048576">
    <cfRule type="expression" dxfId="106" priority="4">
      <formula>AND(ROW($Q1)&gt;14,ISNUMBER($O1),SUM($O1)&gt;0,ROUND(SUM($Q1),2)&gt;1)</formula>
    </cfRule>
    <cfRule type="expression" dxfId="105" priority="6">
      <formula>AND(ROW($Q1)&gt;14,ISNUMBER($O1),SUM($O1)&gt;0,ROUND(SUM($Q1),2)&lt;90%)</formula>
    </cfRule>
  </conditionalFormatting>
  <conditionalFormatting sqref="P1:P1048576">
    <cfRule type="expression" dxfId="104" priority="2">
      <formula>AND(ROW($P1)&gt;14,ISNUMBER($M1),SUM($M1)&gt;0,ROUND(SUM($P1),2)&lt;100%)</formula>
    </cfRule>
    <cfRule type="expression" dxfId="103"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493"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13" priority="22">
      <formula>OR($C1="18-20",$C1="18+")</formula>
    </cfRule>
  </conditionalFormatting>
  <conditionalFormatting sqref="T1:T1048576">
    <cfRule type="expression" dxfId="12" priority="2">
      <formula>AND(ISNUMBER($T1),ROW($T1)&gt;14,SUM($O1)&gt;0,ROUND(SUM($T1),2)&gt;1)</formula>
    </cfRule>
    <cfRule type="expression" dxfId="11" priority="21">
      <formula>AND(ISNUMBER($T1),ROW($T1)&gt;14,SUM($O1)&gt;0,ROUND(SUM($T1),2)&lt;1)</formula>
    </cfRule>
  </conditionalFormatting>
  <conditionalFormatting sqref="N1:N1048576">
    <cfRule type="expression" dxfId="10" priority="20">
      <formula>AND(ISNUMBER($N1),ROW($N1)&gt;14,(SUM($I1)*(1+SUM($J1))*SUM($M1))&gt;0,ROUND(SUM($N1),2)&lt;20%)</formula>
    </cfRule>
  </conditionalFormatting>
  <conditionalFormatting sqref="K1:K1048576 P1:P1048576">
    <cfRule type="expression" dxfId="9" priority="14">
      <formula>AND($B1&lt;&gt;"",ROW(K1)&gt;14,NOT(AND($D1="Female",$G1="Y",OR($C1="10-14",$C1="15-17"))))</formula>
    </cfRule>
  </conditionalFormatting>
  <conditionalFormatting sqref="Q1:Q1048576 L1:L1048576">
    <cfRule type="expression" dxfId="8" priority="13">
      <formula>AND($E1&lt;&gt;"",ROW(L1)&gt;14,NOT(OR($C1="05-09",$C1="10-14")))</formula>
    </cfRule>
  </conditionalFormatting>
  <conditionalFormatting sqref="M1:N1048576">
    <cfRule type="expression" dxfId="7" priority="1">
      <formula>AND(ROW(M1)&gt;14,ISNUMBER(M1),OR(M1&gt;1,M1&lt;0))</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1098</v>
      </c>
      <c r="H3" s="144" t="s">
        <v>1099</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J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493" t="s">
        <v>877</v>
      </c>
      <c r="G3" s="151" t="s">
        <v>906</v>
      </c>
      <c r="H3" s="493" t="s">
        <v>901</v>
      </c>
      <c r="I3" s="493" t="s">
        <v>902</v>
      </c>
      <c r="J3" s="493" t="s">
        <v>903</v>
      </c>
      <c r="K3" s="493" t="s">
        <v>904</v>
      </c>
      <c r="L3" s="493" t="s">
        <v>905</v>
      </c>
      <c r="M3" s="225" t="s">
        <v>774</v>
      </c>
      <c r="N3" s="225" t="s">
        <v>775</v>
      </c>
      <c r="O3" s="225" t="s">
        <v>776</v>
      </c>
      <c r="P3" s="225" t="s">
        <v>777</v>
      </c>
      <c r="Q3" s="225" t="s">
        <v>1088</v>
      </c>
      <c r="R3" s="121" t="s">
        <v>1089</v>
      </c>
      <c r="S3" s="120" t="s">
        <v>1092</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490"/>
      <c r="U8" s="206" t="s">
        <v>1016</v>
      </c>
      <c r="V8" s="206" t="s">
        <v>1017</v>
      </c>
    </row>
    <row r="9" spans="1:22">
      <c r="F9" s="296"/>
      <c r="G9" s="296"/>
      <c r="H9" s="296"/>
      <c r="I9" s="296"/>
      <c r="J9" s="296"/>
      <c r="K9" s="296"/>
      <c r="L9" s="296"/>
      <c r="M9" s="397"/>
      <c r="N9" s="397"/>
      <c r="O9" s="397"/>
      <c r="P9" s="397"/>
      <c r="Q9" s="397"/>
      <c r="R9" s="491"/>
      <c r="U9" s="206"/>
      <c r="V9" s="206"/>
    </row>
    <row r="10" spans="1:22">
      <c r="F10" s="296"/>
      <c r="G10" s="296"/>
      <c r="H10" s="296"/>
      <c r="I10" s="296"/>
      <c r="J10" s="296"/>
      <c r="K10" s="296"/>
      <c r="L10" s="296"/>
      <c r="M10" s="293"/>
      <c r="N10" s="293"/>
      <c r="O10" s="293"/>
      <c r="P10" s="293"/>
      <c r="Q10" s="293"/>
      <c r="R10" s="490"/>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1091</v>
      </c>
      <c r="R14" s="297" t="s">
        <v>1090</v>
      </c>
      <c r="S14" s="297" t="s">
        <v>1093</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102" priority="11">
      <formula>AND(ISNUMBER(V1),SUM($V1)&gt;SUM($U1))</formula>
    </cfRule>
  </conditionalFormatting>
  <conditionalFormatting sqref="H1:I1048576">
    <cfRule type="expression" dxfId="101" priority="3">
      <formula>AND(ROW(H1)&gt;14,$C1="10-14")</formula>
    </cfRule>
  </conditionalFormatting>
  <conditionalFormatting sqref="S1:T1048576">
    <cfRule type="expression" dxfId="100" priority="1268">
      <formula>AND(ROUND(SUM($T1),2)&gt;100%,SUM($U1)&gt;0)</formula>
    </cfRule>
  </conditionalFormatting>
  <conditionalFormatting sqref="T1:T1048576">
    <cfRule type="expression" dxfId="99" priority="1269">
      <formula>AND(ROUND(SUM($T1),2)&lt;60%,SUM($U1)&gt;0)</formula>
    </cfRule>
  </conditionalFormatting>
  <conditionalFormatting sqref="S1:S1048576">
    <cfRule type="expression" dxfId="98"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N17" sqref="N17"/>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2</v>
      </c>
      <c r="G2" s="148"/>
      <c r="H2" s="148"/>
      <c r="I2" s="148"/>
      <c r="J2" s="148"/>
      <c r="K2" s="148"/>
      <c r="L2" s="143" t="s">
        <v>3</v>
      </c>
      <c r="M2" s="195" t="s">
        <v>2</v>
      </c>
      <c r="N2" s="148"/>
      <c r="O2" s="143" t="s">
        <v>3</v>
      </c>
    </row>
    <row r="3" spans="1:15" ht="117" customHeight="1">
      <c r="A3" s="97"/>
      <c r="B3" s="97"/>
      <c r="C3" s="97"/>
      <c r="D3" s="97"/>
      <c r="E3" s="97"/>
      <c r="F3" s="493" t="s">
        <v>893</v>
      </c>
      <c r="G3" s="493" t="s">
        <v>614</v>
      </c>
      <c r="H3" s="493" t="s">
        <v>801</v>
      </c>
      <c r="I3" s="493" t="s">
        <v>802</v>
      </c>
      <c r="J3" s="225" t="s">
        <v>804</v>
      </c>
      <c r="K3" s="225" t="s">
        <v>803</v>
      </c>
      <c r="L3" s="226" t="s">
        <v>1046</v>
      </c>
      <c r="M3" s="232"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7" t="s">
        <v>819</v>
      </c>
      <c r="K8" s="150" t="s">
        <v>245</v>
      </c>
      <c r="L8" s="147" t="s">
        <v>245</v>
      </c>
      <c r="M8" s="448" t="s">
        <v>821</v>
      </c>
      <c r="N8" s="150" t="s">
        <v>247</v>
      </c>
      <c r="O8" s="147" t="s">
        <v>247</v>
      </c>
    </row>
    <row r="9" spans="1:15">
      <c r="J9" s="397" t="s">
        <v>820</v>
      </c>
      <c r="K9" s="150" t="s">
        <v>246</v>
      </c>
      <c r="L9" s="147" t="s">
        <v>246</v>
      </c>
      <c r="M9" s="448"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81" t="s">
        <v>262</v>
      </c>
      <c r="N11" s="150" t="s">
        <v>262</v>
      </c>
      <c r="O11" s="147" t="s">
        <v>262</v>
      </c>
    </row>
    <row r="12" spans="1:15">
      <c r="F12" s="150" t="s">
        <v>257</v>
      </c>
      <c r="G12" s="150" t="s">
        <v>257</v>
      </c>
      <c r="H12" s="150" t="s">
        <v>996</v>
      </c>
      <c r="I12" s="150" t="s">
        <v>996</v>
      </c>
      <c r="J12" s="150" t="s">
        <v>257</v>
      </c>
      <c r="K12" s="150" t="s">
        <v>257</v>
      </c>
      <c r="L12" s="147" t="s">
        <v>257</v>
      </c>
      <c r="M12" s="181"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298"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97" priority="4">
      <formula>AND(ISNUMBER(L1),SUM($L1)&gt;SUM($O1))</formula>
    </cfRule>
  </conditionalFormatting>
  <conditionalFormatting sqref="H1:I1048576">
    <cfRule type="expression" dxfId="96" priority="2">
      <formula>AND(ROW(H1)&gt;14,$E1&lt;&gt;"",NOT(OR($C1="10-14",$C1="15-19",$C1="20-24",$C1="25-29")))</formula>
    </cfRule>
    <cfRule type="expression" dxfId="95" priority="3">
      <formula>AND(ROW(H1)&gt;14,$E1&lt;&gt;"",$D1="Males")</formula>
    </cfRule>
  </conditionalFormatting>
  <conditionalFormatting sqref="F1:F1048576">
    <cfRule type="expression" dxfId="94"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tabSelected="1" zoomScaleNormal="100" workbookViewId="0">
      <pane xSplit="4" ySplit="14" topLeftCell="AA15" activePane="bottomRight" state="frozen"/>
      <selection pane="topRight"/>
      <selection pane="bottomLeft"/>
      <selection pane="bottomRight" activeCell="AL2" sqref="AL2"/>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4"/>
      <c r="AF1" s="4"/>
      <c r="AG1" s="142"/>
      <c r="AH1" s="142"/>
      <c r="AI1" s="77" t="s">
        <v>263</v>
      </c>
      <c r="AJ1" s="142"/>
      <c r="AK1" s="194" t="s">
        <v>306</v>
      </c>
      <c r="AL1" s="142"/>
    </row>
    <row r="2" spans="1:38" s="107" customFormat="1" ht="19">
      <c r="A2" s="3"/>
      <c r="B2" s="3"/>
      <c r="C2" s="3"/>
      <c r="D2" s="3"/>
      <c r="E2" s="422" t="s">
        <v>45</v>
      </c>
      <c r="F2" s="143"/>
      <c r="G2" s="91"/>
      <c r="H2" s="195" t="s">
        <v>2</v>
      </c>
      <c r="I2" s="143" t="s">
        <v>3</v>
      </c>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2</v>
      </c>
      <c r="AL2" s="143" t="s">
        <v>3</v>
      </c>
    </row>
    <row r="3" spans="1:38"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132" t="s">
        <v>646</v>
      </c>
      <c r="AF3" s="132" t="s">
        <v>838</v>
      </c>
      <c r="AG3" s="226" t="s">
        <v>818</v>
      </c>
      <c r="AH3" s="226" t="s">
        <v>817</v>
      </c>
      <c r="AI3" s="427" t="s">
        <v>839</v>
      </c>
      <c r="AJ3" s="144" t="s">
        <v>846</v>
      </c>
      <c r="AK3" s="232" t="s">
        <v>848</v>
      </c>
      <c r="AL3" s="226" t="s">
        <v>847</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76" t="s">
        <v>147</v>
      </c>
      <c r="AF5" s="76" t="s">
        <v>147</v>
      </c>
      <c r="AG5" s="147" t="s">
        <v>160</v>
      </c>
      <c r="AH5" s="147" t="s">
        <v>160</v>
      </c>
      <c r="AI5" s="429" t="s">
        <v>147</v>
      </c>
      <c r="AJ5" s="147" t="s">
        <v>160</v>
      </c>
      <c r="AK5" s="181" t="s">
        <v>160</v>
      </c>
      <c r="AL5" s="147" t="s">
        <v>160</v>
      </c>
    </row>
    <row r="6" spans="1:38">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76" t="s">
        <v>163</v>
      </c>
      <c r="AF6" s="76" t="s">
        <v>163</v>
      </c>
      <c r="AG6" s="147" t="s">
        <v>141</v>
      </c>
      <c r="AH6" s="147" t="s">
        <v>141</v>
      </c>
      <c r="AI6" s="429" t="s">
        <v>163</v>
      </c>
      <c r="AJ6" s="147" t="s">
        <v>141</v>
      </c>
      <c r="AK6" s="181" t="s">
        <v>161</v>
      </c>
      <c r="AL6" s="147" t="s">
        <v>141</v>
      </c>
    </row>
    <row r="7" spans="1:38">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76" t="s">
        <v>144</v>
      </c>
      <c r="AF7" s="76" t="s">
        <v>144</v>
      </c>
      <c r="AG7" s="147" t="s">
        <v>143</v>
      </c>
      <c r="AH7" s="147" t="s">
        <v>143</v>
      </c>
      <c r="AI7" s="429" t="s">
        <v>144</v>
      </c>
      <c r="AJ7" s="147" t="s">
        <v>143</v>
      </c>
      <c r="AK7" s="181" t="s">
        <v>143</v>
      </c>
      <c r="AL7" s="147" t="s">
        <v>143</v>
      </c>
    </row>
    <row r="8" spans="1:38">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G8" s="147" t="s">
        <v>235</v>
      </c>
      <c r="AH8" s="147" t="s">
        <v>235</v>
      </c>
      <c r="AI8" s="429"/>
      <c r="AJ8" s="147" t="s">
        <v>307</v>
      </c>
      <c r="AK8" s="447" t="s">
        <v>344</v>
      </c>
      <c r="AL8" s="147" t="s">
        <v>344</v>
      </c>
    </row>
    <row r="9" spans="1:38">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G9" s="147" t="s">
        <v>236</v>
      </c>
      <c r="AH9" s="147" t="s">
        <v>236</v>
      </c>
      <c r="AI9" s="429"/>
      <c r="AJ9" s="147" t="s">
        <v>383</v>
      </c>
      <c r="AK9" s="447" t="s">
        <v>343</v>
      </c>
      <c r="AL9" s="147" t="s">
        <v>343</v>
      </c>
    </row>
    <row r="10" spans="1:38">
      <c r="F10" s="147" t="s">
        <v>153</v>
      </c>
      <c r="G10" s="92" t="s">
        <v>153</v>
      </c>
      <c r="N10" s="416" t="s">
        <v>153</v>
      </c>
      <c r="O10" s="153" t="s">
        <v>153</v>
      </c>
      <c r="P10" s="147" t="s">
        <v>153</v>
      </c>
      <c r="Q10" s="147"/>
      <c r="R10" s="425" t="s">
        <v>153</v>
      </c>
      <c r="V10" s="206" t="s">
        <v>153</v>
      </c>
      <c r="Y10" s="147" t="s">
        <v>153</v>
      </c>
      <c r="AA10" s="147" t="s">
        <v>153</v>
      </c>
      <c r="AG10" s="147" t="s">
        <v>153</v>
      </c>
      <c r="AH10" s="147" t="s">
        <v>172</v>
      </c>
      <c r="AI10" s="429"/>
      <c r="AJ10" s="147" t="s">
        <v>153</v>
      </c>
      <c r="AK10" s="447"/>
    </row>
    <row r="11" spans="1:38">
      <c r="F11" s="206"/>
      <c r="G11" s="140"/>
      <c r="M11" s="396"/>
      <c r="N11" s="417"/>
      <c r="O11" s="413"/>
      <c r="Q11" s="147"/>
      <c r="R11" s="425"/>
      <c r="AI11" s="429"/>
    </row>
    <row r="12" spans="1:38">
      <c r="Q12" s="147"/>
      <c r="R12" s="425"/>
      <c r="AI12" s="429"/>
    </row>
    <row r="13" spans="1:38">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76" t="s">
        <v>1004</v>
      </c>
      <c r="AF13" s="76" t="s">
        <v>1004</v>
      </c>
      <c r="AG13" s="147" t="s">
        <v>1004</v>
      </c>
      <c r="AH13" s="147" t="s">
        <v>1004</v>
      </c>
      <c r="AI13" s="429" t="s">
        <v>1004</v>
      </c>
      <c r="AJ13" s="147" t="s">
        <v>1004</v>
      </c>
      <c r="AK13" s="181" t="s">
        <v>1004</v>
      </c>
      <c r="AL13" s="147" t="s">
        <v>1004</v>
      </c>
    </row>
    <row r="14" spans="1:38">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297" t="s">
        <v>923</v>
      </c>
      <c r="AF14" s="297" t="s">
        <v>924</v>
      </c>
      <c r="AG14" s="294" t="s">
        <v>571</v>
      </c>
      <c r="AH14" s="294" t="s">
        <v>572</v>
      </c>
      <c r="AI14" s="298" t="s">
        <v>573</v>
      </c>
      <c r="AJ14" s="294" t="s">
        <v>574</v>
      </c>
      <c r="AK14" s="298" t="s">
        <v>913</v>
      </c>
      <c r="AL14" s="294" t="s">
        <v>575</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93" priority="27">
      <formula>AND(ISNUMBER($X1),ROUND(SUM($X1),2)&lt;1)</formula>
    </cfRule>
  </conditionalFormatting>
  <conditionalFormatting sqref="Z1:Z1048576">
    <cfRule type="expression" dxfId="92" priority="28">
      <formula>AND(ISNUMBER($Z1),SUM($Y1)&gt;0,ROUND(SUM($Z1),2)&lt;95%)</formula>
    </cfRule>
  </conditionalFormatting>
  <conditionalFormatting sqref="AI1:AI1048576">
    <cfRule type="expression" dxfId="91" priority="26">
      <formula>AND(ISNUMBER($AI1),SUM($AG1)&gt;0,ROUND(SUM($AI1),2)&lt;1)</formula>
    </cfRule>
  </conditionalFormatting>
  <conditionalFormatting sqref="E1:G1048576">
    <cfRule type="expression" dxfId="90" priority="13">
      <formula>LEFT($B1,4)="_Mil"</formula>
    </cfRule>
  </conditionalFormatting>
  <conditionalFormatting sqref="W1:W1048576">
    <cfRule type="expression" dxfId="89" priority="7">
      <formula>AND(ROW($W1)&gt;14,ISNUMBER($W1),SUM($V1)&gt;0,SUM($W1)&lt;70%)</formula>
    </cfRule>
  </conditionalFormatting>
  <conditionalFormatting sqref="AE1:AE1048576">
    <cfRule type="expression" dxfId="88" priority="6">
      <formula>AND(ROW($AE1)&gt;14,ISNUMBER($AE1),SUM($AE1)&lt;95%,SUM($V1)&gt;0)</formula>
    </cfRule>
  </conditionalFormatting>
  <conditionalFormatting sqref="T1:T1048576">
    <cfRule type="expression" dxfId="87" priority="1151">
      <formula>AND(ROW($T1)&gt;14,SUM($O1)&gt;0,SUM($T1)&lt;98%)</formula>
    </cfRule>
  </conditionalFormatting>
  <conditionalFormatting sqref="U1:U1048576">
    <cfRule type="expression" dxfId="86" priority="4">
      <formula>AND(ROW($U1)&gt;14,ISNUMBER($U1),SUM($U1)&lt;98%)</formula>
    </cfRule>
  </conditionalFormatting>
  <conditionalFormatting sqref="S1:S1048576">
    <cfRule type="expression" dxfId="85" priority="3">
      <formula>AND(ROW($S1)&gt;14,ISNUMBER($S1),SUM($S1)&lt;100%)</formula>
    </cfRule>
  </conditionalFormatting>
  <conditionalFormatting sqref="S1:U1048576 W1:X1048576 Z1:Z1048576 AB1:AB1048576 AE1:AE1048576 AI1:AI1048576">
    <cfRule type="expression" dxfId="84" priority="2">
      <formula>AND(ISNUMBER(S1),ROW(S1)&gt;14,SUM(S1)&gt;1)</formula>
    </cfRule>
  </conditionalFormatting>
  <conditionalFormatting sqref="AB1:AB1048576">
    <cfRule type="expression" dxfId="8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39" customWidth="1"/>
    <col min="2" max="2" width="30.83203125" style="139" customWidth="1"/>
    <col min="3" max="3" width="11.83203125" style="416" customWidth="1"/>
    <col min="4" max="4" width="11.83203125" style="434" customWidth="1"/>
    <col min="5" max="5" width="11.83203125" style="421" customWidth="1"/>
    <col min="6" max="7" width="11.83203125" style="191" customWidth="1"/>
    <col min="8" max="9" width="11.83203125" style="147" customWidth="1"/>
    <col min="10" max="10" width="11.83203125" style="416" customWidth="1"/>
    <col min="11" max="11" width="11.83203125" style="434" customWidth="1"/>
    <col min="12" max="12" width="11.83203125" style="421" customWidth="1"/>
    <col min="13" max="14" width="11.83203125" style="191" customWidth="1"/>
    <col min="15" max="16" width="11.83203125" style="147" customWidth="1"/>
    <col min="17" max="17" width="11.83203125" style="416" customWidth="1"/>
    <col min="18" max="18" width="11.83203125" style="434" customWidth="1"/>
    <col min="19" max="19" width="11.83203125" style="421" customWidth="1"/>
    <col min="20" max="21" width="11.83203125" style="191" customWidth="1"/>
    <col min="22" max="23" width="11.83203125" style="147" customWidth="1"/>
    <col min="24" max="24" width="11.83203125" style="416" customWidth="1"/>
    <col min="25" max="25" width="11.83203125" style="434" customWidth="1"/>
    <col min="26" max="26" width="11.83203125" style="421" customWidth="1"/>
    <col min="27" max="28" width="11.83203125" style="191" customWidth="1"/>
    <col min="29" max="30" width="11.83203125" style="147" customWidth="1"/>
    <col min="31" max="31" width="11.83203125" style="416" customWidth="1"/>
    <col min="32" max="32" width="11.83203125" style="434" customWidth="1"/>
    <col min="33" max="33" width="11.83203125" style="421" customWidth="1"/>
    <col min="34" max="35" width="11.83203125" style="191" customWidth="1"/>
    <col min="36" max="37" width="11.83203125" style="147" customWidth="1"/>
    <col min="38" max="38" width="11.83203125" style="416" customWidth="1"/>
    <col min="39" max="39" width="11.83203125" style="434" customWidth="1"/>
    <col min="40" max="40" width="11.83203125" style="421" customWidth="1"/>
    <col min="41" max="42" width="11.83203125" style="191" customWidth="1"/>
    <col min="43" max="44" width="11.83203125" style="147" customWidth="1"/>
    <col min="45" max="45" width="11.83203125" style="416" customWidth="1"/>
    <col min="46" max="46" width="11.83203125" style="434" customWidth="1"/>
    <col min="47" max="47" width="11.83203125" style="421" customWidth="1"/>
    <col min="48" max="49" width="11.83203125" style="191" customWidth="1"/>
    <col min="50" max="51" width="11.83203125" style="147" customWidth="1"/>
    <col min="52" max="52" width="11.83203125" style="416" customWidth="1"/>
    <col min="53" max="53" width="11.83203125" style="434" customWidth="1"/>
    <col min="54" max="54" width="11.83203125" style="421" customWidth="1"/>
    <col min="55" max="56" width="11.83203125" style="191" customWidth="1"/>
    <col min="57" max="58" width="11.83203125" style="147" customWidth="1"/>
    <col min="59" max="59" width="11.83203125" style="416" customWidth="1"/>
    <col min="60" max="60" width="11.83203125" style="434" customWidth="1"/>
    <col min="61" max="61" width="11.83203125" style="421" customWidth="1"/>
    <col min="62" max="63" width="11.83203125" style="191" customWidth="1"/>
    <col min="64" max="65" width="11.83203125" style="147" customWidth="1"/>
    <col min="66" max="66" width="11.83203125" style="416" customWidth="1"/>
    <col min="67" max="67" width="11.83203125" style="434" customWidth="1"/>
    <col min="68" max="68" width="11.83203125" style="421" customWidth="1"/>
    <col min="69" max="70" width="11.83203125" style="191" customWidth="1"/>
    <col min="71" max="72" width="11.83203125" style="147" customWidth="1"/>
    <col min="73" max="16384" width="10.83203125" style="135"/>
  </cols>
  <sheetData>
    <row r="1" spans="1:72" s="108" customFormat="1" ht="31" customHeight="1">
      <c r="A1" s="7" t="s">
        <v>613</v>
      </c>
      <c r="B1" s="7"/>
      <c r="C1" s="194" t="s">
        <v>26</v>
      </c>
      <c r="D1" s="431"/>
      <c r="E1" s="418"/>
      <c r="F1" s="217"/>
      <c r="G1" s="217"/>
      <c r="H1" s="142"/>
      <c r="I1" s="142"/>
      <c r="J1" s="194" t="s">
        <v>27</v>
      </c>
      <c r="K1" s="431"/>
      <c r="L1" s="418"/>
      <c r="M1" s="217"/>
      <c r="N1" s="217"/>
      <c r="O1" s="142"/>
      <c r="P1" s="142"/>
      <c r="Q1" s="194" t="s">
        <v>0</v>
      </c>
      <c r="R1" s="431"/>
      <c r="S1" s="418"/>
      <c r="T1" s="217"/>
      <c r="U1" s="217"/>
      <c r="V1" s="142"/>
      <c r="W1" s="142"/>
      <c r="X1" s="194" t="s">
        <v>1</v>
      </c>
      <c r="Y1" s="431"/>
      <c r="Z1" s="418"/>
      <c r="AA1" s="217"/>
      <c r="AB1" s="217"/>
      <c r="AC1" s="142"/>
      <c r="AD1" s="142"/>
      <c r="AE1" s="194" t="s">
        <v>56</v>
      </c>
      <c r="AF1" s="431"/>
      <c r="AG1" s="418"/>
      <c r="AH1" s="217"/>
      <c r="AI1" s="217"/>
      <c r="AJ1" s="142"/>
      <c r="AK1" s="142"/>
      <c r="AL1" s="194" t="s">
        <v>55</v>
      </c>
      <c r="AM1" s="431"/>
      <c r="AN1" s="418"/>
      <c r="AO1" s="217"/>
      <c r="AP1" s="217"/>
      <c r="AQ1" s="142"/>
      <c r="AR1" s="142"/>
      <c r="AS1" s="194" t="s">
        <v>898</v>
      </c>
      <c r="AT1" s="431"/>
      <c r="AU1" s="418"/>
      <c r="AV1" s="217"/>
      <c r="AW1" s="217"/>
      <c r="AX1" s="142"/>
      <c r="AY1" s="142"/>
      <c r="AZ1" s="194" t="s">
        <v>899</v>
      </c>
      <c r="BA1" s="431"/>
      <c r="BB1" s="418"/>
      <c r="BC1" s="217"/>
      <c r="BD1" s="217"/>
      <c r="BE1" s="142"/>
      <c r="BF1" s="142"/>
      <c r="BG1" s="194" t="s">
        <v>263</v>
      </c>
      <c r="BH1" s="431"/>
      <c r="BI1" s="418"/>
      <c r="BJ1" s="217"/>
      <c r="BK1" s="217"/>
      <c r="BL1" s="142"/>
      <c r="BM1" s="142"/>
      <c r="BN1" s="194" t="s">
        <v>306</v>
      </c>
      <c r="BO1" s="431"/>
      <c r="BP1" s="418"/>
      <c r="BQ1" s="217"/>
      <c r="BR1" s="217"/>
      <c r="BS1" s="142"/>
      <c r="BT1" s="142"/>
    </row>
    <row r="2" spans="1:72" s="107" customFormat="1" ht="19">
      <c r="A2" s="3"/>
      <c r="B2" s="3"/>
      <c r="C2" s="198" t="s">
        <v>1045</v>
      </c>
      <c r="D2" s="432"/>
      <c r="E2" s="419" t="s">
        <v>897</v>
      </c>
      <c r="F2" s="218"/>
      <c r="G2" s="218"/>
      <c r="H2" s="454"/>
      <c r="I2" s="143"/>
      <c r="J2" s="198" t="s">
        <v>1045</v>
      </c>
      <c r="K2" s="432"/>
      <c r="L2" s="419" t="s">
        <v>897</v>
      </c>
      <c r="M2" s="218"/>
      <c r="N2" s="218"/>
      <c r="O2" s="454"/>
      <c r="P2" s="143"/>
      <c r="Q2" s="198" t="s">
        <v>1045</v>
      </c>
      <c r="R2" s="432"/>
      <c r="S2" s="419" t="s">
        <v>897</v>
      </c>
      <c r="T2" s="218"/>
      <c r="U2" s="218"/>
      <c r="V2" s="454"/>
      <c r="W2" s="143"/>
      <c r="X2" s="198" t="s">
        <v>1045</v>
      </c>
      <c r="Y2" s="432"/>
      <c r="Z2" s="419" t="s">
        <v>897</v>
      </c>
      <c r="AA2" s="218"/>
      <c r="AB2" s="218"/>
      <c r="AC2" s="454"/>
      <c r="AD2" s="143"/>
      <c r="AE2" s="198" t="s">
        <v>1045</v>
      </c>
      <c r="AF2" s="432"/>
      <c r="AG2" s="419" t="s">
        <v>897</v>
      </c>
      <c r="AH2" s="218"/>
      <c r="AI2" s="218"/>
      <c r="AJ2" s="454"/>
      <c r="AK2" s="143"/>
      <c r="AL2" s="198" t="s">
        <v>1045</v>
      </c>
      <c r="AM2" s="432"/>
      <c r="AN2" s="419" t="s">
        <v>897</v>
      </c>
      <c r="AO2" s="218"/>
      <c r="AP2" s="218"/>
      <c r="AQ2" s="454"/>
      <c r="AR2" s="143"/>
      <c r="AS2" s="198" t="s">
        <v>1045</v>
      </c>
      <c r="AT2" s="432"/>
      <c r="AU2" s="419" t="s">
        <v>897</v>
      </c>
      <c r="AV2" s="218"/>
      <c r="AW2" s="218"/>
      <c r="AX2" s="454"/>
      <c r="AY2" s="143"/>
      <c r="AZ2" s="198" t="s">
        <v>1045</v>
      </c>
      <c r="BA2" s="432"/>
      <c r="BB2" s="419" t="s">
        <v>897</v>
      </c>
      <c r="BC2" s="218"/>
      <c r="BD2" s="218"/>
      <c r="BE2" s="454"/>
      <c r="BF2" s="143"/>
      <c r="BG2" s="198" t="s">
        <v>1045</v>
      </c>
      <c r="BH2" s="432"/>
      <c r="BI2" s="419" t="s">
        <v>897</v>
      </c>
      <c r="BJ2" s="218"/>
      <c r="BK2" s="218"/>
      <c r="BL2" s="454"/>
      <c r="BM2" s="143"/>
      <c r="BN2" s="198" t="s">
        <v>1045</v>
      </c>
      <c r="BO2" s="432"/>
      <c r="BP2" s="419" t="s">
        <v>897</v>
      </c>
      <c r="BQ2" s="218"/>
      <c r="BR2" s="218"/>
      <c r="BS2" s="454"/>
      <c r="BT2" s="143"/>
    </row>
    <row r="3" spans="1:72" ht="117" customHeight="1">
      <c r="A3"/>
      <c r="B3"/>
      <c r="C3" s="492" t="s">
        <v>1043</v>
      </c>
      <c r="D3" s="506" t="s">
        <v>1044</v>
      </c>
      <c r="E3" s="507" t="s">
        <v>812</v>
      </c>
      <c r="F3" s="498" t="s">
        <v>813</v>
      </c>
      <c r="G3" s="498" t="s">
        <v>816</v>
      </c>
      <c r="H3" s="493" t="s">
        <v>814</v>
      </c>
      <c r="I3" s="493" t="s">
        <v>815</v>
      </c>
      <c r="J3" s="492" t="s">
        <v>1043</v>
      </c>
      <c r="K3" s="506" t="s">
        <v>1044</v>
      </c>
      <c r="L3" s="507" t="s">
        <v>812</v>
      </c>
      <c r="M3" s="498" t="s">
        <v>813</v>
      </c>
      <c r="N3" s="498" t="s">
        <v>816</v>
      </c>
      <c r="O3" s="493" t="s">
        <v>814</v>
      </c>
      <c r="P3" s="493" t="s">
        <v>815</v>
      </c>
      <c r="Q3" s="492" t="s">
        <v>1043</v>
      </c>
      <c r="R3" s="506" t="s">
        <v>1044</v>
      </c>
      <c r="S3" s="507" t="s">
        <v>812</v>
      </c>
      <c r="T3" s="498" t="s">
        <v>813</v>
      </c>
      <c r="U3" s="498" t="s">
        <v>816</v>
      </c>
      <c r="V3" s="493" t="s">
        <v>814</v>
      </c>
      <c r="W3" s="493" t="s">
        <v>815</v>
      </c>
      <c r="X3" s="492" t="s">
        <v>1043</v>
      </c>
      <c r="Y3" s="506" t="s">
        <v>1044</v>
      </c>
      <c r="Z3" s="507" t="s">
        <v>812</v>
      </c>
      <c r="AA3" s="498" t="s">
        <v>813</v>
      </c>
      <c r="AB3" s="498" t="s">
        <v>816</v>
      </c>
      <c r="AC3" s="493" t="s">
        <v>814</v>
      </c>
      <c r="AD3" s="493" t="s">
        <v>815</v>
      </c>
      <c r="AE3" s="492" t="s">
        <v>1043</v>
      </c>
      <c r="AF3" s="506" t="s">
        <v>1044</v>
      </c>
      <c r="AG3" s="507" t="s">
        <v>812</v>
      </c>
      <c r="AH3" s="498" t="s">
        <v>813</v>
      </c>
      <c r="AI3" s="498" t="s">
        <v>816</v>
      </c>
      <c r="AJ3" s="493" t="s">
        <v>814</v>
      </c>
      <c r="AK3" s="493" t="s">
        <v>815</v>
      </c>
      <c r="AL3" s="492" t="s">
        <v>1043</v>
      </c>
      <c r="AM3" s="506" t="s">
        <v>1044</v>
      </c>
      <c r="AN3" s="507" t="s">
        <v>812</v>
      </c>
      <c r="AO3" s="498" t="s">
        <v>813</v>
      </c>
      <c r="AP3" s="498" t="s">
        <v>816</v>
      </c>
      <c r="AQ3" s="493" t="s">
        <v>814</v>
      </c>
      <c r="AR3" s="493" t="s">
        <v>815</v>
      </c>
      <c r="AS3" s="492" t="s">
        <v>1043</v>
      </c>
      <c r="AT3" s="506" t="s">
        <v>1044</v>
      </c>
      <c r="AU3" s="507" t="s">
        <v>812</v>
      </c>
      <c r="AV3" s="498" t="s">
        <v>813</v>
      </c>
      <c r="AW3" s="498" t="s">
        <v>816</v>
      </c>
      <c r="AX3" s="493" t="s">
        <v>814</v>
      </c>
      <c r="AY3" s="493" t="s">
        <v>815</v>
      </c>
      <c r="AZ3" s="492" t="s">
        <v>1043</v>
      </c>
      <c r="BA3" s="506" t="s">
        <v>1044</v>
      </c>
      <c r="BB3" s="507" t="s">
        <v>812</v>
      </c>
      <c r="BC3" s="498" t="s">
        <v>813</v>
      </c>
      <c r="BD3" s="498" t="s">
        <v>816</v>
      </c>
      <c r="BE3" s="493" t="s">
        <v>814</v>
      </c>
      <c r="BF3" s="493" t="s">
        <v>815</v>
      </c>
      <c r="BG3" s="492" t="s">
        <v>1043</v>
      </c>
      <c r="BH3" s="506" t="s">
        <v>1044</v>
      </c>
      <c r="BI3" s="507" t="s">
        <v>812</v>
      </c>
      <c r="BJ3" s="498" t="s">
        <v>813</v>
      </c>
      <c r="BK3" s="498" t="s">
        <v>816</v>
      </c>
      <c r="BL3" s="493" t="s">
        <v>814</v>
      </c>
      <c r="BM3" s="493" t="s">
        <v>815</v>
      </c>
      <c r="BN3" s="492" t="s">
        <v>1043</v>
      </c>
      <c r="BO3" s="506" t="s">
        <v>1044</v>
      </c>
      <c r="BP3" s="507" t="s">
        <v>812</v>
      </c>
      <c r="BQ3" s="498" t="s">
        <v>813</v>
      </c>
      <c r="BR3" s="498" t="s">
        <v>816</v>
      </c>
      <c r="BS3" s="493" t="s">
        <v>814</v>
      </c>
      <c r="BT3" s="493" t="s">
        <v>815</v>
      </c>
    </row>
    <row r="4" spans="1:72">
      <c r="A4" s="138"/>
      <c r="B4" s="138" t="s">
        <v>4</v>
      </c>
      <c r="C4" s="415">
        <f>SUBTOTAL(109,C$15:INDEX(C:C,COUNTA($B:$B)+14-COUNTA($B$1:$B$14)))</f>
        <v>0</v>
      </c>
      <c r="D4" s="433">
        <f>SUBTOTAL(109,D$15:INDEX(D:D,COUNTA($B:$B)+14-COUNTA($B$1:$B$14)))</f>
        <v>0</v>
      </c>
      <c r="E4" s="420">
        <f>SUBTOTAL(109,E$15:INDEX(E:E,COUNTA($B:$B)+14-COUNTA($B$1:$B$14)))</f>
        <v>0</v>
      </c>
      <c r="F4" s="299">
        <f>SUBTOTAL(109,F$15:INDEX(F:F,COUNTA($B:$B)+14-COUNTA($B$1:$B$14)))</f>
        <v>0</v>
      </c>
      <c r="G4" s="299">
        <f>SUBTOTAL(109,G$15:INDEX(G:G,COUNTA($B:$B)+14-COUNTA($B$1:$B$14)))</f>
        <v>0</v>
      </c>
      <c r="H4" s="146">
        <f>SUBTOTAL(109,H$15:INDEX(H:H,COUNTA($B:$B)+14-COUNTA($B$1:$B$14)))</f>
        <v>0</v>
      </c>
      <c r="I4" s="146">
        <f>SUBTOTAL(109,I$15:INDEX(I:I,COUNTA($B:$B)+14-COUNTA($B$1:$B$14)))</f>
        <v>0</v>
      </c>
      <c r="J4" s="415">
        <f>SUBTOTAL(109,J$15:INDEX(J:J,COUNTA($B:$B)+14-COUNTA($B$1:$B$14)))</f>
        <v>0</v>
      </c>
      <c r="K4" s="433">
        <f>SUBTOTAL(109,K$15:INDEX(K:K,COUNTA($B:$B)+14-COUNTA($B$1:$B$14)))</f>
        <v>0</v>
      </c>
      <c r="L4" s="420">
        <f>SUBTOTAL(109,L$15:INDEX(L:L,COUNTA($B:$B)+14-COUNTA($B$1:$B$14)))</f>
        <v>0</v>
      </c>
      <c r="M4" s="299">
        <f>SUBTOTAL(109,M$15:INDEX(M:M,COUNTA($B:$B)+14-COUNTA($B$1:$B$14)))</f>
        <v>0</v>
      </c>
      <c r="N4" s="299">
        <f>SUBTOTAL(109,N$15:INDEX(N:N,COUNTA($B:$B)+14-COUNTA($B$1:$B$14)))</f>
        <v>0</v>
      </c>
      <c r="O4" s="146">
        <f>SUBTOTAL(109,O$15:INDEX(O:O,COUNTA($B:$B)+14-COUNTA($B$1:$B$14)))</f>
        <v>0</v>
      </c>
      <c r="P4" s="146">
        <f>SUBTOTAL(109,P$15:INDEX(P:P,COUNTA($B:$B)+14-COUNTA($B$1:$B$14)))</f>
        <v>0</v>
      </c>
      <c r="Q4" s="415">
        <f>SUBTOTAL(109,Q$15:INDEX(Q:Q,COUNTA($B:$B)+14-COUNTA($B$1:$B$14)))</f>
        <v>0</v>
      </c>
      <c r="R4" s="433">
        <f>SUBTOTAL(109,R$15:INDEX(R:R,COUNTA($B:$B)+14-COUNTA($B$1:$B$14)))</f>
        <v>0</v>
      </c>
      <c r="S4" s="420">
        <f>SUBTOTAL(109,S$15:INDEX(S:S,COUNTA($B:$B)+14-COUNTA($B$1:$B$14)))</f>
        <v>0</v>
      </c>
      <c r="T4" s="299">
        <f>SUBTOTAL(109,T$15:INDEX(T:T,COUNTA($B:$B)+14-COUNTA($B$1:$B$14)))</f>
        <v>0</v>
      </c>
      <c r="U4" s="299">
        <f>SUBTOTAL(109,U$15:INDEX(U:U,COUNTA($B:$B)+14-COUNTA($B$1:$B$14)))</f>
        <v>0</v>
      </c>
      <c r="V4" s="146">
        <f>SUBTOTAL(109,V$15:INDEX(V:V,COUNTA($B:$B)+14-COUNTA($B$1:$B$14)))</f>
        <v>0</v>
      </c>
      <c r="W4" s="146">
        <f>SUBTOTAL(109,W$15:INDEX(W:W,COUNTA($B:$B)+14-COUNTA($B$1:$B$14)))</f>
        <v>0</v>
      </c>
      <c r="X4" s="415">
        <f>SUBTOTAL(109,X$15:INDEX(X:X,COUNTA($B:$B)+14-COUNTA($B$1:$B$14)))</f>
        <v>0</v>
      </c>
      <c r="Y4" s="433">
        <f>SUBTOTAL(109,Y$15:INDEX(Y:Y,COUNTA($B:$B)+14-COUNTA($B$1:$B$14)))</f>
        <v>0</v>
      </c>
      <c r="Z4" s="420">
        <f>SUBTOTAL(109,Z$15:INDEX(Z:Z,COUNTA($B:$B)+14-COUNTA($B$1:$B$14)))</f>
        <v>0</v>
      </c>
      <c r="AA4" s="299">
        <f>SUBTOTAL(109,AA$15:INDEX(AA:AA,COUNTA($B:$B)+14-COUNTA($B$1:$B$14)))</f>
        <v>0</v>
      </c>
      <c r="AB4" s="299">
        <f>SUBTOTAL(109,AB$15:INDEX(AB:AB,COUNTA($B:$B)+14-COUNTA($B$1:$B$14)))</f>
        <v>0</v>
      </c>
      <c r="AC4" s="146">
        <f>SUBTOTAL(109,AC$15:INDEX(AC:AC,COUNTA($B:$B)+14-COUNTA($B$1:$B$14)))</f>
        <v>0</v>
      </c>
      <c r="AD4" s="146">
        <f>SUBTOTAL(109,AD$15:INDEX(AD:AD,COUNTA($B:$B)+14-COUNTA($B$1:$B$14)))</f>
        <v>0</v>
      </c>
      <c r="AE4" s="415">
        <f>SUBTOTAL(109,AE$15:INDEX(AE:AE,COUNTA($B:$B)+14-COUNTA($B$1:$B$14)))</f>
        <v>0</v>
      </c>
      <c r="AF4" s="433">
        <f>SUBTOTAL(109,AF$15:INDEX(AF:AF,COUNTA($B:$B)+14-COUNTA($B$1:$B$14)))</f>
        <v>0</v>
      </c>
      <c r="AG4" s="420">
        <f>SUBTOTAL(109,AG$15:INDEX(AG:AG,COUNTA($B:$B)+14-COUNTA($B$1:$B$14)))</f>
        <v>0</v>
      </c>
      <c r="AH4" s="299">
        <f>SUBTOTAL(109,AH$15:INDEX(AH:AH,COUNTA($B:$B)+14-COUNTA($B$1:$B$14)))</f>
        <v>0</v>
      </c>
      <c r="AI4" s="299">
        <f>SUBTOTAL(109,AI$15:INDEX(AI:AI,COUNTA($B:$B)+14-COUNTA($B$1:$B$14)))</f>
        <v>0</v>
      </c>
      <c r="AJ4" s="146">
        <f>SUBTOTAL(109,AJ$15:INDEX(AJ:AJ,COUNTA($B:$B)+14-COUNTA($B$1:$B$14)))</f>
        <v>0</v>
      </c>
      <c r="AK4" s="146">
        <f>SUBTOTAL(109,AK$15:INDEX(AK:AK,COUNTA($B:$B)+14-COUNTA($B$1:$B$14)))</f>
        <v>0</v>
      </c>
      <c r="AL4" s="415">
        <f>SUBTOTAL(109,AL$15:INDEX(AL:AL,COUNTA($B:$B)+14-COUNTA($B$1:$B$14)))</f>
        <v>0</v>
      </c>
      <c r="AM4" s="433">
        <f>SUBTOTAL(109,AM$15:INDEX(AM:AM,COUNTA($B:$B)+14-COUNTA($B$1:$B$14)))</f>
        <v>0</v>
      </c>
      <c r="AN4" s="420">
        <f>SUBTOTAL(109,AN$15:INDEX(AN:AN,COUNTA($B:$B)+14-COUNTA($B$1:$B$14)))</f>
        <v>0</v>
      </c>
      <c r="AO4" s="299">
        <f>SUBTOTAL(109,AO$15:INDEX(AO:AO,COUNTA($B:$B)+14-COUNTA($B$1:$B$14)))</f>
        <v>0</v>
      </c>
      <c r="AP4" s="299">
        <f>SUBTOTAL(109,AP$15:INDEX(AP:AP,COUNTA($B:$B)+14-COUNTA($B$1:$B$14)))</f>
        <v>0</v>
      </c>
      <c r="AQ4" s="146">
        <f>SUBTOTAL(109,AQ$15:INDEX(AQ:AQ,COUNTA($B:$B)+14-COUNTA($B$1:$B$14)))</f>
        <v>0</v>
      </c>
      <c r="AR4" s="146">
        <f>SUBTOTAL(109,AR$15:INDEX(AR:AR,COUNTA($B:$B)+14-COUNTA($B$1:$B$14)))</f>
        <v>0</v>
      </c>
      <c r="AS4" s="415">
        <f>SUBTOTAL(109,AS$15:INDEX(AS:AS,COUNTA($B:$B)+14-COUNTA($B$1:$B$14)))</f>
        <v>0</v>
      </c>
      <c r="AT4" s="433">
        <f>SUBTOTAL(109,AT$15:INDEX(AT:AT,COUNTA($B:$B)+14-COUNTA($B$1:$B$14)))</f>
        <v>0</v>
      </c>
      <c r="AU4" s="420">
        <f>SUBTOTAL(109,AU$15:INDEX(AU:AU,COUNTA($B:$B)+14-COUNTA($B$1:$B$14)))</f>
        <v>0</v>
      </c>
      <c r="AV4" s="299">
        <f>SUBTOTAL(109,AV$15:INDEX(AV:AV,COUNTA($B:$B)+14-COUNTA($B$1:$B$14)))</f>
        <v>0</v>
      </c>
      <c r="AW4" s="299">
        <f>SUBTOTAL(109,AW$15:INDEX(AW:AW,COUNTA($B:$B)+14-COUNTA($B$1:$B$14)))</f>
        <v>0</v>
      </c>
      <c r="AX4" s="146">
        <f>SUBTOTAL(109,AX$15:INDEX(AX:AX,COUNTA($B:$B)+14-COUNTA($B$1:$B$14)))</f>
        <v>0</v>
      </c>
      <c r="AY4" s="146">
        <f>SUBTOTAL(109,AY$15:INDEX(AY:AY,COUNTA($B:$B)+14-COUNTA($B$1:$B$14)))</f>
        <v>0</v>
      </c>
      <c r="AZ4" s="415">
        <f>SUBTOTAL(109,AZ$15:INDEX(AZ:AZ,COUNTA($B:$B)+14-COUNTA($B$1:$B$14)))</f>
        <v>0</v>
      </c>
      <c r="BA4" s="433">
        <f>SUBTOTAL(109,BA$15:INDEX(BA:BA,COUNTA($B:$B)+14-COUNTA($B$1:$B$14)))</f>
        <v>0</v>
      </c>
      <c r="BB4" s="420">
        <f>SUBTOTAL(109,BB$15:INDEX(BB:BB,COUNTA($B:$B)+14-COUNTA($B$1:$B$14)))</f>
        <v>0</v>
      </c>
      <c r="BC4" s="299">
        <f>SUBTOTAL(109,BC$15:INDEX(BC:BC,COUNTA($B:$B)+14-COUNTA($B$1:$B$14)))</f>
        <v>0</v>
      </c>
      <c r="BD4" s="299">
        <f>SUBTOTAL(109,BD$15:INDEX(BD:BD,COUNTA($B:$B)+14-COUNTA($B$1:$B$14)))</f>
        <v>0</v>
      </c>
      <c r="BE4" s="146">
        <f>SUBTOTAL(109,BE$15:INDEX(BE:BE,COUNTA($B:$B)+14-COUNTA($B$1:$B$14)))</f>
        <v>0</v>
      </c>
      <c r="BF4" s="146">
        <f>SUBTOTAL(109,BF$15:INDEX(BF:BF,COUNTA($B:$B)+14-COUNTA($B$1:$B$14)))</f>
        <v>0</v>
      </c>
      <c r="BG4" s="415">
        <f>SUBTOTAL(109,BG$15:INDEX(BG:BG,COUNTA($B:$B)+14-COUNTA($B$1:$B$14)))</f>
        <v>0</v>
      </c>
      <c r="BH4" s="433">
        <f>SUBTOTAL(109,BH$15:INDEX(BH:BH,COUNTA($B:$B)+14-COUNTA($B$1:$B$14)))</f>
        <v>0</v>
      </c>
      <c r="BI4" s="420">
        <f>SUBTOTAL(109,BI$15:INDEX(BI:BI,COUNTA($B:$B)+14-COUNTA($B$1:$B$14)))</f>
        <v>0</v>
      </c>
      <c r="BJ4" s="299">
        <f>SUBTOTAL(109,BJ$15:INDEX(BJ:BJ,COUNTA($B:$B)+14-COUNTA($B$1:$B$14)))</f>
        <v>0</v>
      </c>
      <c r="BK4" s="299">
        <f>SUBTOTAL(109,BK$15:INDEX(BK:BK,COUNTA($B:$B)+14-COUNTA($B$1:$B$14)))</f>
        <v>0</v>
      </c>
      <c r="BL4" s="146">
        <f>SUBTOTAL(109,BL$15:INDEX(BL:BL,COUNTA($B:$B)+14-COUNTA($B$1:$B$14)))</f>
        <v>0</v>
      </c>
      <c r="BM4" s="146">
        <f>SUBTOTAL(109,BM$15:INDEX(BM:BM,COUNTA($B:$B)+14-COUNTA($B$1:$B$14)))</f>
        <v>0</v>
      </c>
      <c r="BN4" s="415">
        <f>SUBTOTAL(109,BN$15:INDEX(BN:BN,COUNTA($B:$B)+14-COUNTA($B$1:$B$14)))</f>
        <v>0</v>
      </c>
      <c r="BO4" s="433">
        <f>SUBTOTAL(109,BO$15:INDEX(BO:BO,COUNTA($B:$B)+14-COUNTA($B$1:$B$14)))</f>
        <v>0</v>
      </c>
      <c r="BP4" s="420">
        <f>SUBTOTAL(109,BP$15:INDEX(BP:BP,COUNTA($B:$B)+14-COUNTA($B$1:$B$14)))</f>
        <v>0</v>
      </c>
      <c r="BQ4" s="299">
        <f>SUBTOTAL(109,BQ$15:INDEX(BQ:BQ,COUNTA($B:$B)+14-COUNTA($B$1:$B$14)))</f>
        <v>0</v>
      </c>
      <c r="BR4" s="299">
        <f>SUBTOTAL(109,BR$15:INDEX(BR:BR,COUNTA($B:$B)+14-COUNTA($B$1:$B$14)))</f>
        <v>0</v>
      </c>
      <c r="BS4" s="146">
        <f>SUBTOTAL(109,BS$15:INDEX(BS:BS,COUNTA($B:$B)+14-COUNTA($B$1:$B$14)))</f>
        <v>0</v>
      </c>
      <c r="BT4" s="146">
        <f>SUBTOTAL(109,BT$15:INDEX(BT:BT,COUNTA($B:$B)+14-COUNTA($B$1:$B$14)))</f>
        <v>0</v>
      </c>
    </row>
    <row r="5" spans="1:72">
      <c r="A5" s="139" t="s">
        <v>147</v>
      </c>
      <c r="B5" s="139" t="s">
        <v>147</v>
      </c>
      <c r="C5" s="416" t="s">
        <v>147</v>
      </c>
      <c r="D5" s="434" t="s">
        <v>147</v>
      </c>
      <c r="E5" s="421" t="s">
        <v>147</v>
      </c>
      <c r="F5" s="191" t="s">
        <v>147</v>
      </c>
      <c r="G5" s="191" t="s">
        <v>147</v>
      </c>
      <c r="H5" s="147" t="s">
        <v>147</v>
      </c>
      <c r="I5" s="147" t="s">
        <v>147</v>
      </c>
      <c r="J5" s="416" t="s">
        <v>147</v>
      </c>
      <c r="K5" s="434" t="s">
        <v>147</v>
      </c>
      <c r="L5" s="421" t="s">
        <v>147</v>
      </c>
      <c r="M5" s="191" t="s">
        <v>147</v>
      </c>
      <c r="N5" s="191" t="s">
        <v>147</v>
      </c>
      <c r="O5" s="147" t="s">
        <v>147</v>
      </c>
      <c r="P5" s="147" t="s">
        <v>147</v>
      </c>
      <c r="Q5" s="416" t="s">
        <v>147</v>
      </c>
      <c r="R5" s="434" t="s">
        <v>147</v>
      </c>
      <c r="S5" s="421" t="s">
        <v>147</v>
      </c>
      <c r="T5" s="191" t="s">
        <v>147</v>
      </c>
      <c r="U5" s="191" t="s">
        <v>147</v>
      </c>
      <c r="V5" s="147" t="s">
        <v>147</v>
      </c>
      <c r="W5" s="147" t="s">
        <v>147</v>
      </c>
      <c r="X5" s="416" t="s">
        <v>147</v>
      </c>
      <c r="Y5" s="434" t="s">
        <v>147</v>
      </c>
      <c r="Z5" s="421" t="s">
        <v>147</v>
      </c>
      <c r="AA5" s="191" t="s">
        <v>147</v>
      </c>
      <c r="AB5" s="191" t="s">
        <v>147</v>
      </c>
      <c r="AC5" s="147" t="s">
        <v>147</v>
      </c>
      <c r="AD5" s="147" t="s">
        <v>147</v>
      </c>
      <c r="AE5" s="416" t="s">
        <v>147</v>
      </c>
      <c r="AF5" s="434" t="s">
        <v>147</v>
      </c>
      <c r="AG5" s="421" t="s">
        <v>147</v>
      </c>
      <c r="AH5" s="191" t="s">
        <v>147</v>
      </c>
      <c r="AI5" s="191" t="s">
        <v>147</v>
      </c>
      <c r="AJ5" s="147" t="s">
        <v>147</v>
      </c>
      <c r="AK5" s="147" t="s">
        <v>147</v>
      </c>
      <c r="AL5" s="416" t="s">
        <v>147</v>
      </c>
      <c r="AM5" s="434" t="s">
        <v>147</v>
      </c>
      <c r="AN5" s="421" t="s">
        <v>147</v>
      </c>
      <c r="AO5" s="191" t="s">
        <v>147</v>
      </c>
      <c r="AP5" s="191" t="s">
        <v>147</v>
      </c>
      <c r="AQ5" s="147" t="s">
        <v>147</v>
      </c>
      <c r="AR5" s="147" t="s">
        <v>147</v>
      </c>
      <c r="AS5" s="416" t="s">
        <v>147</v>
      </c>
      <c r="AT5" s="434" t="s">
        <v>147</v>
      </c>
      <c r="AU5" s="421" t="s">
        <v>147</v>
      </c>
      <c r="AV5" s="191" t="s">
        <v>147</v>
      </c>
      <c r="AW5" s="191" t="s">
        <v>147</v>
      </c>
      <c r="AX5" s="147" t="s">
        <v>147</v>
      </c>
      <c r="AY5" s="147" t="s">
        <v>147</v>
      </c>
      <c r="AZ5" s="416" t="s">
        <v>147</v>
      </c>
      <c r="BA5" s="434" t="s">
        <v>147</v>
      </c>
      <c r="BB5" s="421" t="s">
        <v>147</v>
      </c>
      <c r="BC5" s="191" t="s">
        <v>147</v>
      </c>
      <c r="BD5" s="191" t="s">
        <v>147</v>
      </c>
      <c r="BE5" s="147" t="s">
        <v>147</v>
      </c>
      <c r="BF5" s="147" t="s">
        <v>147</v>
      </c>
      <c r="BG5" s="416" t="s">
        <v>147</v>
      </c>
      <c r="BH5" s="434" t="s">
        <v>147</v>
      </c>
      <c r="BI5" s="421" t="s">
        <v>147</v>
      </c>
      <c r="BJ5" s="191" t="s">
        <v>147</v>
      </c>
      <c r="BK5" s="191" t="s">
        <v>147</v>
      </c>
      <c r="BL5" s="147" t="s">
        <v>147</v>
      </c>
      <c r="BM5" s="147" t="s">
        <v>147</v>
      </c>
      <c r="BN5" s="416" t="s">
        <v>147</v>
      </c>
      <c r="BO5" s="434" t="s">
        <v>147</v>
      </c>
      <c r="BP5" s="421" t="s">
        <v>147</v>
      </c>
      <c r="BQ5" s="191" t="s">
        <v>147</v>
      </c>
      <c r="BR5" s="191" t="s">
        <v>147</v>
      </c>
      <c r="BS5" s="147" t="s">
        <v>147</v>
      </c>
      <c r="BT5" s="147" t="s">
        <v>147</v>
      </c>
    </row>
    <row r="6" spans="1:72">
      <c r="A6" s="139" t="s">
        <v>256</v>
      </c>
      <c r="B6" s="139" t="s">
        <v>256</v>
      </c>
      <c r="C6" s="416" t="s">
        <v>142</v>
      </c>
      <c r="D6" s="434" t="s">
        <v>142</v>
      </c>
      <c r="E6" s="421" t="s">
        <v>142</v>
      </c>
      <c r="F6" s="191" t="s">
        <v>142</v>
      </c>
      <c r="G6" s="191" t="s">
        <v>142</v>
      </c>
      <c r="H6" s="147" t="s">
        <v>142</v>
      </c>
      <c r="I6" s="147" t="s">
        <v>142</v>
      </c>
      <c r="J6" s="416" t="s">
        <v>142</v>
      </c>
      <c r="K6" s="434" t="s">
        <v>142</v>
      </c>
      <c r="L6" s="421" t="s">
        <v>142</v>
      </c>
      <c r="M6" s="191" t="s">
        <v>142</v>
      </c>
      <c r="N6" s="191" t="s">
        <v>142</v>
      </c>
      <c r="O6" s="147" t="s">
        <v>142</v>
      </c>
      <c r="P6" s="147" t="s">
        <v>142</v>
      </c>
      <c r="Q6" s="416" t="s">
        <v>142</v>
      </c>
      <c r="R6" s="434" t="s">
        <v>142</v>
      </c>
      <c r="S6" s="421" t="s">
        <v>142</v>
      </c>
      <c r="T6" s="191" t="s">
        <v>142</v>
      </c>
      <c r="U6" s="191" t="s">
        <v>142</v>
      </c>
      <c r="V6" s="147" t="s">
        <v>142</v>
      </c>
      <c r="W6" s="147" t="s">
        <v>142</v>
      </c>
      <c r="X6" s="416" t="s">
        <v>142</v>
      </c>
      <c r="Y6" s="434" t="s">
        <v>142</v>
      </c>
      <c r="Z6" s="421" t="s">
        <v>142</v>
      </c>
      <c r="AA6" s="191" t="s">
        <v>142</v>
      </c>
      <c r="AB6" s="191" t="s">
        <v>142</v>
      </c>
      <c r="AC6" s="147" t="s">
        <v>142</v>
      </c>
      <c r="AD6" s="147" t="s">
        <v>142</v>
      </c>
      <c r="AE6" s="416" t="s">
        <v>142</v>
      </c>
      <c r="AF6" s="434" t="s">
        <v>142</v>
      </c>
      <c r="AG6" s="421" t="s">
        <v>142</v>
      </c>
      <c r="AH6" s="191" t="s">
        <v>142</v>
      </c>
      <c r="AI6" s="191" t="s">
        <v>142</v>
      </c>
      <c r="AJ6" s="147" t="s">
        <v>142</v>
      </c>
      <c r="AK6" s="147" t="s">
        <v>142</v>
      </c>
      <c r="AL6" s="416" t="s">
        <v>142</v>
      </c>
      <c r="AM6" s="434" t="s">
        <v>142</v>
      </c>
      <c r="AN6" s="421" t="s">
        <v>142</v>
      </c>
      <c r="AO6" s="191" t="s">
        <v>142</v>
      </c>
      <c r="AP6" s="191" t="s">
        <v>142</v>
      </c>
      <c r="AQ6" s="147" t="s">
        <v>142</v>
      </c>
      <c r="AR6" s="147" t="s">
        <v>142</v>
      </c>
      <c r="AS6" s="416" t="s">
        <v>142</v>
      </c>
      <c r="AT6" s="434" t="s">
        <v>142</v>
      </c>
      <c r="AU6" s="421" t="s">
        <v>142</v>
      </c>
      <c r="AV6" s="191" t="s">
        <v>142</v>
      </c>
      <c r="AW6" s="191" t="s">
        <v>142</v>
      </c>
      <c r="AX6" s="147" t="s">
        <v>142</v>
      </c>
      <c r="AY6" s="147" t="s">
        <v>142</v>
      </c>
      <c r="AZ6" s="416" t="s">
        <v>142</v>
      </c>
      <c r="BA6" s="434" t="s">
        <v>142</v>
      </c>
      <c r="BB6" s="421" t="s">
        <v>142</v>
      </c>
      <c r="BC6" s="191" t="s">
        <v>142</v>
      </c>
      <c r="BD6" s="191" t="s">
        <v>142</v>
      </c>
      <c r="BE6" s="147" t="s">
        <v>142</v>
      </c>
      <c r="BF6" s="147" t="s">
        <v>142</v>
      </c>
      <c r="BG6" s="416" t="s">
        <v>142</v>
      </c>
      <c r="BH6" s="434" t="s">
        <v>142</v>
      </c>
      <c r="BI6" s="421" t="s">
        <v>142</v>
      </c>
      <c r="BJ6" s="191" t="s">
        <v>142</v>
      </c>
      <c r="BK6" s="191" t="s">
        <v>142</v>
      </c>
      <c r="BL6" s="147" t="s">
        <v>142</v>
      </c>
      <c r="BM6" s="147" t="s">
        <v>142</v>
      </c>
      <c r="BN6" s="416" t="s">
        <v>142</v>
      </c>
      <c r="BO6" s="434" t="s">
        <v>142</v>
      </c>
      <c r="BP6" s="421" t="s">
        <v>142</v>
      </c>
      <c r="BQ6" s="191" t="s">
        <v>142</v>
      </c>
      <c r="BR6" s="191" t="s">
        <v>142</v>
      </c>
      <c r="BS6" s="147" t="s">
        <v>142</v>
      </c>
      <c r="BT6" s="147" t="s">
        <v>142</v>
      </c>
    </row>
    <row r="7" spans="1:72">
      <c r="A7" s="139" t="s">
        <v>159</v>
      </c>
      <c r="B7" s="139" t="s">
        <v>159</v>
      </c>
      <c r="C7" s="417" t="s">
        <v>143</v>
      </c>
      <c r="D7" s="435" t="s">
        <v>143</v>
      </c>
      <c r="E7" s="421" t="s">
        <v>143</v>
      </c>
      <c r="F7" s="191" t="s">
        <v>143</v>
      </c>
      <c r="G7" s="191" t="s">
        <v>143</v>
      </c>
      <c r="H7" s="147" t="s">
        <v>143</v>
      </c>
      <c r="I7" s="147" t="s">
        <v>143</v>
      </c>
      <c r="J7" s="417" t="s">
        <v>143</v>
      </c>
      <c r="K7" s="435" t="s">
        <v>143</v>
      </c>
      <c r="L7" s="421" t="s">
        <v>143</v>
      </c>
      <c r="M7" s="191" t="s">
        <v>143</v>
      </c>
      <c r="N7" s="191" t="s">
        <v>143</v>
      </c>
      <c r="O7" s="147" t="s">
        <v>143</v>
      </c>
      <c r="P7" s="147" t="s">
        <v>143</v>
      </c>
      <c r="Q7" s="417" t="s">
        <v>143</v>
      </c>
      <c r="R7" s="435" t="s">
        <v>143</v>
      </c>
      <c r="S7" s="421" t="s">
        <v>143</v>
      </c>
      <c r="T7" s="191" t="s">
        <v>143</v>
      </c>
      <c r="U7" s="191" t="s">
        <v>143</v>
      </c>
      <c r="V7" s="147" t="s">
        <v>143</v>
      </c>
      <c r="W7" s="147" t="s">
        <v>143</v>
      </c>
      <c r="X7" s="417" t="s">
        <v>143</v>
      </c>
      <c r="Y7" s="435" t="s">
        <v>143</v>
      </c>
      <c r="Z7" s="421" t="s">
        <v>143</v>
      </c>
      <c r="AA7" s="191" t="s">
        <v>143</v>
      </c>
      <c r="AB7" s="191" t="s">
        <v>143</v>
      </c>
      <c r="AC7" s="147" t="s">
        <v>143</v>
      </c>
      <c r="AD7" s="147" t="s">
        <v>143</v>
      </c>
      <c r="AE7" s="417" t="s">
        <v>143</v>
      </c>
      <c r="AF7" s="435" t="s">
        <v>143</v>
      </c>
      <c r="AG7" s="421" t="s">
        <v>143</v>
      </c>
      <c r="AH7" s="191" t="s">
        <v>143</v>
      </c>
      <c r="AI7" s="191" t="s">
        <v>143</v>
      </c>
      <c r="AJ7" s="147" t="s">
        <v>143</v>
      </c>
      <c r="AK7" s="147" t="s">
        <v>143</v>
      </c>
      <c r="AL7" s="417" t="s">
        <v>143</v>
      </c>
      <c r="AM7" s="435" t="s">
        <v>143</v>
      </c>
      <c r="AN7" s="421" t="s">
        <v>143</v>
      </c>
      <c r="AO7" s="191" t="s">
        <v>143</v>
      </c>
      <c r="AP7" s="191" t="s">
        <v>143</v>
      </c>
      <c r="AQ7" s="147" t="s">
        <v>143</v>
      </c>
      <c r="AR7" s="147" t="s">
        <v>143</v>
      </c>
      <c r="AS7" s="417" t="s">
        <v>143</v>
      </c>
      <c r="AT7" s="435" t="s">
        <v>143</v>
      </c>
      <c r="AU7" s="421" t="s">
        <v>143</v>
      </c>
      <c r="AV7" s="191" t="s">
        <v>143</v>
      </c>
      <c r="AW7" s="191" t="s">
        <v>143</v>
      </c>
      <c r="AX7" s="147" t="s">
        <v>143</v>
      </c>
      <c r="AY7" s="147" t="s">
        <v>143</v>
      </c>
      <c r="AZ7" s="417" t="s">
        <v>143</v>
      </c>
      <c r="BA7" s="435" t="s">
        <v>143</v>
      </c>
      <c r="BB7" s="421" t="s">
        <v>143</v>
      </c>
      <c r="BC7" s="191" t="s">
        <v>143</v>
      </c>
      <c r="BD7" s="191" t="s">
        <v>143</v>
      </c>
      <c r="BE7" s="147" t="s">
        <v>143</v>
      </c>
      <c r="BF7" s="147" t="s">
        <v>143</v>
      </c>
      <c r="BG7" s="417" t="s">
        <v>143</v>
      </c>
      <c r="BH7" s="435" t="s">
        <v>143</v>
      </c>
      <c r="BI7" s="421" t="s">
        <v>143</v>
      </c>
      <c r="BJ7" s="191" t="s">
        <v>143</v>
      </c>
      <c r="BK7" s="191" t="s">
        <v>143</v>
      </c>
      <c r="BL7" s="147" t="s">
        <v>143</v>
      </c>
      <c r="BM7" s="147" t="s">
        <v>143</v>
      </c>
      <c r="BN7" s="417" t="s">
        <v>143</v>
      </c>
      <c r="BO7" s="435" t="s">
        <v>143</v>
      </c>
      <c r="BP7" s="421" t="s">
        <v>143</v>
      </c>
      <c r="BQ7" s="191" t="s">
        <v>143</v>
      </c>
      <c r="BR7" s="191" t="s">
        <v>143</v>
      </c>
      <c r="BS7" s="147" t="s">
        <v>143</v>
      </c>
      <c r="BT7" s="147" t="s">
        <v>143</v>
      </c>
    </row>
    <row r="8" spans="1:72">
      <c r="C8" s="417"/>
      <c r="D8" s="435"/>
      <c r="J8" s="417"/>
      <c r="K8" s="435"/>
      <c r="Q8" s="417"/>
      <c r="R8" s="435"/>
      <c r="X8" s="417"/>
      <c r="Y8" s="435"/>
      <c r="AE8" s="417"/>
      <c r="AF8" s="435"/>
      <c r="AL8" s="417"/>
      <c r="AM8" s="435"/>
      <c r="AS8" s="417"/>
      <c r="AT8" s="435"/>
      <c r="AZ8" s="417"/>
      <c r="BA8" s="435"/>
      <c r="BG8" s="417"/>
      <c r="BH8" s="435"/>
      <c r="BN8" s="417"/>
      <c r="BO8" s="435"/>
    </row>
    <row r="9" spans="1:72">
      <c r="C9" s="417"/>
      <c r="D9" s="435"/>
      <c r="J9" s="417"/>
      <c r="K9" s="435"/>
      <c r="Q9" s="417"/>
      <c r="R9" s="435"/>
      <c r="X9" s="417"/>
      <c r="Y9" s="435"/>
      <c r="AE9" s="417"/>
      <c r="AF9" s="435"/>
      <c r="AL9" s="417"/>
      <c r="AM9" s="435"/>
      <c r="AS9" s="417"/>
      <c r="AT9" s="435"/>
      <c r="AZ9" s="417"/>
      <c r="BA9" s="435"/>
      <c r="BG9" s="417"/>
      <c r="BH9" s="435"/>
      <c r="BN9" s="417"/>
      <c r="BO9" s="435"/>
    </row>
    <row r="10" spans="1:72">
      <c r="C10" s="417"/>
      <c r="D10" s="435"/>
      <c r="J10" s="417"/>
      <c r="K10" s="435"/>
      <c r="Q10" s="417"/>
      <c r="R10" s="435"/>
      <c r="X10" s="417"/>
      <c r="Y10" s="435"/>
      <c r="AE10" s="417"/>
      <c r="AF10" s="435"/>
      <c r="AL10" s="417"/>
      <c r="AM10" s="435"/>
      <c r="AS10" s="417"/>
      <c r="AT10" s="435"/>
      <c r="AZ10" s="417"/>
      <c r="BA10" s="435"/>
      <c r="BG10" s="417"/>
      <c r="BH10" s="435"/>
      <c r="BN10" s="417"/>
      <c r="BO10" s="435"/>
    </row>
    <row r="11" spans="1:72">
      <c r="C11" s="417"/>
      <c r="D11" s="435"/>
      <c r="J11" s="417"/>
      <c r="K11" s="435"/>
      <c r="Q11" s="417"/>
      <c r="R11" s="435"/>
      <c r="X11" s="417"/>
      <c r="Y11" s="435"/>
      <c r="AE11" s="417"/>
      <c r="AF11" s="435"/>
      <c r="AL11" s="417"/>
      <c r="AM11" s="435"/>
      <c r="AS11" s="417"/>
      <c r="AT11" s="435"/>
      <c r="AZ11" s="417"/>
      <c r="BA11" s="435"/>
      <c r="BG11" s="417"/>
      <c r="BH11" s="435"/>
      <c r="BN11" s="417"/>
      <c r="BO11" s="435"/>
    </row>
    <row r="14" spans="1:72">
      <c r="A14" s="102" t="s">
        <v>786</v>
      </c>
      <c r="B14" s="102" t="s">
        <v>5</v>
      </c>
      <c r="C14" s="298" t="s">
        <v>925</v>
      </c>
      <c r="D14" s="436" t="s">
        <v>926</v>
      </c>
      <c r="E14" s="455" t="s">
        <v>935</v>
      </c>
      <c r="F14" s="381" t="s">
        <v>936</v>
      </c>
      <c r="G14" s="381" t="s">
        <v>937</v>
      </c>
      <c r="H14" s="294" t="s">
        <v>938</v>
      </c>
      <c r="I14" s="294" t="s">
        <v>939</v>
      </c>
      <c r="J14" s="298" t="s">
        <v>932</v>
      </c>
      <c r="K14" s="436" t="s">
        <v>933</v>
      </c>
      <c r="L14" s="455" t="s">
        <v>934</v>
      </c>
      <c r="M14" s="381" t="s">
        <v>940</v>
      </c>
      <c r="N14" s="381" t="s">
        <v>941</v>
      </c>
      <c r="O14" s="294" t="s">
        <v>942</v>
      </c>
      <c r="P14" s="294" t="s">
        <v>943</v>
      </c>
      <c r="Q14" s="298" t="s">
        <v>944</v>
      </c>
      <c r="R14" s="436" t="s">
        <v>945</v>
      </c>
      <c r="S14" s="455" t="s">
        <v>927</v>
      </c>
      <c r="T14" s="381" t="s">
        <v>928</v>
      </c>
      <c r="U14" s="381" t="s">
        <v>929</v>
      </c>
      <c r="V14" s="294" t="s">
        <v>930</v>
      </c>
      <c r="W14" s="294" t="s">
        <v>931</v>
      </c>
      <c r="X14" s="298" t="s">
        <v>946</v>
      </c>
      <c r="Y14" s="436" t="s">
        <v>947</v>
      </c>
      <c r="Z14" s="455" t="s">
        <v>948</v>
      </c>
      <c r="AA14" s="381" t="s">
        <v>949</v>
      </c>
      <c r="AB14" s="381" t="s">
        <v>950</v>
      </c>
      <c r="AC14" s="294" t="s">
        <v>951</v>
      </c>
      <c r="AD14" s="294" t="s">
        <v>952</v>
      </c>
      <c r="AE14" s="298" t="s">
        <v>953</v>
      </c>
      <c r="AF14" s="436" t="s">
        <v>954</v>
      </c>
      <c r="AG14" s="455" t="s">
        <v>955</v>
      </c>
      <c r="AH14" s="381" t="s">
        <v>956</v>
      </c>
      <c r="AI14" s="381" t="s">
        <v>957</v>
      </c>
      <c r="AJ14" s="294" t="s">
        <v>958</v>
      </c>
      <c r="AK14" s="294" t="s">
        <v>959</v>
      </c>
      <c r="AL14" s="298" t="s">
        <v>960</v>
      </c>
      <c r="AM14" s="436" t="s">
        <v>961</v>
      </c>
      <c r="AN14" s="455" t="s">
        <v>962</v>
      </c>
      <c r="AO14" s="381" t="s">
        <v>963</v>
      </c>
      <c r="AP14" s="381" t="s">
        <v>964</v>
      </c>
      <c r="AQ14" s="294" t="s">
        <v>965</v>
      </c>
      <c r="AR14" s="294" t="s">
        <v>966</v>
      </c>
      <c r="AS14" s="298" t="s">
        <v>967</v>
      </c>
      <c r="AT14" s="436" t="s">
        <v>968</v>
      </c>
      <c r="AU14" s="455" t="s">
        <v>969</v>
      </c>
      <c r="AV14" s="381" t="s">
        <v>970</v>
      </c>
      <c r="AW14" s="381" t="s">
        <v>971</v>
      </c>
      <c r="AX14" s="294" t="s">
        <v>972</v>
      </c>
      <c r="AY14" s="294" t="s">
        <v>973</v>
      </c>
      <c r="AZ14" s="298" t="s">
        <v>974</v>
      </c>
      <c r="BA14" s="436" t="s">
        <v>975</v>
      </c>
      <c r="BB14" s="455" t="s">
        <v>976</v>
      </c>
      <c r="BC14" s="381" t="s">
        <v>977</v>
      </c>
      <c r="BD14" s="381" t="s">
        <v>978</v>
      </c>
      <c r="BE14" s="294" t="s">
        <v>979</v>
      </c>
      <c r="BF14" s="294" t="s">
        <v>980</v>
      </c>
      <c r="BG14" s="298" t="s">
        <v>981</v>
      </c>
      <c r="BH14" s="436" t="s">
        <v>982</v>
      </c>
      <c r="BI14" s="455" t="s">
        <v>983</v>
      </c>
      <c r="BJ14" s="381" t="s">
        <v>984</v>
      </c>
      <c r="BK14" s="381" t="s">
        <v>985</v>
      </c>
      <c r="BL14" s="294" t="s">
        <v>986</v>
      </c>
      <c r="BM14" s="294" t="s">
        <v>987</v>
      </c>
      <c r="BN14" s="298" t="s">
        <v>988</v>
      </c>
      <c r="BO14" s="436" t="s">
        <v>989</v>
      </c>
      <c r="BP14" s="455" t="s">
        <v>990</v>
      </c>
      <c r="BQ14" s="381" t="s">
        <v>991</v>
      </c>
      <c r="BR14" s="381" t="s">
        <v>992</v>
      </c>
      <c r="BS14" s="294" t="s">
        <v>993</v>
      </c>
      <c r="BT14" s="294" t="s">
        <v>994</v>
      </c>
    </row>
    <row r="15" spans="1:72">
      <c r="A15" s="103"/>
      <c r="B15" s="103"/>
      <c r="C15" s="416" cm="1">
        <f t="array" ref="C15">SUM(SUMIFS(PrEP!$O:$O,PrEP!$B:$B,$B15,PrEP!$C:$C,{"15-19","20-24","25-29","30-34","35-39","40-44","45-49","50+"},PrEP!$D:$D,"Female"))</f>
        <v>0</v>
      </c>
      <c r="D15" s="434" cm="1">
        <f t="array" ref="D15">SUM(SUMIFS(PrEP!$O:$O,PrEP!$B:$B,$B15,PrEP!$C:$C,{"15-19","20-24","25-29","30-34","35-39","40-44","45-49","50+"},PrEP!$D:$D,"Male"))</f>
        <v>0</v>
      </c>
      <c r="E15" s="421" t="str">
        <f>_xlfn.IFNA(INDEX(KP!$I:$I,MATCH(($B15&amp;"|"&amp;E$3),KP!$D:$D,0)),"")</f>
        <v/>
      </c>
      <c r="F15" s="191" t="str">
        <f>_xlfn.IFNA(INDEX(KP!$I:$I,MATCH(($B15&amp;"|"&amp;F$3),KP!$D:$D,0)),"")</f>
        <v/>
      </c>
      <c r="G15" s="191" t="str">
        <f>_xlfn.IFNA(INDEX(KP!$I:$I,MATCH(($B15&amp;"|"&amp;G$3),KP!$D:$D,0)),"")</f>
        <v/>
      </c>
      <c r="H15" s="191" t="str">
        <f>_xlfn.IFNA(INDEX(KP!$I:$I,MATCH(($B15&amp;"|"&amp;H$3),KP!$D:$D,0)),"")</f>
        <v/>
      </c>
      <c r="I15" s="191" t="str">
        <f>_xlfn.IFNA(INDEX(KP!$I:$I,MATCH(($B15&amp;"|"&amp;I$3),KP!$D:$D,0)),"")</f>
        <v/>
      </c>
      <c r="J15" s="416" cm="1">
        <f t="array" ref="J15">SUM(SUMIFS(PrEP!$L:$L,PrEP!$B:$B,$B15,PrEP!$C:$C,{"15-19","20-24","25-29","30-34","35-39","40-44","45-49","50+"},PrEP!$D:$D,"Female"))</f>
        <v>0</v>
      </c>
      <c r="K15" s="434" cm="1">
        <f t="array" ref="K15">SUM(SUMIFS(PrEP!$L:$L,PrEP!$B:$B,$B15,PrEP!$C:$C,{"15-19","20-24","25-29","30-34","35-39","40-44","45-49","50+"},PrEP!$D:$D,"Male"))</f>
        <v>0</v>
      </c>
      <c r="L15" s="421" t="str">
        <f>_xlfn.IFNA(INDEX(KP!$K:$K,MATCH(($B15&amp;"|"&amp;L$3),KP!$D:$D,0)),"")</f>
        <v/>
      </c>
      <c r="M15" s="191" t="str">
        <f>_xlfn.IFNA(INDEX(KP!$K:$K,MATCH(($B15&amp;"|"&amp;M$3),KP!$D:$D,0)),"")</f>
        <v/>
      </c>
      <c r="N15" s="191" t="str">
        <f>_xlfn.IFNA(INDEX(KP!$K:$K,MATCH(($B15&amp;"|"&amp;N$3),KP!$D:$D,0)),"")</f>
        <v/>
      </c>
      <c r="O15" s="191" t="str">
        <f>_xlfn.IFNA(INDEX(KP!$K:$K,MATCH(($B15&amp;"|"&amp;O$3),KP!$D:$D,0)),"")</f>
        <v/>
      </c>
      <c r="P15" s="191" t="str">
        <f>_xlfn.IFNA(INDEX(KP!$K:$K,MATCH(($B15&amp;"|"&amp;P$3),KP!$D:$D,0)),"")</f>
        <v/>
      </c>
      <c r="Q15" s="416" cm="1">
        <f t="array" ref="Q15">SUM(SUMIFS(Cascade!$AE:$AE,Cascade!$B:$B,$B15,Cascade!$C:$C,{"15-19","20-24","25-29","30-34","35-39","40-44","45-49","50+"},Cascade!$D:$D,"Female"))</f>
        <v>0</v>
      </c>
      <c r="R15" s="434" cm="1">
        <f t="array" ref="R15">SUM(SUMIFS(Cascade!$AE:$AE,Cascade!$B:$B,$B15,Cascade!$C:$C,{"15-19","20-24","25-29","30-34","35-39","40-44","45-49","50+"},Cascade!$D:$D,"Male"))</f>
        <v>0</v>
      </c>
      <c r="S15" s="421" t="str">
        <f>_xlfn.IFNA(INDEX(KP!$P:$P,MATCH(($B15&amp;"|"&amp;S$3),KP!$D:$D,0)),"")</f>
        <v/>
      </c>
      <c r="T15" s="191" t="str">
        <f>_xlfn.IFNA(INDEX(KP!$P:$P,MATCH(($B15&amp;"|"&amp;T$3),KP!$D:$D,0)),"")</f>
        <v/>
      </c>
      <c r="U15" s="191" t="str">
        <f>_xlfn.IFNA(INDEX(KP!$P:$P,MATCH(($B15&amp;"|"&amp;U$3),KP!$D:$D,0)),"")</f>
        <v/>
      </c>
      <c r="V15" s="191" t="str">
        <f>_xlfn.IFNA(INDEX(KP!$P:$P,MATCH(($B15&amp;"|"&amp;V$3),KP!$D:$D,0)),"")</f>
        <v/>
      </c>
      <c r="W15" s="191" t="str">
        <f>_xlfn.IFNA(INDEX(KP!$P:$P,MATCH(($B15&amp;"|"&amp;W$3),KP!$D:$D,0)),"")</f>
        <v/>
      </c>
      <c r="X15" s="416" cm="1">
        <f t="array" ref="X15">SUM(SUMIFS(Cascade!$AM:$AM,Cascade!$B:$B,$B15,Cascade!$C:$C,{"15-19","20-24","25-29","30-34","35-39","40-44","45-49","50+"},Cascade!$D:$D,"Female"))</f>
        <v>0</v>
      </c>
      <c r="Y15" s="434" cm="1">
        <f t="array" ref="Y15">SUM(SUMIFS(Cascade!$AM:$AM,Cascade!$B:$B,$B15,Cascade!$C:$C,{"15-19","20-24","25-29","30-34","35-39","40-44","45-49","50+"},Cascade!$D:$D,"Male"))</f>
        <v>0</v>
      </c>
      <c r="Z15" s="421" t="str">
        <f>_xlfn.IFNA(INDEX(KP!$V:$V,MATCH(($B15&amp;"|"&amp;Z$3),KP!$D:$D,0)),"")</f>
        <v/>
      </c>
      <c r="AA15" s="191" t="str">
        <f>_xlfn.IFNA(INDEX(KP!$V:$V,MATCH(($B15&amp;"|"&amp;AA$3),KP!$D:$D,0)),"")</f>
        <v/>
      </c>
      <c r="AB15" s="191" t="str">
        <f>_xlfn.IFNA(INDEX(KP!$V:$V,MATCH(($B15&amp;"|"&amp;AB$3),KP!$D:$D,0)),"")</f>
        <v/>
      </c>
      <c r="AC15" s="191" t="str">
        <f>_xlfn.IFNA(INDEX(KP!$V:$V,MATCH(($B15&amp;"|"&amp;AC$3),KP!$D:$D,0)),"")</f>
        <v/>
      </c>
      <c r="AD15" s="191" t="str">
        <f>_xlfn.IFNA(INDEX(KP!$V:$V,MATCH(($B15&amp;"|"&amp;AD$3),KP!$D:$D,0)),"")</f>
        <v/>
      </c>
      <c r="AE15" s="416" cm="1">
        <f t="array" ref="AE15">SUM(SUMIFS(Cascade!$AP:$AP,Cascade!$B:$B,$B15,Cascade!$C:$C,{"15-19","20-24","25-29","30-34","35-39","40-44","45-49","50+"},Cascade!$D:$D,"Female"))</f>
        <v>0</v>
      </c>
      <c r="AF15" s="434" cm="1">
        <f t="array" ref="AF15">SUM(SUMIFS(Cascade!$AP:$AP,Cascade!$B:$B,$B15,Cascade!$C:$C,{"15-19","20-24","25-29","30-34","35-39","40-44","45-49","50+"},Cascade!$D:$D,"Male"))</f>
        <v>0</v>
      </c>
      <c r="AG15" s="421" t="str">
        <f>_xlfn.IFNA(INDEX(KP!$Y:$Y,MATCH(($B15&amp;"|"&amp;AG$3),KP!$D:$D,0)),"")</f>
        <v/>
      </c>
      <c r="AH15" s="191" t="str">
        <f>_xlfn.IFNA(INDEX(KP!$Y:$Y,MATCH(($B15&amp;"|"&amp;AH$3),KP!$D:$D,0)),"")</f>
        <v/>
      </c>
      <c r="AI15" s="191" t="str">
        <f>_xlfn.IFNA(INDEX(KP!$Y:$Y,MATCH(($B15&amp;"|"&amp;AI$3),KP!$D:$D,0)),"")</f>
        <v/>
      </c>
      <c r="AJ15" s="191" t="str">
        <f>_xlfn.IFNA(INDEX(KP!$Y:$Y,MATCH(($B15&amp;"|"&amp;AJ$3),KP!$D:$D,0)),"")</f>
        <v/>
      </c>
      <c r="AK15" s="191" t="str">
        <f>_xlfn.IFNA(INDEX(KP!$Y:$Y,MATCH(($B15&amp;"|"&amp;AK$3),KP!$D:$D,0)),"")</f>
        <v/>
      </c>
      <c r="AL15" s="416" cm="1">
        <f t="array" ref="AL15">SUM(SUMIFS(Cascade!$AT:$AT,Cascade!$B:$B,$B15,Cascade!$C:$C,{"15-19","20-24","25-29","30-34","35-39","40-44","45-49","50+"},Cascade!$D:$D,"Female"))</f>
        <v>0</v>
      </c>
      <c r="AM15" s="434" cm="1">
        <f t="array" ref="AM15">SUM(SUMIFS(Cascade!$AT:$AT,Cascade!$B:$B,$B15,Cascade!$C:$C,{"15-19","20-24","25-29","30-34","35-39","40-44","45-49","50+"},Cascade!$D:$D,"Male"))</f>
        <v>0</v>
      </c>
      <c r="AN15" s="421" t="str">
        <f>_xlfn.IFNA(INDEX(KP!$AA:$AA,MATCH(($B15&amp;"|"&amp;AN$3),KP!$D:$D,0)),"")</f>
        <v/>
      </c>
      <c r="AO15" s="191" t="str">
        <f>_xlfn.IFNA(INDEX(KP!$AA:$AA,MATCH(($B15&amp;"|"&amp;AO$3),KP!$D:$D,0)),"")</f>
        <v/>
      </c>
      <c r="AP15" s="191" t="str">
        <f>_xlfn.IFNA(INDEX(KP!$AA:$AA,MATCH(($B15&amp;"|"&amp;AP$3),KP!$D:$D,0)),"")</f>
        <v/>
      </c>
      <c r="AQ15" s="191" t="str">
        <f>_xlfn.IFNA(INDEX(KP!$AA:$AA,MATCH(($B15&amp;"|"&amp;AQ$3),KP!$D:$D,0)),"")</f>
        <v/>
      </c>
      <c r="AR15" s="191" t="str">
        <f>_xlfn.IFNA(INDEX(KP!$AA:$AA,MATCH(($B15&amp;"|"&amp;AR$3),KP!$D:$D,0)),"")</f>
        <v/>
      </c>
      <c r="AS15" s="416" cm="1">
        <f t="array" ref="AS15">SUM(SUMIFS(HTS!$BN:$BN,HTS!$B:$B,$B15,HTS!$C:$C,{"15-19","20-24","25-29","30-34","35-39","40-44","45-49","50+"},HTS!$D:$D,"Female"))</f>
        <v>0</v>
      </c>
      <c r="AT15" s="434" cm="1">
        <f t="array" ref="AT15">SUM(SUMIFS(HTS!$BN:$BN,HTS!$B:$B,$B15,HTS!$C:$C,{"15-19","20-24","25-29","30-34","35-39","40-44","45-49","50+"},HTS!$D:$D,"Male"))</f>
        <v>0</v>
      </c>
      <c r="AU15" s="421" t="str">
        <f>_xlfn.IFNA(INDEX(KP!$AG:$AG,MATCH(($B15&amp;"|"&amp;AU$3),KP!$D:$D,0)),"")</f>
        <v/>
      </c>
      <c r="AV15" s="191" t="str">
        <f>_xlfn.IFNA(INDEX(KP!$AG:$AG,MATCH(($B15&amp;"|"&amp;AV$3),KP!$D:$D,0)),"")</f>
        <v/>
      </c>
      <c r="AW15" s="191" t="str">
        <f>_xlfn.IFNA(INDEX(KP!$AG:$AG,MATCH(($B15&amp;"|"&amp;AW$3),KP!$D:$D,0)),"")</f>
        <v/>
      </c>
      <c r="AX15" s="191" t="str">
        <f>_xlfn.IFNA(INDEX(KP!$AG:$AG,MATCH(($B15&amp;"|"&amp;AX$3),KP!$D:$D,0)),"")</f>
        <v/>
      </c>
      <c r="AY15" s="191" t="str">
        <f>_xlfn.IFNA(INDEX(KP!$AG:$AG,MATCH(($B15&amp;"|"&amp;AY$3),KP!$D:$D,0)),"")</f>
        <v/>
      </c>
      <c r="AZ15" s="416" cm="1">
        <f t="array" ref="AZ15">SUM(SUMIFS(HTS!$BT:$BT,HTS!$B:$B,$B15,HTS!$C:$C,{"15-19","20-24","25-29","30-34","35-39","40-44","45-49","50+"},HTS!$D:$D,"Female"))</f>
        <v>0</v>
      </c>
      <c r="BA15" s="434" cm="1">
        <f t="array" ref="BA15">SUM(SUMIFS(HTS!$BT:$BT,HTS!$B:$B,$B15,HTS!$C:$C,{"15-19","20-24","25-29","30-34","35-39","40-44","45-49","50+"},HTS!$D:$D,"Male"))</f>
        <v>0</v>
      </c>
      <c r="BB15" s="421" t="str">
        <f>_xlfn.IFNA(INDEX(KP!$AH:$AH,MATCH(($B15&amp;"|"&amp;BB$3),KP!$D:$D,0)),"")</f>
        <v/>
      </c>
      <c r="BC15" s="191" t="str">
        <f>_xlfn.IFNA(INDEX(KP!$AH:$AH,MATCH(($B15&amp;"|"&amp;BC$3),KP!$D:$D,0)),"")</f>
        <v/>
      </c>
      <c r="BD15" s="191" t="str">
        <f>_xlfn.IFNA(INDEX(KP!$AH:$AH,MATCH(($B15&amp;"|"&amp;BD$3),KP!$D:$D,0)),"")</f>
        <v/>
      </c>
      <c r="BE15" s="191" t="str">
        <f>_xlfn.IFNA(INDEX(KP!$AH:$AH,MATCH(($B15&amp;"|"&amp;BE$3),KP!$D:$D,0)),"")</f>
        <v/>
      </c>
      <c r="BF15" s="191" t="str">
        <f>_xlfn.IFNA(INDEX(KP!$AH:$AH,MATCH(($B15&amp;"|"&amp;BF$3),KP!$D:$D,0)),"")</f>
        <v/>
      </c>
      <c r="BG15" s="416" cm="1">
        <f t="array" ref="BG15">SUM(SUMIFS(HTS_RECENT!$AF:$AF,HTS_RECENT!$B:$B,$B15,HTS_RECENT!$C:$C,{"15-19","20-24","25-29","30-34","35-39","40-44","45-49","50+"},HTS_RECENT!$D:$D,"Female"))</f>
        <v>0</v>
      </c>
      <c r="BH15" s="434" cm="1">
        <f t="array" ref="BH15">SUM(SUMIFS(HTS_RECENT!$AF:$AF,HTS_RECENT!$B:$B,$B15,HTS_RECENT!$C:$C,{"15-19","20-24","25-29","30-34","35-39","40-44","45-49","50+"},HTS_RECENT!$D:$D,"Male"))</f>
        <v>0</v>
      </c>
      <c r="BI15" s="421" t="str">
        <f>_xlfn.IFNA(INDEX(KP!$AJ:$AJ,MATCH(($B15&amp;"|"&amp;BI$3),KP!$D:$D,0)),"")</f>
        <v/>
      </c>
      <c r="BJ15" s="191" t="str">
        <f>_xlfn.IFNA(INDEX(KP!$AJ:$AJ,MATCH(($B15&amp;"|"&amp;BJ$3),KP!$D:$D,0)),"")</f>
        <v/>
      </c>
      <c r="BK15" s="191" t="str">
        <f>_xlfn.IFNA(INDEX(KP!$AJ:$AJ,MATCH(($B15&amp;"|"&amp;BK$3),KP!$D:$D,0)),"")</f>
        <v/>
      </c>
      <c r="BL15" s="191" t="str">
        <f>_xlfn.IFNA(INDEX(KP!$AJ:$AJ,MATCH(($B15&amp;"|"&amp;BL$3),KP!$D:$D,0)),"")</f>
        <v/>
      </c>
      <c r="BM15" s="191" t="str">
        <f>_xlfn.IFNA(INDEX(KP!$AJ:$AJ,MATCH(($B15&amp;"|"&amp;BM$3),KP!$D:$D,0)),"")</f>
        <v/>
      </c>
      <c r="BN15" s="416" cm="1">
        <f t="array" ref="BN15">SUM(SUMIFS(HTS!$BY:$BY,HTS!$B:$B,$B15,HTS!$C:$C,{"15-19","20-24","25-29","30-34","35-39","40-44","45-49","50+"},HTS!$D:$D,"Female"))</f>
        <v>0</v>
      </c>
      <c r="BO15" s="434" cm="1">
        <f t="array" ref="BO15">SUM(SUMIFS(HTS!$BY:$BY,HTS!$B:$B,$B15,HTS!$C:$C,{"15-19","20-24","25-29","30-34","35-39","40-44","45-49","50+"},HTS!$D:$D,"Male"))</f>
        <v>0</v>
      </c>
      <c r="BP15" s="421" t="str">
        <f>_xlfn.IFNA(INDEX(KP!$AL:$AL,MATCH(($B15&amp;"|"&amp;BP$3),KP!$D:$D,0)),"")</f>
        <v/>
      </c>
      <c r="BQ15" s="191" t="str">
        <f>_xlfn.IFNA(INDEX(KP!$AL:$AL,MATCH(($B15&amp;"|"&amp;BQ$3),KP!$D:$D,0)),"")</f>
        <v/>
      </c>
      <c r="BR15" s="191" t="str">
        <f>_xlfn.IFNA(INDEX(KP!$AL:$AL,MATCH(($B15&amp;"|"&amp;BR$3),KP!$D:$D,0)),"")</f>
        <v/>
      </c>
      <c r="BS15" s="191" t="str">
        <f>_xlfn.IFNA(INDEX(KP!$AL:$AL,MATCH(($B15&amp;"|"&amp;BS$3),KP!$D:$D,0)),"")</f>
        <v/>
      </c>
      <c r="BT15" s="191"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82" priority="1135">
      <formula>AND(ROW($S1)&gt;14,SUM($S1)&gt;$Q1)</formula>
    </cfRule>
  </conditionalFormatting>
  <conditionalFormatting sqref="R1:R1048576 T1:T1048576">
    <cfRule type="expression" dxfId="81" priority="45">
      <formula>AND(ROW($T1)&gt;14,SUM($T1)&gt;$R1)</formula>
    </cfRule>
  </conditionalFormatting>
  <conditionalFormatting sqref="C1:BT1048576">
    <cfRule type="expression" dxfId="80" priority="1136">
      <formula>C1&lt;0</formula>
    </cfRule>
  </conditionalFormatting>
  <conditionalFormatting sqref="Q1:R1048576 U1:W1048576">
    <cfRule type="expression" dxfId="79" priority="1137">
      <formula>AND(ISNUMBER(Q1),(($Q1-$S1)+($R1-$T1))&lt;SUM($U1:$W1))</formula>
    </cfRule>
  </conditionalFormatting>
  <conditionalFormatting sqref="X1:X1048576 Z1:Z1048576">
    <cfRule type="expression" dxfId="78" priority="34">
      <formula>AND(ROW($Z1)&gt;14,SUM($Z1)&gt;$X1)</formula>
    </cfRule>
  </conditionalFormatting>
  <conditionalFormatting sqref="Y1:Y1048576 AA1:AA1048576">
    <cfRule type="expression" dxfId="77" priority="33">
      <formula>AND(ROW($AA1)&gt;14,SUM($AA1)&gt;$Y1)</formula>
    </cfRule>
  </conditionalFormatting>
  <conditionalFormatting sqref="X1:Y1048576 AB1:AD1048576">
    <cfRule type="expression" dxfId="76" priority="36">
      <formula>(($X1-$Z1)+($Y1-$AA1))&lt;SUM($AB1:$AD1)</formula>
    </cfRule>
  </conditionalFormatting>
  <conditionalFormatting sqref="AE1:AE1048576 AG1:AG1048576">
    <cfRule type="expression" dxfId="75" priority="30">
      <formula>AND(ROW($AG1)&gt;14,SUM($AG1)&gt;$AE1)</formula>
    </cfRule>
  </conditionalFormatting>
  <conditionalFormatting sqref="AF1:AF1048576 AH1:AH1048576">
    <cfRule type="expression" dxfId="74" priority="29">
      <formula>AND(ROW($AH1)&gt;14,SUM($AH1)&gt;$AF1)</formula>
    </cfRule>
  </conditionalFormatting>
  <conditionalFormatting sqref="AE1:AF1048576 AI1:AK1048576">
    <cfRule type="expression" dxfId="73" priority="32">
      <formula>(($AE1-$AG1)+($AF1-$AH1))&lt;SUM($AI1:$AK1)</formula>
    </cfRule>
  </conditionalFormatting>
  <conditionalFormatting sqref="AN1:AN1048576 AL1:AL1048576">
    <cfRule type="expression" dxfId="72" priority="26">
      <formula>AND(ROW($AN1)&gt;14,SUM($AN1)&gt;$AL1)</formula>
    </cfRule>
  </conditionalFormatting>
  <conditionalFormatting sqref="AO1:AO1048576 AM1:AM1048576">
    <cfRule type="expression" dxfId="71" priority="25">
      <formula>AND(ROW($AO1)&gt;14,SUM($AO1)&gt;$AM1)</formula>
    </cfRule>
  </conditionalFormatting>
  <conditionalFormatting sqref="AP1:AR1048576 AL1:AM1048576">
    <cfRule type="expression" dxfId="70" priority="28">
      <formula>(($AL1-$AN1)+($AM1-$AO1))&lt;SUM($AP1:$AR1)</formula>
    </cfRule>
  </conditionalFormatting>
  <conditionalFormatting sqref="AU1:AU1048576 AS1:AS1048576">
    <cfRule type="expression" dxfId="69" priority="22">
      <formula>AND(ROW($AU1)&gt;14,SUM($AU1)&gt;$AS1)</formula>
    </cfRule>
  </conditionalFormatting>
  <conditionalFormatting sqref="AV1:AV1048576 AT1:AT1048576">
    <cfRule type="expression" dxfId="68" priority="21">
      <formula>AND(ROW($AV1)&gt;14,SUM($AV1)&gt;$AT1)</formula>
    </cfRule>
  </conditionalFormatting>
  <conditionalFormatting sqref="AW1:AY1048576 AS1:AT1048576">
    <cfRule type="expression" dxfId="67" priority="24">
      <formula>(($AS1-$AU1)+($AT1-$AV1))&lt;SUM($AW1:$AY1)</formula>
    </cfRule>
  </conditionalFormatting>
  <conditionalFormatting sqref="AZ1:AZ1048576 BB1:BB1048576">
    <cfRule type="expression" dxfId="66" priority="18">
      <formula>AND(ROW($BB1)&gt;14,SUM($BB1)&gt;$AZ1)</formula>
    </cfRule>
  </conditionalFormatting>
  <conditionalFormatting sqref="BA1:BA1048576 BC1:BC1048576">
    <cfRule type="expression" dxfId="65" priority="17">
      <formula>AND(ROW($BC1)&gt;14,SUM($BC1)&gt;$BA1)</formula>
    </cfRule>
  </conditionalFormatting>
  <conditionalFormatting sqref="AZ1:BA1048576 BD1:BF1048576">
    <cfRule type="expression" dxfId="64" priority="20">
      <formula>(($AZ1-$BB1)+($BA1-$BC1))&lt;SUM($BD1:$BF1)</formula>
    </cfRule>
  </conditionalFormatting>
  <conditionalFormatting sqref="BI1:BI1048576 BG1:BG1048576">
    <cfRule type="expression" dxfId="63" priority="14">
      <formula>AND(ROW($BI1)&gt;14,SUM($BI1)&gt;$BG1)</formula>
    </cfRule>
  </conditionalFormatting>
  <conditionalFormatting sqref="BJ1:BJ1048576 BH1:BH1048576">
    <cfRule type="expression" dxfId="62" priority="13">
      <formula>AND(ROW($BJ1)&gt;14,SUM($BJ1)&gt;$BH1)</formula>
    </cfRule>
  </conditionalFormatting>
  <conditionalFormatting sqref="BK1:BM1048576 BG1:BH1048576">
    <cfRule type="expression" dxfId="61" priority="16">
      <formula>(($BG1-$BI1)+($BH1-$BJ1))&lt;SUM($BK1:$BM1)</formula>
    </cfRule>
  </conditionalFormatting>
  <conditionalFormatting sqref="BP1:BP1048576 BN1:BN1048576">
    <cfRule type="expression" dxfId="60" priority="10">
      <formula>AND(ROW($BP1)&gt;14,SUM($BP1)&gt;$BN1)</formula>
    </cfRule>
  </conditionalFormatting>
  <conditionalFormatting sqref="BQ1:BQ1048576 BO1:BO1048576">
    <cfRule type="expression" dxfId="59" priority="9">
      <formula>AND(ROW($BQ1)&gt;14,SUM($BQ1)&gt;$BO1)</formula>
    </cfRule>
  </conditionalFormatting>
  <conditionalFormatting sqref="BR1:BT1048576 BN1:BO1048576">
    <cfRule type="expression" dxfId="58" priority="12">
      <formula>(($BN1-$BP1)+($BO1-$BQ1))&lt;SUM($BR1:$BT1)</formula>
    </cfRule>
  </conditionalFormatting>
  <conditionalFormatting sqref="C1:C1048576 E1:E1048576">
    <cfRule type="expression" dxfId="57" priority="6">
      <formula>AND(ROW($E1)&gt;14,SUM($E1)&gt;$C1)</formula>
    </cfRule>
  </conditionalFormatting>
  <conditionalFormatting sqref="F1:F1048576 D1:D1048576">
    <cfRule type="expression" dxfId="56" priority="5">
      <formula>AND(ROW($F1)&gt;14,SUM($F1)&gt;$D1)</formula>
    </cfRule>
  </conditionalFormatting>
  <conditionalFormatting sqref="G1:I1048576 C1:D1048576">
    <cfRule type="expression" dxfId="55" priority="8">
      <formula>(($C1-$E1)+($D1-$F1))&lt;SUM($G1:$I1)</formula>
    </cfRule>
  </conditionalFormatting>
  <conditionalFormatting sqref="J1:J1048576 L1:L1048576">
    <cfRule type="expression" dxfId="54" priority="2">
      <formula>AND(ROW($L1)&gt;14,SUM($L1)&gt;$J1)</formula>
    </cfRule>
  </conditionalFormatting>
  <conditionalFormatting sqref="K1:K1048576 M1:M1048576">
    <cfRule type="expression" dxfId="53" priority="1">
      <formula>AND(ROW($M1)&gt;14,SUM($M1)&gt;$K1)</formula>
    </cfRule>
  </conditionalFormatting>
  <conditionalFormatting sqref="J1:K1048576 N1:P1048576">
    <cfRule type="expression" dxfId="52" priority="4">
      <formula>(($J1-$L1)+($K1-$M1))&lt;SUM($N1:$P1)</formula>
    </cfRule>
  </conditionalFormatting>
  <hyperlinks>
    <hyperlink ref="C3" location="PrEP!O:O" display="Female, 15+ (FY22)" xr:uid="{1321DDB8-9716-434E-A4D1-3492383AF010}"/>
    <hyperlink ref="D3" location="PrEP!O:O" display="Male, 15+ (FY22)" xr:uid="{7CD699F8-4666-2E49-840C-82AC79DFB3B2}"/>
    <hyperlink ref="J3:K3" location="PrEP!L:L" display="Female, 15+ (FY22)" xr:uid="{355B7F93-5194-7C4A-A196-13ADFCC42FCC}"/>
    <hyperlink ref="Q3:R3" location="Cascade!AE:AE" display="Female, 15+ (FY22)" xr:uid="{CD9040F2-7132-5947-9B3B-ED830B28B962}"/>
    <hyperlink ref="X3:Y3" location="Cascade!AM:AM" display="Female, 15+ (FY22)" xr:uid="{4745DBC7-DFD9-DF4F-A194-5A48F0E7947E}"/>
    <hyperlink ref="AE3:AF3" location="Cascade!AP:AP" display="Female, 15+ (FY22)" xr:uid="{F82D7E30-EB21-0C49-94B9-45B56DF76069}"/>
    <hyperlink ref="AL3:AM3" location="Cascade!AT:AT" display="Female, 15+ (FY22)" xr:uid="{1E4B736F-2FD6-CD48-9283-404169AD568F}"/>
    <hyperlink ref="AS3:AT3" location="HTS!BN:BN" display="Female, 15+ (FY22)" xr:uid="{4FECEA1D-15D6-E649-80CA-4E286D5128BE}"/>
    <hyperlink ref="AZ3:BA3" location="HTS!BT:BT" display="Female, 15+ (FY22)" xr:uid="{E70F3862-2FC6-164F-91B6-CD450F500F47}"/>
    <hyperlink ref="BG3:BH3" location="HTS_RECENT!AF:AF" display="Female, 15+ (FY22)" xr:uid="{73EAE892-8246-2345-B79E-8503CCB73F9B}"/>
    <hyperlink ref="BN3:BO3" location="HTS!BY:BY" display="Female, 15+ (FY22)" xr:uid="{51474BFA-DF37-6347-A0C4-829E6DABD55C}"/>
    <hyperlink ref="E3:I3" location="KP!I:I" display="FSW" xr:uid="{DFCA1570-63AA-A246-BC61-D260D5B0F610}"/>
    <hyperlink ref="L3:P3" location="KP!K:K" display="FSW" xr:uid="{DAF64247-9882-FF47-9984-74711D5C2F23}"/>
    <hyperlink ref="S3:W3" location="KP!P:P" display="FSW" xr:uid="{7828389B-89E7-1046-8A2C-BCB12F4E0BD5}"/>
    <hyperlink ref="Z3:AD3" location="KP!V:V" display="FSW" xr:uid="{ACE2B93C-59A8-6749-9D2B-DCC39A9A55BA}"/>
    <hyperlink ref="AG3:AK3" location="KP!Y:Y" display="FSW" xr:uid="{597DEEF8-ACE0-C045-B10C-998F2C627AC8}"/>
    <hyperlink ref="AN3:AR3" location="KP!AA:AA" display="FSW" xr:uid="{97072C15-64A7-2F40-981B-28655C610F1F}"/>
    <hyperlink ref="AU3:AY3" location="KP!AG:AG" display="FSW" xr:uid="{2004118C-3F91-4E46-9F4C-488C08D3952D}"/>
    <hyperlink ref="BB3:BF3" location="KP!AH:AH" display="FSW" xr:uid="{3199C186-8DDD-C047-BF70-574E9F4A8F90}"/>
    <hyperlink ref="BI3:BM3" location="KP!AJ:AJ" display="FSW" xr:uid="{4AA32165-9DD7-7B4D-B7ED-C3CDBAA6E700}"/>
    <hyperlink ref="BP3:BT3" location="KP!AL:AL" display="FSW" xr:uid="{1B8C1FEC-5D47-C34B-95DE-D53DDC509080}"/>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1096</v>
      </c>
      <c r="F3" s="235" t="s">
        <v>1094</v>
      </c>
      <c r="G3" s="370" t="s">
        <v>1095</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5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CJ15" activePane="bottomRight" state="frozen"/>
      <selection pane="topRight"/>
      <selection pane="bottomLeft"/>
      <selection pane="bottomRight" activeCell="CU16" sqref="CU16"/>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533"/>
    <col min="12" max="15" width="6.1640625" style="456"/>
    <col min="16" max="85" width="6.1640625" style="456"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customWidth="1"/>
    <col min="104" max="105" width="8.83203125" style="459" customWidth="1"/>
    <col min="106" max="106" width="8.83203125" style="475" customWidth="1"/>
    <col min="107" max="180" width="8.83203125" style="459" customWidth="1"/>
  </cols>
  <sheetData>
    <row r="1" spans="1:180" ht="31" customHeight="1">
      <c r="A1" s="7" t="s">
        <v>104</v>
      </c>
      <c r="B1" s="7"/>
      <c r="C1" s="12"/>
      <c r="D1" s="12"/>
      <c r="E1" s="12"/>
      <c r="F1" s="12"/>
      <c r="I1" s="460"/>
      <c r="J1" s="457"/>
      <c r="K1" s="528" t="s">
        <v>1050</v>
      </c>
      <c r="L1" s="439"/>
      <c r="M1" s="439"/>
      <c r="N1" s="439"/>
      <c r="O1" s="439"/>
      <c r="P1" s="439"/>
      <c r="Q1" s="439"/>
      <c r="R1" s="439"/>
      <c r="S1" s="439"/>
      <c r="T1" s="439"/>
      <c r="U1" s="439"/>
      <c r="V1" s="439"/>
      <c r="W1" s="439"/>
      <c r="X1" s="439"/>
      <c r="Y1" s="439"/>
      <c r="Z1" s="439"/>
      <c r="AA1" s="439"/>
      <c r="AB1" s="439"/>
      <c r="AC1" s="439"/>
      <c r="AD1" s="439"/>
      <c r="AE1" s="439"/>
      <c r="AF1" s="439"/>
      <c r="AG1" s="439"/>
      <c r="AH1" s="439"/>
      <c r="AI1" s="439"/>
      <c r="AJ1" s="439"/>
      <c r="AK1" s="439"/>
      <c r="AL1" s="439"/>
      <c r="AM1" s="439"/>
      <c r="AN1" s="439"/>
      <c r="AO1" s="439"/>
      <c r="AP1" s="439"/>
      <c r="AQ1" s="439"/>
      <c r="AR1" s="439"/>
      <c r="AS1" s="439"/>
      <c r="AT1" s="439"/>
      <c r="AU1" s="439"/>
      <c r="AV1" s="439"/>
      <c r="AW1" s="439"/>
      <c r="AX1" s="439"/>
      <c r="AY1" s="439"/>
      <c r="AZ1" s="439"/>
      <c r="BA1" s="439"/>
      <c r="BB1" s="439"/>
      <c r="BC1" s="439"/>
      <c r="BD1" s="439"/>
      <c r="BE1" s="439"/>
      <c r="BF1" s="439"/>
      <c r="BG1" s="439"/>
      <c r="BH1" s="439"/>
      <c r="BI1" s="439"/>
      <c r="BJ1" s="439"/>
      <c r="BK1" s="439"/>
      <c r="BL1" s="439"/>
      <c r="BM1" s="439"/>
      <c r="BN1" s="439"/>
      <c r="BO1" s="439"/>
      <c r="BP1" s="439"/>
      <c r="BQ1" s="439"/>
      <c r="BR1" s="439"/>
      <c r="BS1" s="439"/>
      <c r="BT1" s="439"/>
      <c r="BU1" s="439"/>
      <c r="BV1" s="439"/>
      <c r="BW1" s="439"/>
      <c r="BX1" s="439"/>
      <c r="BY1" s="439"/>
      <c r="BZ1" s="439"/>
      <c r="CA1" s="439"/>
      <c r="CB1" s="439"/>
      <c r="CC1" s="439"/>
      <c r="CD1" s="439"/>
      <c r="CE1" s="439"/>
      <c r="CF1" s="439"/>
      <c r="CG1" s="439"/>
      <c r="CH1" s="473" t="s">
        <v>1052</v>
      </c>
      <c r="CI1" s="201"/>
      <c r="CJ1" s="485"/>
      <c r="CK1" s="201"/>
      <c r="CL1" s="473"/>
      <c r="CM1" s="201"/>
      <c r="CN1" s="439"/>
      <c r="CO1" s="485"/>
      <c r="CP1" s="201"/>
      <c r="CQ1" s="473"/>
      <c r="CR1" s="201"/>
      <c r="CS1" s="439"/>
      <c r="CT1" s="485"/>
      <c r="CU1" s="201"/>
      <c r="CV1" s="473"/>
      <c r="CW1" s="201"/>
      <c r="CX1" s="201"/>
      <c r="CY1" s="473"/>
      <c r="CZ1" s="201"/>
      <c r="DA1" s="201"/>
      <c r="DB1" s="473" t="s">
        <v>1049</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529" t="s">
        <v>1080</v>
      </c>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66" t="s">
        <v>1073</v>
      </c>
      <c r="CI2" s="202"/>
      <c r="CJ2" s="486"/>
      <c r="CK2" s="202"/>
      <c r="CL2" s="466" t="s">
        <v>1067</v>
      </c>
      <c r="CM2" s="202"/>
      <c r="CN2" s="440"/>
      <c r="CO2" s="486"/>
      <c r="CP2" s="202"/>
      <c r="CQ2" s="466" t="s">
        <v>1066</v>
      </c>
      <c r="CR2" s="202"/>
      <c r="CS2" s="440"/>
      <c r="CT2" s="486"/>
      <c r="CU2" s="202"/>
      <c r="CV2" s="466" t="s">
        <v>1065</v>
      </c>
      <c r="CW2" s="202"/>
      <c r="CX2" s="202"/>
      <c r="CY2" s="466" t="s">
        <v>1052</v>
      </c>
      <c r="CZ2" s="202"/>
      <c r="DA2" s="202"/>
      <c r="DB2" s="474" t="s">
        <v>1048</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26" t="s">
        <v>333</v>
      </c>
      <c r="B3" s="527"/>
      <c r="C3" s="14"/>
      <c r="D3" s="14"/>
      <c r="E3" s="14"/>
      <c r="F3" s="14"/>
      <c r="G3" s="95"/>
      <c r="H3" s="143"/>
      <c r="I3" s="461"/>
      <c r="J3" s="202"/>
      <c r="K3" s="529"/>
      <c r="L3" s="440"/>
      <c r="M3" s="440"/>
      <c r="N3" s="440"/>
      <c r="O3" s="440"/>
      <c r="P3" s="440"/>
      <c r="Q3" s="440"/>
      <c r="R3" s="440"/>
      <c r="S3" s="440"/>
      <c r="T3" s="440"/>
      <c r="U3" s="440"/>
      <c r="V3" s="440"/>
      <c r="W3" s="440"/>
      <c r="X3" s="440"/>
      <c r="Y3" s="440"/>
      <c r="Z3" s="440"/>
      <c r="AA3" s="440"/>
      <c r="AB3" s="440"/>
      <c r="AC3" s="440"/>
      <c r="AD3" s="440"/>
      <c r="AE3" s="440"/>
      <c r="AF3" s="440"/>
      <c r="AG3" s="440"/>
      <c r="AH3" s="440"/>
      <c r="AI3" s="440"/>
      <c r="AJ3" s="440"/>
      <c r="AK3" s="440"/>
      <c r="AL3" s="440"/>
      <c r="AM3" s="440"/>
      <c r="AN3" s="440"/>
      <c r="AO3" s="440"/>
      <c r="AP3" s="440"/>
      <c r="AQ3" s="440"/>
      <c r="AR3" s="440"/>
      <c r="AS3" s="440"/>
      <c r="AT3" s="440"/>
      <c r="AU3" s="440"/>
      <c r="AV3" s="440"/>
      <c r="AW3" s="440"/>
      <c r="AX3" s="440"/>
      <c r="AY3" s="440"/>
      <c r="AZ3" s="440"/>
      <c r="BA3" s="440"/>
      <c r="BB3" s="440"/>
      <c r="BC3" s="440"/>
      <c r="BD3" s="440"/>
      <c r="BE3" s="440"/>
      <c r="BF3" s="440"/>
      <c r="BG3" s="440"/>
      <c r="BH3" s="440"/>
      <c r="BI3" s="440"/>
      <c r="BJ3" s="440"/>
      <c r="BK3" s="440"/>
      <c r="BL3" s="440"/>
      <c r="BM3" s="440"/>
      <c r="BN3" s="440"/>
      <c r="BO3" s="440"/>
      <c r="BP3" s="440"/>
      <c r="BQ3" s="440"/>
      <c r="BR3" s="440"/>
      <c r="BS3" s="440"/>
      <c r="BT3" s="440"/>
      <c r="BU3" s="440"/>
      <c r="BV3" s="440"/>
      <c r="BW3" s="440"/>
      <c r="BX3" s="440"/>
      <c r="BY3" s="440"/>
      <c r="BZ3" s="440"/>
      <c r="CA3" s="440"/>
      <c r="CB3" s="440"/>
      <c r="CC3" s="440"/>
      <c r="CD3" s="440"/>
      <c r="CE3" s="440"/>
      <c r="CF3" s="440"/>
      <c r="CG3" s="440"/>
      <c r="CH3" s="466"/>
      <c r="CI3" s="202"/>
      <c r="CJ3" s="486"/>
      <c r="CK3" s="202"/>
      <c r="CL3" s="466"/>
      <c r="CM3" s="202"/>
      <c r="CN3" s="440"/>
      <c r="CO3" s="486"/>
      <c r="CP3" s="202"/>
      <c r="CQ3" s="466"/>
      <c r="CR3" s="202"/>
      <c r="CS3" s="440"/>
      <c r="CT3" s="486"/>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80"/>
      <c r="I4" s="458"/>
      <c r="J4" s="458"/>
      <c r="K4" s="530"/>
      <c r="L4" s="531"/>
      <c r="M4" s="531"/>
      <c r="N4" s="531"/>
      <c r="O4" s="531"/>
      <c r="P4" s="531"/>
      <c r="Q4" s="531"/>
      <c r="R4" s="531"/>
      <c r="S4" s="531"/>
      <c r="T4" s="531"/>
      <c r="U4" s="531"/>
      <c r="V4" s="531"/>
      <c r="W4" s="443"/>
      <c r="X4" s="443"/>
      <c r="Y4" s="443"/>
      <c r="Z4" s="443"/>
      <c r="AA4" s="443"/>
      <c r="AB4" s="443"/>
      <c r="AC4" s="443"/>
      <c r="AD4" s="443"/>
      <c r="AE4" s="443"/>
      <c r="AF4" s="443"/>
      <c r="AG4" s="443"/>
      <c r="AH4" s="443"/>
      <c r="AI4" s="443"/>
      <c r="AJ4" s="443"/>
      <c r="AK4" s="443"/>
      <c r="AL4" s="443"/>
      <c r="AM4" s="443"/>
      <c r="AN4" s="443"/>
      <c r="AO4" s="443"/>
      <c r="AP4" s="443"/>
      <c r="AQ4" s="443"/>
      <c r="AR4" s="443"/>
      <c r="AS4" s="443"/>
      <c r="AT4" s="443"/>
      <c r="AU4" s="443"/>
      <c r="AV4" s="443"/>
      <c r="AW4" s="443"/>
      <c r="AX4" s="443"/>
      <c r="AY4" s="443"/>
      <c r="AZ4" s="443"/>
      <c r="BA4" s="443"/>
      <c r="BB4" s="443"/>
      <c r="BC4" s="443"/>
      <c r="BD4" s="443"/>
      <c r="BE4" s="443"/>
      <c r="BF4" s="443"/>
      <c r="BG4" s="443"/>
      <c r="BH4" s="443"/>
      <c r="BI4" s="443"/>
      <c r="BJ4" s="443"/>
      <c r="BK4" s="443"/>
      <c r="BL4" s="443"/>
      <c r="BM4" s="443"/>
      <c r="BN4" s="443"/>
      <c r="BO4" s="443"/>
      <c r="BP4" s="443"/>
      <c r="BQ4" s="443"/>
      <c r="BR4" s="443"/>
      <c r="BS4" s="443"/>
      <c r="BT4" s="443"/>
      <c r="BU4" s="443"/>
      <c r="BV4" s="443"/>
      <c r="BW4" s="443"/>
      <c r="BX4" s="443"/>
      <c r="BY4" s="443"/>
      <c r="BZ4" s="443"/>
      <c r="CA4" s="443"/>
      <c r="CB4" s="443"/>
      <c r="CC4" s="443"/>
      <c r="CD4" s="443"/>
      <c r="CE4" s="443"/>
      <c r="CF4" s="443"/>
      <c r="CG4" s="443"/>
      <c r="CH4" s="467"/>
      <c r="CI4" s="205"/>
      <c r="CJ4" s="487"/>
      <c r="CK4" s="205"/>
      <c r="CL4" s="467"/>
      <c r="CM4" s="205"/>
      <c r="CN4" s="443"/>
      <c r="CO4" s="487"/>
      <c r="CP4" s="205"/>
      <c r="CQ4" s="467"/>
      <c r="CR4" s="205"/>
      <c r="CS4" s="443"/>
      <c r="CT4" s="487"/>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147</v>
      </c>
      <c r="B5" s="1" t="s">
        <v>147</v>
      </c>
      <c r="C5" s="1" t="s">
        <v>147</v>
      </c>
      <c r="D5" s="1" t="s">
        <v>147</v>
      </c>
      <c r="E5" s="1" t="s">
        <v>147</v>
      </c>
      <c r="F5" s="1" t="s">
        <v>147</v>
      </c>
      <c r="G5" s="1" t="s">
        <v>147</v>
      </c>
      <c r="H5" s="480" t="s">
        <v>147</v>
      </c>
      <c r="I5" s="458" t="s">
        <v>147</v>
      </c>
      <c r="J5" s="458" t="s">
        <v>147</v>
      </c>
      <c r="K5" s="530" t="s">
        <v>147</v>
      </c>
      <c r="L5" s="531"/>
      <c r="M5" s="531"/>
      <c r="N5" s="531"/>
      <c r="O5" s="531"/>
      <c r="P5" s="531"/>
      <c r="Q5" s="531"/>
      <c r="R5" s="531"/>
      <c r="S5" s="531"/>
      <c r="T5" s="531"/>
      <c r="U5" s="531"/>
      <c r="V5" s="531"/>
      <c r="W5" s="443"/>
      <c r="X5" s="443"/>
      <c r="Y5" s="443"/>
      <c r="Z5" s="443"/>
      <c r="AA5" s="443"/>
      <c r="AB5" s="443"/>
      <c r="AC5" s="443"/>
      <c r="AD5" s="443"/>
      <c r="AE5" s="443"/>
      <c r="AF5" s="443"/>
      <c r="AG5" s="443"/>
      <c r="AH5" s="443"/>
      <c r="AI5" s="443"/>
      <c r="AJ5" s="443"/>
      <c r="AK5" s="443"/>
      <c r="AL5" s="443"/>
      <c r="AM5" s="443"/>
      <c r="AN5" s="443"/>
      <c r="AO5" s="443"/>
      <c r="AP5" s="443"/>
      <c r="AQ5" s="443"/>
      <c r="AR5" s="443"/>
      <c r="AS5" s="443"/>
      <c r="AT5" s="443"/>
      <c r="AU5" s="443"/>
      <c r="AV5" s="443"/>
      <c r="AW5" s="443"/>
      <c r="AX5" s="443"/>
      <c r="AY5" s="443"/>
      <c r="AZ5" s="443"/>
      <c r="BA5" s="443"/>
      <c r="BB5" s="443"/>
      <c r="BC5" s="443"/>
      <c r="BD5" s="443"/>
      <c r="BE5" s="443"/>
      <c r="BF5" s="443"/>
      <c r="BG5" s="443"/>
      <c r="BH5" s="443"/>
      <c r="BI5" s="443"/>
      <c r="BJ5" s="443"/>
      <c r="BK5" s="443"/>
      <c r="BL5" s="443"/>
      <c r="BM5" s="443"/>
      <c r="BN5" s="443"/>
      <c r="BO5" s="443"/>
      <c r="BP5" s="443"/>
      <c r="BQ5" s="443"/>
      <c r="BR5" s="443"/>
      <c r="BS5" s="443"/>
      <c r="BT5" s="443"/>
      <c r="BU5" s="443"/>
      <c r="BV5" s="443"/>
      <c r="BW5" s="443"/>
      <c r="BX5" s="443"/>
      <c r="BY5" s="443"/>
      <c r="BZ5" s="443"/>
      <c r="CA5" s="443"/>
      <c r="CB5" s="443"/>
      <c r="CC5" s="443"/>
      <c r="CD5" s="443"/>
      <c r="CE5" s="443"/>
      <c r="CF5" s="443"/>
      <c r="CG5" s="443"/>
      <c r="CH5" s="467" t="s">
        <v>147</v>
      </c>
      <c r="CI5" s="205" t="s">
        <v>147</v>
      </c>
      <c r="CJ5" s="487" t="s">
        <v>147</v>
      </c>
      <c r="CK5" s="205" t="s">
        <v>160</v>
      </c>
      <c r="CL5" s="467" t="s">
        <v>147</v>
      </c>
      <c r="CM5" s="205" t="s">
        <v>147</v>
      </c>
      <c r="CN5" s="443" t="s">
        <v>147</v>
      </c>
      <c r="CO5" s="487" t="s">
        <v>147</v>
      </c>
      <c r="CP5" s="205" t="s">
        <v>160</v>
      </c>
      <c r="CQ5" s="467" t="s">
        <v>147</v>
      </c>
      <c r="CR5" s="205" t="s">
        <v>147</v>
      </c>
      <c r="CS5" s="443" t="s">
        <v>147</v>
      </c>
      <c r="CT5" s="487" t="s">
        <v>147</v>
      </c>
      <c r="CU5" s="205" t="s">
        <v>160</v>
      </c>
      <c r="CV5" s="467" t="s">
        <v>147</v>
      </c>
      <c r="CW5" s="205" t="s">
        <v>147</v>
      </c>
      <c r="CX5" s="205" t="s">
        <v>147</v>
      </c>
      <c r="CY5" s="467" t="s">
        <v>147</v>
      </c>
      <c r="CZ5" s="205" t="s">
        <v>147</v>
      </c>
      <c r="DA5" s="205" t="s">
        <v>147</v>
      </c>
      <c r="DB5" s="475" t="s">
        <v>160</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256</v>
      </c>
      <c r="B6" s="1" t="s">
        <v>256</v>
      </c>
      <c r="C6" s="1" t="s">
        <v>256</v>
      </c>
      <c r="D6" s="1" t="s">
        <v>256</v>
      </c>
      <c r="E6" s="1" t="s">
        <v>256</v>
      </c>
      <c r="F6" s="1" t="s">
        <v>256</v>
      </c>
      <c r="G6" s="1" t="s">
        <v>256</v>
      </c>
      <c r="H6" s="480" t="s">
        <v>256</v>
      </c>
      <c r="I6" s="458" t="s">
        <v>142</v>
      </c>
      <c r="J6" s="458" t="s">
        <v>142</v>
      </c>
      <c r="K6" s="530" t="s">
        <v>255</v>
      </c>
      <c r="L6" s="531"/>
      <c r="M6" s="531"/>
      <c r="N6" s="531"/>
      <c r="O6" s="531"/>
      <c r="P6" s="531"/>
      <c r="Q6" s="531"/>
      <c r="R6" s="531"/>
      <c r="S6" s="531"/>
      <c r="T6" s="531"/>
      <c r="U6" s="531"/>
      <c r="V6" s="531"/>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67" t="s">
        <v>141</v>
      </c>
      <c r="CI6" s="205" t="s">
        <v>141</v>
      </c>
      <c r="CJ6" s="487" t="s">
        <v>142</v>
      </c>
      <c r="CK6" s="205" t="s">
        <v>141</v>
      </c>
      <c r="CL6" s="467" t="s">
        <v>141</v>
      </c>
      <c r="CM6" s="205" t="s">
        <v>141</v>
      </c>
      <c r="CN6" s="443" t="s">
        <v>162</v>
      </c>
      <c r="CO6" s="487" t="s">
        <v>161</v>
      </c>
      <c r="CP6" s="205" t="s">
        <v>141</v>
      </c>
      <c r="CQ6" s="467" t="s">
        <v>141</v>
      </c>
      <c r="CR6" s="205" t="s">
        <v>141</v>
      </c>
      <c r="CS6" s="443" t="s">
        <v>162</v>
      </c>
      <c r="CT6" s="487" t="s">
        <v>161</v>
      </c>
      <c r="CU6" s="205" t="s">
        <v>141</v>
      </c>
      <c r="CV6" s="467" t="s">
        <v>141</v>
      </c>
      <c r="CW6" s="205" t="s">
        <v>141</v>
      </c>
      <c r="CX6" s="205" t="s">
        <v>141</v>
      </c>
      <c r="CY6" s="467" t="s">
        <v>141</v>
      </c>
      <c r="CZ6" s="205" t="s">
        <v>141</v>
      </c>
      <c r="DA6" s="205" t="s">
        <v>141</v>
      </c>
      <c r="DB6" s="475" t="s">
        <v>141</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159</v>
      </c>
      <c r="B7" s="1" t="s">
        <v>159</v>
      </c>
      <c r="C7" s="1" t="s">
        <v>159</v>
      </c>
      <c r="D7" s="1" t="s">
        <v>159</v>
      </c>
      <c r="E7" s="1" t="s">
        <v>159</v>
      </c>
      <c r="F7" s="1" t="s">
        <v>159</v>
      </c>
      <c r="G7" s="1" t="s">
        <v>159</v>
      </c>
      <c r="H7" s="480" t="s">
        <v>159</v>
      </c>
      <c r="I7" s="458" t="s">
        <v>143</v>
      </c>
      <c r="J7" s="458" t="s">
        <v>144</v>
      </c>
      <c r="K7" s="530" t="s">
        <v>144</v>
      </c>
      <c r="L7" s="531"/>
      <c r="M7" s="531"/>
      <c r="N7" s="531"/>
      <c r="O7" s="531"/>
      <c r="P7" s="531"/>
      <c r="Q7" s="531"/>
      <c r="R7" s="531"/>
      <c r="S7" s="531"/>
      <c r="T7" s="531"/>
      <c r="U7" s="531"/>
      <c r="V7" s="531"/>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c r="BC7" s="443"/>
      <c r="BD7" s="443"/>
      <c r="BE7" s="443"/>
      <c r="BF7" s="443"/>
      <c r="BG7" s="443"/>
      <c r="BH7" s="443"/>
      <c r="BI7" s="443"/>
      <c r="BJ7" s="443"/>
      <c r="BK7" s="443"/>
      <c r="BL7" s="443"/>
      <c r="BM7" s="443"/>
      <c r="BN7" s="443"/>
      <c r="BO7" s="443"/>
      <c r="BP7" s="443"/>
      <c r="BQ7" s="443"/>
      <c r="BR7" s="443"/>
      <c r="BS7" s="443"/>
      <c r="BT7" s="443"/>
      <c r="BU7" s="443"/>
      <c r="BV7" s="443"/>
      <c r="BW7" s="443"/>
      <c r="BX7" s="443"/>
      <c r="BY7" s="443"/>
      <c r="BZ7" s="443"/>
      <c r="CA7" s="443"/>
      <c r="CB7" s="443"/>
      <c r="CC7" s="443"/>
      <c r="CD7" s="443"/>
      <c r="CE7" s="443"/>
      <c r="CF7" s="443"/>
      <c r="CG7" s="443"/>
      <c r="CH7" s="467" t="s">
        <v>143</v>
      </c>
      <c r="CI7" s="205" t="s">
        <v>143</v>
      </c>
      <c r="CJ7" s="487" t="s">
        <v>159</v>
      </c>
      <c r="CK7" s="205" t="s">
        <v>143</v>
      </c>
      <c r="CL7" s="467" t="s">
        <v>143</v>
      </c>
      <c r="CM7" s="205" t="s">
        <v>143</v>
      </c>
      <c r="CN7" s="443" t="s">
        <v>144</v>
      </c>
      <c r="CO7" s="487" t="s">
        <v>159</v>
      </c>
      <c r="CP7" s="205" t="s">
        <v>143</v>
      </c>
      <c r="CQ7" s="467" t="s">
        <v>143</v>
      </c>
      <c r="CR7" s="205" t="s">
        <v>143</v>
      </c>
      <c r="CS7" s="443" t="s">
        <v>144</v>
      </c>
      <c r="CT7" s="487" t="s">
        <v>159</v>
      </c>
      <c r="CU7" s="205" t="s">
        <v>143</v>
      </c>
      <c r="CV7" s="467" t="s">
        <v>143</v>
      </c>
      <c r="CW7" s="205" t="s">
        <v>143</v>
      </c>
      <c r="CX7" s="205" t="s">
        <v>143</v>
      </c>
      <c r="CY7" s="467" t="s">
        <v>143</v>
      </c>
      <c r="CZ7" s="205" t="s">
        <v>143</v>
      </c>
      <c r="DA7" s="205" t="s">
        <v>143</v>
      </c>
      <c r="DB7" s="475" t="s">
        <v>143</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1051</v>
      </c>
      <c r="B8" s="1" t="s">
        <v>1051</v>
      </c>
      <c r="C8" s="1" t="s">
        <v>1051</v>
      </c>
      <c r="D8" s="1" t="s">
        <v>1051</v>
      </c>
      <c r="E8" s="1" t="s">
        <v>1051</v>
      </c>
      <c r="F8" s="73" t="s">
        <v>1051</v>
      </c>
      <c r="G8" s="1" t="s">
        <v>1051</v>
      </c>
      <c r="H8" s="480" t="s">
        <v>1051</v>
      </c>
      <c r="I8" s="458" t="s">
        <v>1051</v>
      </c>
      <c r="J8" s="458" t="s">
        <v>1051</v>
      </c>
      <c r="K8" s="530" t="s">
        <v>1051</v>
      </c>
      <c r="L8" s="531"/>
      <c r="M8" s="531"/>
      <c r="N8" s="531"/>
      <c r="O8" s="531"/>
      <c r="P8" s="531"/>
      <c r="Q8" s="531"/>
      <c r="R8" s="531"/>
      <c r="S8" s="531"/>
      <c r="T8" s="531"/>
      <c r="U8" s="531"/>
      <c r="V8" s="531"/>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67" t="s">
        <v>1051</v>
      </c>
      <c r="CI8" s="205" t="s">
        <v>1051</v>
      </c>
      <c r="CJ8" s="487" t="s">
        <v>1051</v>
      </c>
      <c r="CK8" s="205" t="s">
        <v>1051</v>
      </c>
      <c r="CL8" s="467" t="s">
        <v>1051</v>
      </c>
      <c r="CM8" s="205" t="s">
        <v>1051</v>
      </c>
      <c r="CN8" s="443" t="s">
        <v>1051</v>
      </c>
      <c r="CO8" s="487" t="s">
        <v>1051</v>
      </c>
      <c r="CP8" s="205" t="s">
        <v>1051</v>
      </c>
      <c r="CQ8" s="467" t="s">
        <v>1051</v>
      </c>
      <c r="CR8" s="205" t="s">
        <v>1051</v>
      </c>
      <c r="CS8" s="443" t="s">
        <v>1051</v>
      </c>
      <c r="CT8" s="487" t="s">
        <v>1051</v>
      </c>
      <c r="CU8" s="205" t="s">
        <v>1051</v>
      </c>
      <c r="CV8" s="467" t="s">
        <v>1051</v>
      </c>
      <c r="CW8" s="205" t="s">
        <v>1051</v>
      </c>
      <c r="CX8" s="205" t="s">
        <v>1051</v>
      </c>
      <c r="CY8" s="467" t="s">
        <v>1051</v>
      </c>
      <c r="CZ8" s="205" t="s">
        <v>1051</v>
      </c>
      <c r="DA8" s="205" t="s">
        <v>1051</v>
      </c>
      <c r="DB8" s="475" t="s">
        <v>1051</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1051</v>
      </c>
      <c r="B9" s="1" t="s">
        <v>1051</v>
      </c>
      <c r="C9" s="1" t="s">
        <v>1051</v>
      </c>
      <c r="D9" s="1" t="s">
        <v>1051</v>
      </c>
      <c r="E9" s="1" t="s">
        <v>1051</v>
      </c>
      <c r="F9" s="73" t="s">
        <v>1051</v>
      </c>
      <c r="G9" s="1" t="s">
        <v>1051</v>
      </c>
      <c r="H9" s="480" t="s">
        <v>1051</v>
      </c>
      <c r="I9" s="458" t="s">
        <v>1051</v>
      </c>
      <c r="J9" s="458" t="s">
        <v>1051</v>
      </c>
      <c r="K9" s="530" t="s">
        <v>1051</v>
      </c>
      <c r="L9" s="531"/>
      <c r="M9" s="531"/>
      <c r="N9" s="531"/>
      <c r="O9" s="531"/>
      <c r="P9" s="531"/>
      <c r="Q9" s="531"/>
      <c r="R9" s="531"/>
      <c r="S9" s="531"/>
      <c r="T9" s="531"/>
      <c r="U9" s="531"/>
      <c r="V9" s="531"/>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c r="BC9" s="443"/>
      <c r="BD9" s="443"/>
      <c r="BE9" s="443"/>
      <c r="BF9" s="443"/>
      <c r="BG9" s="443"/>
      <c r="BH9" s="443"/>
      <c r="BI9" s="443"/>
      <c r="BJ9" s="443"/>
      <c r="BK9" s="443"/>
      <c r="BL9" s="443"/>
      <c r="BM9" s="443"/>
      <c r="BN9" s="443"/>
      <c r="BO9" s="443"/>
      <c r="BP9" s="443"/>
      <c r="BQ9" s="443"/>
      <c r="BR9" s="443"/>
      <c r="BS9" s="443"/>
      <c r="BT9" s="443"/>
      <c r="BU9" s="443"/>
      <c r="BV9" s="443"/>
      <c r="BW9" s="443"/>
      <c r="BX9" s="443"/>
      <c r="BY9" s="443"/>
      <c r="BZ9" s="443"/>
      <c r="CA9" s="443"/>
      <c r="CB9" s="443"/>
      <c r="CC9" s="443"/>
      <c r="CD9" s="443"/>
      <c r="CE9" s="443"/>
      <c r="CF9" s="443"/>
      <c r="CG9" s="443"/>
      <c r="CH9" s="467" t="s">
        <v>1051</v>
      </c>
      <c r="CI9" s="205" t="s">
        <v>1051</v>
      </c>
      <c r="CJ9" s="487" t="s">
        <v>1051</v>
      </c>
      <c r="CK9" s="205" t="s">
        <v>1051</v>
      </c>
      <c r="CL9" s="467" t="s">
        <v>1051</v>
      </c>
      <c r="CM9" s="205" t="s">
        <v>1051</v>
      </c>
      <c r="CN9" s="443" t="s">
        <v>1051</v>
      </c>
      <c r="CO9" s="487" t="s">
        <v>1051</v>
      </c>
      <c r="CP9" s="205" t="s">
        <v>1051</v>
      </c>
      <c r="CQ9" s="467" t="s">
        <v>1051</v>
      </c>
      <c r="CR9" s="205" t="s">
        <v>1051</v>
      </c>
      <c r="CS9" s="443" t="s">
        <v>1051</v>
      </c>
      <c r="CT9" s="487" t="s">
        <v>1051</v>
      </c>
      <c r="CU9" s="205" t="s">
        <v>1051</v>
      </c>
      <c r="CV9" s="467" t="s">
        <v>1051</v>
      </c>
      <c r="CW9" s="205" t="s">
        <v>1051</v>
      </c>
      <c r="CX9" s="205" t="s">
        <v>1051</v>
      </c>
      <c r="CY9" s="467" t="s">
        <v>1051</v>
      </c>
      <c r="CZ9" s="205" t="s">
        <v>1051</v>
      </c>
      <c r="DA9" s="205" t="s">
        <v>1051</v>
      </c>
      <c r="DB9" s="475" t="s">
        <v>1051</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1051</v>
      </c>
      <c r="B10" s="1" t="s">
        <v>1051</v>
      </c>
      <c r="C10" s="1" t="s">
        <v>1051</v>
      </c>
      <c r="D10" s="1" t="s">
        <v>1051</v>
      </c>
      <c r="E10" s="1" t="s">
        <v>1051</v>
      </c>
      <c r="F10" s="73" t="s">
        <v>1051</v>
      </c>
      <c r="G10" s="1" t="s">
        <v>1051</v>
      </c>
      <c r="H10" s="480" t="s">
        <v>1051</v>
      </c>
      <c r="I10" s="458" t="s">
        <v>1051</v>
      </c>
      <c r="J10" s="458" t="s">
        <v>1051</v>
      </c>
      <c r="K10" s="530" t="s">
        <v>1051</v>
      </c>
      <c r="L10" s="531"/>
      <c r="M10" s="531"/>
      <c r="N10" s="531"/>
      <c r="O10" s="531"/>
      <c r="P10" s="531"/>
      <c r="Q10" s="531"/>
      <c r="R10" s="531"/>
      <c r="S10" s="531"/>
      <c r="T10" s="531"/>
      <c r="U10" s="531"/>
      <c r="V10" s="531"/>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3"/>
      <c r="BL10" s="443"/>
      <c r="BM10" s="443"/>
      <c r="BN10" s="443"/>
      <c r="BO10" s="443"/>
      <c r="BP10" s="443"/>
      <c r="BQ10" s="443"/>
      <c r="BR10" s="443"/>
      <c r="BS10" s="443"/>
      <c r="BT10" s="443"/>
      <c r="BU10" s="443"/>
      <c r="BV10" s="443"/>
      <c r="BW10" s="443"/>
      <c r="BX10" s="443"/>
      <c r="BY10" s="443"/>
      <c r="BZ10" s="443"/>
      <c r="CA10" s="443"/>
      <c r="CB10" s="443"/>
      <c r="CC10" s="443"/>
      <c r="CD10" s="443"/>
      <c r="CE10" s="443"/>
      <c r="CF10" s="443"/>
      <c r="CG10" s="443"/>
      <c r="CH10" s="467" t="s">
        <v>1051</v>
      </c>
      <c r="CI10" s="205" t="s">
        <v>1051</v>
      </c>
      <c r="CJ10" s="487" t="s">
        <v>1051</v>
      </c>
      <c r="CK10" s="205" t="s">
        <v>1051</v>
      </c>
      <c r="CL10" s="467" t="s">
        <v>1051</v>
      </c>
      <c r="CM10" s="205" t="s">
        <v>1051</v>
      </c>
      <c r="CN10" s="443" t="s">
        <v>1051</v>
      </c>
      <c r="CO10" s="487" t="s">
        <v>1051</v>
      </c>
      <c r="CP10" s="205" t="s">
        <v>1051</v>
      </c>
      <c r="CQ10" s="467" t="s">
        <v>1051</v>
      </c>
      <c r="CR10" s="205" t="s">
        <v>1051</v>
      </c>
      <c r="CS10" s="443" t="s">
        <v>1051</v>
      </c>
      <c r="CT10" s="487" t="s">
        <v>1051</v>
      </c>
      <c r="CU10" s="205" t="s">
        <v>1051</v>
      </c>
      <c r="CV10" s="467" t="s">
        <v>1051</v>
      </c>
      <c r="CW10" s="205" t="s">
        <v>1051</v>
      </c>
      <c r="CX10" s="205" t="s">
        <v>1051</v>
      </c>
      <c r="CY10" s="467" t="s">
        <v>1051</v>
      </c>
      <c r="CZ10" s="205" t="s">
        <v>1051</v>
      </c>
      <c r="DA10" s="205" t="s">
        <v>1051</v>
      </c>
      <c r="DB10" s="475" t="s">
        <v>1051</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1051</v>
      </c>
      <c r="B11" s="1" t="s">
        <v>1051</v>
      </c>
      <c r="C11" s="1" t="s">
        <v>1051</v>
      </c>
      <c r="D11" s="1" t="s">
        <v>1051</v>
      </c>
      <c r="E11" s="1" t="s">
        <v>1051</v>
      </c>
      <c r="F11" s="73" t="s">
        <v>1051</v>
      </c>
      <c r="G11" s="1" t="s">
        <v>1051</v>
      </c>
      <c r="H11" s="480" t="s">
        <v>1051</v>
      </c>
      <c r="I11" s="458" t="s">
        <v>1051</v>
      </c>
      <c r="J11" s="458" t="s">
        <v>1051</v>
      </c>
      <c r="K11" s="530" t="s">
        <v>1051</v>
      </c>
      <c r="L11" s="531"/>
      <c r="M11" s="531"/>
      <c r="N11" s="531"/>
      <c r="O11" s="531"/>
      <c r="P11" s="531"/>
      <c r="Q11" s="531"/>
      <c r="R11" s="531"/>
      <c r="S11" s="531"/>
      <c r="T11" s="531"/>
      <c r="U11" s="531"/>
      <c r="V11" s="531"/>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c r="BC11" s="443"/>
      <c r="BD11" s="443"/>
      <c r="BE11" s="443"/>
      <c r="BF11" s="443"/>
      <c r="BG11" s="443"/>
      <c r="BH11" s="443"/>
      <c r="BI11" s="443"/>
      <c r="BJ11" s="443"/>
      <c r="BK11" s="443"/>
      <c r="BL11" s="443"/>
      <c r="BM11" s="443"/>
      <c r="BN11" s="443"/>
      <c r="BO11" s="443"/>
      <c r="BP11" s="443"/>
      <c r="BQ11" s="443"/>
      <c r="BR11" s="443"/>
      <c r="BS11" s="443"/>
      <c r="BT11" s="443"/>
      <c r="BU11" s="443"/>
      <c r="BV11" s="443"/>
      <c r="BW11" s="443"/>
      <c r="BX11" s="443"/>
      <c r="BY11" s="443"/>
      <c r="BZ11" s="443"/>
      <c r="CA11" s="443"/>
      <c r="CB11" s="443"/>
      <c r="CC11" s="443"/>
      <c r="CD11" s="443"/>
      <c r="CE11" s="443"/>
      <c r="CF11" s="443"/>
      <c r="CG11" s="443"/>
      <c r="CH11" s="467" t="s">
        <v>1051</v>
      </c>
      <c r="CI11" s="205" t="s">
        <v>1051</v>
      </c>
      <c r="CJ11" s="487" t="s">
        <v>1051</v>
      </c>
      <c r="CK11" s="205" t="s">
        <v>1051</v>
      </c>
      <c r="CL11" s="467" t="s">
        <v>1051</v>
      </c>
      <c r="CM11" s="205" t="s">
        <v>1051</v>
      </c>
      <c r="CN11" s="443" t="s">
        <v>1051</v>
      </c>
      <c r="CO11" s="487" t="s">
        <v>1051</v>
      </c>
      <c r="CP11" s="205" t="s">
        <v>1051</v>
      </c>
      <c r="CQ11" s="467" t="s">
        <v>1051</v>
      </c>
      <c r="CR11" s="205" t="s">
        <v>1051</v>
      </c>
      <c r="CS11" s="443" t="s">
        <v>1051</v>
      </c>
      <c r="CT11" s="487" t="s">
        <v>1051</v>
      </c>
      <c r="CU11" s="205" t="s">
        <v>1051</v>
      </c>
      <c r="CV11" s="467" t="s">
        <v>1051</v>
      </c>
      <c r="CW11" s="205" t="s">
        <v>1051</v>
      </c>
      <c r="CX11" s="205" t="s">
        <v>1051</v>
      </c>
      <c r="CY11" s="467" t="s">
        <v>1051</v>
      </c>
      <c r="CZ11" s="205" t="s">
        <v>1051</v>
      </c>
      <c r="DA11" s="205" t="s">
        <v>1051</v>
      </c>
      <c r="DB11" s="475" t="s">
        <v>1051</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1051</v>
      </c>
      <c r="B12" s="1" t="s">
        <v>1051</v>
      </c>
      <c r="C12" s="1" t="s">
        <v>1051</v>
      </c>
      <c r="D12" s="1" t="s">
        <v>1051</v>
      </c>
      <c r="E12" s="1" t="s">
        <v>1051</v>
      </c>
      <c r="F12" s="73" t="s">
        <v>1051</v>
      </c>
      <c r="G12" s="1" t="s">
        <v>1051</v>
      </c>
      <c r="H12" s="480" t="s">
        <v>1051</v>
      </c>
      <c r="I12" s="458" t="s">
        <v>1051</v>
      </c>
      <c r="J12" s="458" t="s">
        <v>1051</v>
      </c>
      <c r="K12" s="530" t="s">
        <v>1051</v>
      </c>
      <c r="L12" s="531"/>
      <c r="M12" s="531"/>
      <c r="N12" s="531"/>
      <c r="O12" s="531"/>
      <c r="P12" s="531"/>
      <c r="Q12" s="531"/>
      <c r="R12" s="531"/>
      <c r="S12" s="531"/>
      <c r="T12" s="531"/>
      <c r="U12" s="531"/>
      <c r="V12" s="531"/>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c r="BC12" s="443"/>
      <c r="BD12" s="443"/>
      <c r="BE12" s="443"/>
      <c r="BF12" s="443"/>
      <c r="BG12" s="443"/>
      <c r="BH12" s="443"/>
      <c r="BI12" s="443"/>
      <c r="BJ12" s="443"/>
      <c r="BK12" s="443"/>
      <c r="BL12" s="443"/>
      <c r="BM12" s="443"/>
      <c r="BN12" s="443"/>
      <c r="BO12" s="443"/>
      <c r="BP12" s="443"/>
      <c r="BQ12" s="443"/>
      <c r="BR12" s="443"/>
      <c r="BS12" s="443"/>
      <c r="BT12" s="443"/>
      <c r="BU12" s="443"/>
      <c r="BV12" s="443"/>
      <c r="BW12" s="443"/>
      <c r="BX12" s="443"/>
      <c r="BY12" s="443"/>
      <c r="BZ12" s="443"/>
      <c r="CA12" s="443"/>
      <c r="CB12" s="443"/>
      <c r="CC12" s="443"/>
      <c r="CD12" s="443"/>
      <c r="CE12" s="443"/>
      <c r="CF12" s="443"/>
      <c r="CG12" s="443"/>
      <c r="CH12" s="467" t="s">
        <v>1051</v>
      </c>
      <c r="CI12" s="205" t="s">
        <v>1051</v>
      </c>
      <c r="CJ12" s="487" t="s">
        <v>1051</v>
      </c>
      <c r="CK12" s="205" t="s">
        <v>1051</v>
      </c>
      <c r="CL12" s="467" t="s">
        <v>1051</v>
      </c>
      <c r="CM12" s="205" t="s">
        <v>1051</v>
      </c>
      <c r="CN12" s="443" t="s">
        <v>1051</v>
      </c>
      <c r="CO12" s="487" t="s">
        <v>1051</v>
      </c>
      <c r="CP12" s="205" t="s">
        <v>1051</v>
      </c>
      <c r="CQ12" s="467" t="s">
        <v>1051</v>
      </c>
      <c r="CR12" s="205" t="s">
        <v>1051</v>
      </c>
      <c r="CS12" s="443" t="s">
        <v>1051</v>
      </c>
      <c r="CT12" s="487" t="s">
        <v>1051</v>
      </c>
      <c r="CU12" s="205" t="s">
        <v>1051</v>
      </c>
      <c r="CV12" s="467" t="s">
        <v>1051</v>
      </c>
      <c r="CW12" s="205" t="s">
        <v>1051</v>
      </c>
      <c r="CX12" s="205" t="s">
        <v>1051</v>
      </c>
      <c r="CY12" s="467" t="s">
        <v>1051</v>
      </c>
      <c r="CZ12" s="205" t="s">
        <v>1051</v>
      </c>
      <c r="DA12" s="205" t="s">
        <v>1051</v>
      </c>
      <c r="DB12" s="475" t="s">
        <v>1051</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1051</v>
      </c>
      <c r="B13" s="1" t="s">
        <v>1051</v>
      </c>
      <c r="C13" s="1" t="s">
        <v>1051</v>
      </c>
      <c r="D13" s="1" t="s">
        <v>1051</v>
      </c>
      <c r="E13" s="1" t="s">
        <v>1051</v>
      </c>
      <c r="F13" s="73" t="s">
        <v>1051</v>
      </c>
      <c r="G13" s="1" t="s">
        <v>1051</v>
      </c>
      <c r="H13" s="480" t="s">
        <v>1051</v>
      </c>
      <c r="I13" s="458" t="s">
        <v>1051</v>
      </c>
      <c r="J13" s="458" t="s">
        <v>1051</v>
      </c>
      <c r="K13" s="530" t="s">
        <v>1051</v>
      </c>
      <c r="L13" s="531"/>
      <c r="M13" s="531"/>
      <c r="N13" s="531"/>
      <c r="O13" s="531"/>
      <c r="P13" s="531"/>
      <c r="Q13" s="531"/>
      <c r="R13" s="531"/>
      <c r="S13" s="531"/>
      <c r="T13" s="531"/>
      <c r="U13" s="531"/>
      <c r="V13" s="531"/>
      <c r="W13" s="531"/>
      <c r="X13" s="531"/>
      <c r="Y13" s="531"/>
      <c r="Z13" s="531"/>
      <c r="AA13" s="531"/>
      <c r="AB13" s="531"/>
      <c r="AC13" s="531"/>
      <c r="AD13" s="531"/>
      <c r="AE13" s="531"/>
      <c r="AF13" s="531"/>
      <c r="AG13" s="531"/>
      <c r="AH13" s="531"/>
      <c r="AI13" s="531"/>
      <c r="AJ13" s="531"/>
      <c r="AK13" s="531"/>
      <c r="AL13" s="531"/>
      <c r="AM13" s="531"/>
      <c r="AN13" s="531"/>
      <c r="AO13" s="531"/>
      <c r="AP13" s="531"/>
      <c r="AQ13" s="531"/>
      <c r="AR13" s="531"/>
      <c r="AS13" s="531"/>
      <c r="AT13" s="531"/>
      <c r="AU13" s="531"/>
      <c r="AV13" s="531"/>
      <c r="AW13" s="531"/>
      <c r="AX13" s="531"/>
      <c r="AY13" s="531"/>
      <c r="AZ13" s="531"/>
      <c r="BA13" s="531"/>
      <c r="BB13" s="531"/>
      <c r="BC13" s="531"/>
      <c r="BD13" s="531"/>
      <c r="BE13" s="531"/>
      <c r="BF13" s="531"/>
      <c r="BG13" s="531"/>
      <c r="BH13" s="531"/>
      <c r="BI13" s="531"/>
      <c r="BJ13" s="531"/>
      <c r="BK13" s="531"/>
      <c r="BL13" s="531"/>
      <c r="BM13" s="531"/>
      <c r="BN13" s="531"/>
      <c r="BO13" s="531"/>
      <c r="BP13" s="531"/>
      <c r="BQ13" s="531"/>
      <c r="BR13" s="531"/>
      <c r="BS13" s="531"/>
      <c r="BT13" s="531"/>
      <c r="BU13" s="531"/>
      <c r="BV13" s="531"/>
      <c r="BW13" s="531"/>
      <c r="BX13" s="531"/>
      <c r="BY13" s="531"/>
      <c r="BZ13" s="531"/>
      <c r="CA13" s="531"/>
      <c r="CB13" s="531"/>
      <c r="CC13" s="531"/>
      <c r="CD13" s="531"/>
      <c r="CE13" s="531"/>
      <c r="CF13" s="531"/>
      <c r="CG13" s="531"/>
      <c r="CH13" s="467" t="s">
        <v>1051</v>
      </c>
      <c r="CI13" s="205" t="s">
        <v>1051</v>
      </c>
      <c r="CJ13" s="487" t="s">
        <v>1051</v>
      </c>
      <c r="CK13" s="205" t="s">
        <v>1051</v>
      </c>
      <c r="CL13" s="467" t="s">
        <v>1051</v>
      </c>
      <c r="CM13" s="205" t="s">
        <v>1051</v>
      </c>
      <c r="CN13" s="443" t="s">
        <v>1051</v>
      </c>
      <c r="CO13" s="487" t="s">
        <v>1051</v>
      </c>
      <c r="CP13" s="205" t="s">
        <v>1051</v>
      </c>
      <c r="CQ13" s="467" t="s">
        <v>1051</v>
      </c>
      <c r="CR13" s="205" t="s">
        <v>1051</v>
      </c>
      <c r="CS13" s="443" t="s">
        <v>1051</v>
      </c>
      <c r="CT13" s="487" t="s">
        <v>1051</v>
      </c>
      <c r="CU13" s="205" t="s">
        <v>1051</v>
      </c>
      <c r="CV13" s="467" t="s">
        <v>1051</v>
      </c>
      <c r="CW13" s="205" t="s">
        <v>1051</v>
      </c>
      <c r="CX13" s="205" t="s">
        <v>1051</v>
      </c>
      <c r="CY13" s="467" t="s">
        <v>1051</v>
      </c>
      <c r="CZ13" s="205" t="s">
        <v>1051</v>
      </c>
      <c r="DA13" s="205" t="s">
        <v>1051</v>
      </c>
      <c r="DB13" s="475" t="s">
        <v>1051</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82" t="s">
        <v>786</v>
      </c>
      <c r="B14" s="482" t="s">
        <v>5</v>
      </c>
      <c r="C14" s="483" t="s">
        <v>394</v>
      </c>
      <c r="D14" s="483" t="s">
        <v>38</v>
      </c>
      <c r="E14" s="483" t="s">
        <v>6</v>
      </c>
      <c r="F14" s="483" t="s">
        <v>84</v>
      </c>
      <c r="G14" s="483" t="s">
        <v>102</v>
      </c>
      <c r="H14" s="481" t="s">
        <v>140</v>
      </c>
      <c r="I14" s="478" t="s">
        <v>138</v>
      </c>
      <c r="J14" s="479" t="s">
        <v>139</v>
      </c>
      <c r="K14" s="534" t="s">
        <v>395</v>
      </c>
      <c r="L14" s="535" t="s">
        <v>1102</v>
      </c>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35"/>
      <c r="AJ14" s="535"/>
      <c r="AK14" s="535"/>
      <c r="AL14" s="535"/>
      <c r="AM14" s="535"/>
      <c r="AN14" s="536"/>
      <c r="AO14" s="536"/>
      <c r="AP14" s="536"/>
      <c r="AQ14" s="536"/>
      <c r="AR14" s="536"/>
      <c r="AS14" s="536"/>
      <c r="AT14" s="536"/>
      <c r="AU14" s="536"/>
      <c r="AV14" s="536"/>
      <c r="AW14" s="536"/>
      <c r="AX14" s="536"/>
      <c r="AY14" s="536"/>
      <c r="AZ14" s="536"/>
      <c r="BA14" s="536"/>
      <c r="BB14" s="536"/>
      <c r="BC14" s="536"/>
      <c r="BD14" s="536"/>
      <c r="BE14" s="536"/>
      <c r="BF14" s="536"/>
      <c r="BG14" s="536"/>
      <c r="BH14" s="536"/>
      <c r="BI14" s="536"/>
      <c r="BJ14" s="536"/>
      <c r="BK14" s="536"/>
      <c r="BL14" s="536"/>
      <c r="BM14" s="536"/>
      <c r="BN14" s="536"/>
      <c r="BO14" s="536"/>
      <c r="BP14" s="536"/>
      <c r="BQ14" s="536"/>
      <c r="BR14" s="536"/>
      <c r="BS14" s="536"/>
      <c r="BT14" s="536"/>
      <c r="BU14" s="536"/>
      <c r="BV14" s="536"/>
      <c r="BW14" s="536"/>
      <c r="BX14" s="536"/>
      <c r="BY14" s="536"/>
      <c r="BZ14" s="536"/>
      <c r="CA14" s="536"/>
      <c r="CB14" s="536"/>
      <c r="CC14" s="536"/>
      <c r="CD14" s="536"/>
      <c r="CE14" s="536"/>
      <c r="CF14" s="536"/>
      <c r="CG14" s="536"/>
      <c r="CH14" s="471" t="s">
        <v>1053</v>
      </c>
      <c r="CI14" s="472" t="s">
        <v>1054</v>
      </c>
      <c r="CJ14" s="477" t="s">
        <v>1077</v>
      </c>
      <c r="CK14" s="472" t="s">
        <v>1076</v>
      </c>
      <c r="CL14" s="471" t="s">
        <v>1055</v>
      </c>
      <c r="CM14" s="472" t="s">
        <v>1056</v>
      </c>
      <c r="CN14" s="484" t="s">
        <v>1069</v>
      </c>
      <c r="CO14" s="477" t="s">
        <v>1074</v>
      </c>
      <c r="CP14" s="468" t="s">
        <v>1075</v>
      </c>
      <c r="CQ14" s="471" t="s">
        <v>1057</v>
      </c>
      <c r="CR14" s="472" t="s">
        <v>1058</v>
      </c>
      <c r="CS14" s="484" t="s">
        <v>1068</v>
      </c>
      <c r="CT14" s="477" t="s">
        <v>1078</v>
      </c>
      <c r="CU14" s="468" t="s">
        <v>1079</v>
      </c>
      <c r="CV14" s="471" t="s">
        <v>1059</v>
      </c>
      <c r="CW14" s="472" t="s">
        <v>1060</v>
      </c>
      <c r="CX14" s="472" t="s">
        <v>1061</v>
      </c>
      <c r="CY14" s="470" t="s">
        <v>1062</v>
      </c>
      <c r="CZ14" s="469" t="s">
        <v>1063</v>
      </c>
      <c r="DA14" s="469" t="s">
        <v>1064</v>
      </c>
      <c r="DB14" s="476" t="str">
        <f t="shared" ref="DB14:EG14" si="0">IF(K14="","",K$14)</f>
        <v>12345_DSD</v>
      </c>
      <c r="DC14" s="465" t="str">
        <f t="shared" si="0"/>
        <v>24680_DSD</v>
      </c>
      <c r="DD14" s="465" t="str">
        <f t="shared" si="0"/>
        <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v>100</v>
      </c>
      <c r="J15" s="154">
        <f>SUM($CP15,$CU15,$DA15)</f>
        <v>70</v>
      </c>
      <c r="K15" s="532">
        <v>0.34399999999999997</v>
      </c>
      <c r="L15" s="68">
        <v>0.65600000000000003</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7">
        <f>IF(AND(SUM($CP15)=0,SUM($CU15)=0),"",ROUND(SUM($CP15,$CU15),0))</f>
        <v>70</v>
      </c>
      <c r="CI15" s="205">
        <f>ROUND(MAX($CP15,$CU15),0)</f>
        <v>70</v>
      </c>
      <c r="CJ15" s="487" t="str">
        <f>IF(SUM($CK15)=SUM($CH15),"SUM",IF(SUM($CK15)=SUM($CI15),"MAX","CUSTOM"))</f>
        <v>CUSTOM</v>
      </c>
      <c r="CK15" s="205">
        <f>SUM($I15)</f>
        <v>100</v>
      </c>
      <c r="CL15" s="467">
        <f>IF(SUM($CW15)=0,"",SUM($CW15))</f>
        <v>100</v>
      </c>
      <c r="CM15" s="154" cm="1">
        <f t="array" ref="CM15">MIN_DSD</f>
        <v>66</v>
      </c>
      <c r="CN15" s="68">
        <v>0.7</v>
      </c>
      <c r="CO15" s="488" t="s">
        <v>1119</v>
      </c>
      <c r="CP15" s="154">
        <f>IF(SUM($CL15)=0,"",IF($CO15="SUM",$CL15,IF($CO15="MAX",$CM15,MAX(ROUND($CL15*$CN15,0),$CM15))))</f>
        <v>70</v>
      </c>
      <c r="CQ15" s="467" t="str">
        <f>IF(SUM($CX15)=0,"",SUM($CX15))</f>
        <v/>
      </c>
      <c r="CR15" s="154" cm="1">
        <f t="array" ref="CR15">MIN_TA</f>
        <v>0</v>
      </c>
      <c r="CS15" s="68"/>
      <c r="CT15" s="488"/>
      <c r="CU15" s="154" t="str">
        <f>IF(SUM($CQ15)=0,"",IF($CT15="SUM",$CQ15,IF($CT15="MAX",$CR15,MAX(ROUND($CQ15*$CS15,0),$CR15))))</f>
        <v/>
      </c>
      <c r="CV15" s="467">
        <f>IF(SUM($CW15,$CX15)=0,"",SUM($CW15,$CX15))</f>
        <v>100</v>
      </c>
      <c r="CW15" s="154">
        <f>ROUND(SUMIFS($DB15:$FX15,$DB$14:$FX$14,"*DSD*"),0)</f>
        <v>100</v>
      </c>
      <c r="CX15" s="154">
        <f>ROUND(SUMIFS($DB15:$FX15,$DB$14:$FX$14,"*TA*"),0)</f>
        <v>0</v>
      </c>
      <c r="CY15" s="467">
        <f>IF(SUM($CP15)-SUM($CW15)=0,"",$CP15-$CW15)</f>
        <v>-30</v>
      </c>
      <c r="CZ15" s="154" t="str">
        <f>IF(SUM($CU15)-SUM($CX15)=0,"",$CU15-$CX15)</f>
        <v/>
      </c>
      <c r="DA15" s="154">
        <f>IF(OR(SUM($I15)=0,SUM($CP15,$CU15)=0),"",MIN($I15-SUM($CP15,$CU15),0))</f>
        <v>0</v>
      </c>
      <c r="DB15" s="475">
        <f t="shared" ref="DB15:EG15" si="3">IF(OR(DB$14="",ROUND($I15*K15,0)=0),"",ROUND($I15*K15,0))</f>
        <v>34</v>
      </c>
      <c r="DC15" s="464">
        <f t="shared" si="3"/>
        <v>66</v>
      </c>
      <c r="DD15" s="464" t="str">
        <f t="shared" si="3"/>
        <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sheetData>
  <mergeCells count="1">
    <mergeCell ref="A3:B3"/>
  </mergeCells>
  <conditionalFormatting sqref="J1:J15">
    <cfRule type="expression" dxfId="5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2020-12-17T22:48:58Z</dcterms:modified>
</cp:coreProperties>
</file>