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0C4D6D4C-CA0C-5549-AD5E-09B821A8C6AA}" xr6:coauthVersionLast="47" xr6:coauthVersionMax="47" xr10:uidLastSave="{00000000-0000-0000-0000-000000000000}"/>
  <bookViews>
    <workbookView xWindow="-10480" yWindow="-28300" windowWidth="51200" windowHeight="283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 i="9" l="1"/>
  <c r="T15" i="9"/>
  <c r="S15" i="9"/>
  <c r="BK15" i="5"/>
  <c r="CY15" i="5"/>
  <c r="CW15" i="5"/>
  <c r="CU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AT15" i="7" l="1"/>
  <c r="AC15" i="7"/>
  <c r="AA15" i="7"/>
  <c r="Y15" i="7"/>
  <c r="U15" i="7"/>
  <c r="AH15" i="7" s="1"/>
  <c r="AJ15" i="7" s="1"/>
  <c r="AQ15" i="7" s="1"/>
  <c r="T15" i="7"/>
  <c r="R15" i="7"/>
  <c r="Q15" i="7"/>
  <c r="P15" i="7"/>
  <c r="O15" i="7"/>
  <c r="N15" i="7"/>
  <c r="M15" i="7"/>
  <c r="AD15" i="7" l="1"/>
  <c r="AK15" i="7"/>
  <c r="AI15" i="7"/>
  <c r="BG15" i="5"/>
  <c r="BD15" i="5"/>
  <c r="BM15" i="5"/>
  <c r="L15" i="5"/>
  <c r="AF15" i="7" l="1"/>
  <c r="AE15" i="7"/>
  <c r="AG15" i="7"/>
  <c r="AP15" i="7"/>
  <c r="AO15" i="7"/>
  <c r="CE15" i="5"/>
  <c r="CG15" i="5"/>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O15" i="9"/>
  <c r="L15" i="9"/>
  <c r="M15" i="9"/>
  <c r="W15" i="9" s="1"/>
  <c r="Z15" i="9" s="1"/>
  <c r="F15" i="20"/>
  <c r="I15" i="20" s="1"/>
  <c r="X15" i="9" l="1"/>
  <c r="AA15" i="9" s="1"/>
  <c r="T4" i="9"/>
  <c r="G15" i="20"/>
  <c r="K15" i="20" s="1"/>
  <c r="BV15" i="12" a="1"/>
  <c r="BV15" i="12" s="1"/>
  <c r="AF4" i="5"/>
  <c r="AA4" i="5"/>
  <c r="AI4" i="5"/>
  <c r="AD4" i="5"/>
  <c r="L15" i="20" l="1"/>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BH15" i="5" s="1"/>
  <c r="H4" i="14"/>
  <c r="M4" i="16"/>
  <c r="J4" i="16"/>
  <c r="M4" i="13"/>
  <c r="L4" i="13"/>
  <c r="AF4" i="13"/>
  <c r="AE4" i="13"/>
  <c r="D15" i="46" a="1"/>
  <c r="D15" i="46" s="1"/>
  <c r="D4" i="46" s="1"/>
  <c r="L4" i="46"/>
  <c r="BT15" i="5" l="1"/>
  <c r="BE15" i="5"/>
  <c r="BV15" i="5"/>
  <c r="AL15" i="5"/>
  <c r="AM15" i="5" s="1"/>
  <c r="AN15" i="5" s="1"/>
  <c r="AP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S4" i="10"/>
  <c r="R4" i="10"/>
  <c r="G15" i="40" l="1"/>
  <c r="E15" i="45" l="1"/>
  <c r="E4" i="45" l="1"/>
  <c r="E15" i="5"/>
  <c r="F15" i="16" l="1" a="1"/>
  <c r="F15" i="16" s="1"/>
  <c r="F15" i="14" a="1"/>
  <c r="F15" i="14" s="1"/>
  <c r="J15" i="10"/>
  <c r="K15" i="10"/>
  <c r="G15" i="12" a="1"/>
  <c r="G15" i="12" s="1"/>
  <c r="CF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I15" i="16"/>
  <c r="I4" i="16" s="1"/>
  <c r="H15" i="16"/>
  <c r="H4" i="16" s="1"/>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N4" i="9"/>
  <c r="W4" i="9"/>
  <c r="I4" i="9" l="1"/>
  <c r="Z4" i="9"/>
  <c r="O4" i="9"/>
  <c r="V4" i="9" s="1"/>
  <c r="AA4" i="9"/>
  <c r="X4" i="9"/>
  <c r="Y4" i="9" s="1"/>
  <c r="K4" i="9" l="1"/>
  <c r="CH4" i="5"/>
  <c r="BI15" i="46" l="1" a="1"/>
  <c r="BI15" i="46" s="1"/>
  <c r="BI4" i="46" s="1"/>
  <c r="AP4" i="5"/>
  <c r="AU15" i="5"/>
  <c r="AU4" i="5" s="1"/>
  <c r="AT4" i="5" s="1"/>
  <c r="BI15" i="5" l="1"/>
  <c r="BI4" i="5" s="1"/>
  <c r="BN15" i="5" l="1"/>
  <c r="BX15" i="5" s="1"/>
  <c r="BM4" i="5"/>
  <c r="BJ15" i="5"/>
  <c r="BN4" i="5"/>
  <c r="BW4" i="5" s="1"/>
  <c r="BX4" i="5"/>
  <c r="BJ4" i="5"/>
  <c r="BD4" i="5" s="1"/>
  <c r="BQ15" i="5"/>
  <c r="BS15" i="5" s="1"/>
  <c r="BS4" i="5" s="1"/>
  <c r="BL15" i="5" l="1"/>
  <c r="BK4" i="5"/>
  <c r="H15" i="6"/>
  <c r="BQ4" i="5"/>
  <c r="BY15" i="5"/>
  <c r="H4" i="6" l="1"/>
  <c r="K15" i="6"/>
  <c r="K4" i="6" s="1"/>
  <c r="CA15" i="5"/>
  <c r="BY4" i="5"/>
  <c r="CB15" i="5"/>
  <c r="CI15" i="5" s="1"/>
  <c r="CI4" i="5" s="1"/>
  <c r="BG4" i="5"/>
  <c r="BL4" i="5"/>
  <c r="CX15" i="5" l="1"/>
  <c r="CC15" i="5"/>
  <c r="CJ15" i="5" s="1"/>
  <c r="CM15" i="5"/>
  <c r="CO15" i="5"/>
  <c r="AG15" i="10"/>
  <c r="AG4" i="10" s="1"/>
  <c r="AH4" i="10" s="1"/>
  <c r="CB4" i="5"/>
  <c r="CL15" i="5"/>
  <c r="Z15" i="8" s="1"/>
  <c r="H15" i="12" a="1"/>
  <c r="H15" i="12" s="1"/>
  <c r="V15" i="8"/>
  <c r="V4" i="8" s="1"/>
  <c r="W4" i="8" s="1"/>
  <c r="CK15" i="5"/>
  <c r="Y15" i="8" s="1"/>
  <c r="AZ15" i="7"/>
  <c r="AZ4" i="7" s="1"/>
  <c r="CN15" i="5"/>
  <c r="AA15" i="8" s="1"/>
  <c r="O15" i="12" l="1" a="1"/>
  <c r="O15" i="12" s="1"/>
  <c r="O4" i="12" s="1"/>
  <c r="CX4" i="5"/>
  <c r="CP4" i="5"/>
  <c r="CL4" i="5"/>
  <c r="CN4" i="5"/>
  <c r="CA4" i="5"/>
  <c r="CK4" i="5"/>
  <c r="CO4" i="5"/>
  <c r="CJ4" i="5"/>
  <c r="BC4" i="5"/>
  <c r="CM4" i="5"/>
  <c r="X15" i="8"/>
  <c r="AI15" i="10"/>
  <c r="BC15" i="7"/>
  <c r="AJ15" i="10"/>
  <c r="BD15" i="7"/>
  <c r="CP15" i="5"/>
  <c r="CV15" i="5"/>
  <c r="CC4" i="5"/>
  <c r="CQ4" i="5" s="1"/>
  <c r="CT15" i="5"/>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F4" i="12" s="1"/>
  <c r="BE15" i="12"/>
  <c r="BE4" i="12" s="1"/>
  <c r="BD4" i="12"/>
  <c r="AC4" i="12" s="1"/>
  <c r="AC15" i="36"/>
  <c r="AC4" i="36" s="1"/>
  <c r="S4" i="12"/>
  <c r="Y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I4" i="12" l="1"/>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<sst xmlns="http://schemas.openxmlformats.org/spreadsheetml/2006/main" count="6222" uniqueCount="1239">
  <si>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</si>
  <si>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</si>
  <si>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</si>
  <si>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</si>
  <si>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</si>
  <si>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</si>
  <si>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</si>
  <si>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</si>
  <si>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</si>
  <si>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</si>
  <si>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</si>
  <si>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</si>
  <si>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</si>
  <si>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</si>
  <si>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</si>
  <si>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</si>
  <si>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</si>
  <si>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</si>
  <si>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</si>
  <si>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</si>
  <si>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</si>
  <si>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</si>
  <si>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</si>
  <si>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</si>
  <si>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</si>
  <si>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</si>
  <si>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</si>
  <si>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</si>
  <si>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</si>
  <si>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</si>
  <si>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</si>
  <si>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</si>
  <si>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</si>
  <si>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</si>
  <si>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</si>
  <si>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</si>
  <si>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</si>
  <si>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</si>
  <si>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</si>
  <si>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</si>
  <si>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</si>
  <si>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</si>
  <si>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</si>
  <si>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</si>
  <si>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</si>
  <si>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</si>
  <si>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</si>
  <si>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</si>
  <si>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</si>
  <si>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</si>
  <si>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</si>
  <si>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</si>
  <si>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</si>
  <si>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</si>
  <si>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</si>
  <si>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</si>
  <si>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</si>
  <si>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</si>
  <si>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</si>
  <si>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</si>
  <si>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</si>
  <si>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</si>
  <si>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</si>
  <si>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</si>
  <si>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</si>
  <si>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</si>
  <si>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</si>
  <si>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</si>
  <si>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</si>
  <si>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</si>
  <si>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</si>
  <si>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</si>
  <si>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</si>
  <si>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</si>
  <si>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</si>
  <si>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</si>
  <si>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</si>
  <si>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</si>
  <si>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</si>
  <si>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</si>
  <si>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</si>
  <si>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</si>
  <si>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</si>
  <si>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</si>
  <si>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</si>
  <si>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</si>
  <si>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</si>
  <si>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</si>
  <si>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</si>
  <si>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</si>
  <si>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</si>
  <si>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</si>
  <si>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</si>
  <si>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</si>
  <si>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</si>
  <si>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</si>
  <si>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</si>
  <si>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</si>
  <si>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</si>
  <si>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</si>
  <si>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</si>
  <si>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</si>
  <si>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</si>
  <si>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</si>
  <si>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</si>
  <si>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</si>
  <si>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</si>
  <si>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</si>
  <si>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</si>
  <si>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</si>
  <si>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</si>
  <si>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</si>
  <si>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</si>
  <si>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</si>
  <si>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</si>
  <si>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</si>
  <si>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</si>
  <si>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</si>
  <si>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</si>
  <si>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</si>
  <si>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</si>
  <si>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</si>
  <si>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</si>
  <si>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</si>
  <si>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</si>
  <si>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</si>
  <si>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</si>
  <si>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</si>
  <si>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</si>
  <si>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</si>
  <si>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</si>
  <si>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</si>
  <si>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</si>
  <si>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</si>
  <si>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</si>
  <si>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</si>
  <si>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</si>
  <si>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</si>
  <si>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</si>
  <si>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</si>
  <si>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</si>
  <si>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</si>
  <si>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</si>
  <si>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</si>
  <si>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</si>
  <si>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</si>
  <si>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</si>
  <si>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</si>
  <si>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</si>
  <si>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</si>
  <si>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</si>
  <si>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</si>
  <si>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</si>
  <si>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</si>
  <si>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</si>
  <si>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</si>
  <si>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</si>
  <si>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</si>
  <si>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</si>
  <si>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</si>
  <si>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</si>
  <si>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</si>
  <si>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</si>
  <si>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</si>
  <si>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</si>
  <si>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</si>
  <si>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</si>
  <si>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</si>
  <si>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</si>
  <si>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</si>
  <si>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</si>
  <si>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</si>
  <si>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</si>
  <si>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</si>
  <si>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</si>
  <si>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</si>
  <si>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</si>
  <si>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</si>
  <si>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</si>
  <si>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</si>
  <si>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</si>
  <si>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</si>
  <si>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</si>
  <si>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</si>
  <si>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</si>
  <si>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</si>
  <si>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</si>
  <si>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</si>
  <si>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</si>
  <si>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</si>
  <si>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</si>
  <si>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</si>
  <si>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</si>
  <si>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</si>
  <si>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</si>
  <si>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</si>
  <si>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</si>
  <si>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</si>
  <si>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</si>
  <si>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</si>
  <si>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</si>
  <si>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</si>
  <si>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</si>
  <si>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</si>
  <si>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</si>
  <si>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</si>
  <si>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</si>
  <si>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</si>
  <si>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</si>
  <si>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</si>
  <si>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</si>
  <si>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</si>
  <si>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</si>
  <si>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</si>
  <si>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</si>
  <si>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</si>
  <si>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</si>
  <si>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</si>
  <si>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</si>
  <si>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</si>
  <si>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</si>
  <si>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</si>
  <si>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</si>
  <si>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</si>
  <si>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</si>
  <si>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</si>
  <si>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</si>
  <si>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</si>
  <si>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</si>
  <si>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</si>
  <si>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</si>
  <si>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</si>
  <si>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</si>
  <si>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</si>
  <si>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</si>
  <si>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</si>
  <si>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</si>
  <si>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</si>
  <si>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</si>
  <si>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</si>
  <si>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</si>
  <si>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</si>
  <si>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</si>
  <si>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</si>
  <si>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</si>
  <si>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</si>
  <si>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</si>
  <si>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</si>
  <si>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</si>
  <si>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</si>
  <si>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</si>
  <si>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</si>
  <si>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</si>
  <si>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</si>
  <si>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</si>
  <si>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</si>
  <si>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</si>
  <si>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</si>
  <si>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</si>
  <si>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</si>
  <si>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</si>
  <si>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</si>
  <si>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</si>
  <si>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</si>
  <si>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</si>
  <si>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</si>
  <si>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</si>
  <si>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</si>
  <si>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</si>
  <si>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</si>
  <si>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</si>
  <si>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</si>
  <si>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</si>
  <si>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</si>
  <si>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</si>
  <si>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</si>
  <si>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</si>
  <si>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</si>
  <si>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</si>
  <si>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</si>
  <si>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</si>
  <si>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</si>
  <si>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</si>
  <si>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</si>
  <si>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</si>
  <si>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</si>
  <si>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</si>
  <si>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</si>
  <si>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</si>
  <si>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</si>
  <si>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</si>
  <si>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</si>
  <si>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</si>
  <si>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</si>
  <si>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</si>
  <si>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</si>
  <si>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</si>
  <si>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</si>
  <si>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</si>
  <si>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</si>
  <si>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</si>
  <si>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</si>
  <si>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</si>
  <si>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</si>
  <si>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</si>
  <si>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</si>
  <si>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</si>
  <si>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</si>
  <si>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</si>
  <si>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</si>
  <si>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</si>
  <si>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</si>
  <si>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</si>
  <si>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</si>
  <si>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</si>
  <si>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</si>
  <si>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</si>
  <si>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</si>
  <si>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</si>
  <si>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</si>
  <si>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</si>
  <si>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</si>
  <si>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</si>
  <si>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</si>
  <si>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</si>
  <si>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</si>
  <si>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</si>
  <si>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</si>
  <si>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</si>
  <si>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</si>
  <si>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</si>
  <si>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</si>
  <si>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</si>
  <si>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</si>
  <si>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</si>
  <si>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</si>
  <si>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</si>
  <si>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</si>
  <si>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</si>
  <si>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</si>
  <si>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</si>
  <si>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</si>
  <si>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</si>
  <si>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</si>
  <si>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</si>
  <si>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</si>
  <si>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</si>
  <si>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</si>
  <si>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</si>
  <si>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</si>
  <si>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</si>
  <si>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</si>
  <si>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</si>
  <si>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</si>
  <si>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</si>
  <si>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</si>
  <si>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</si>
  <si>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</si>
  <si>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</si>
  <si>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</si>
  <si>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</si>
  <si>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</si>
  <si>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</si>
  <si>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</si>
  <si>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</si>
  <si>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</si>
  <si>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</si>
  <si>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</si>
  <si>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</si>
  <si>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</si>
  <si>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</si>
  <si>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</si>
  <si>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</si>
  <si>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</si>
  <si>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</si>
  <si>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</si>
  <si>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</si>
  <si>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</si>
  <si>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</si>
  <si>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</si>
  <si>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</si>
  <si>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</si>
  <si>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</si>
  <si>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</si>
  <si>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</si>
  <si>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</si>
  <si>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</si>
  <si>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</si>
  <si>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</si>
  <si>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</si>
  <si>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</si>
  <si>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</si>
  <si>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</si>
  <si>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</si>
  <si>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</si>
  <si>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</si>
  <si>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</si>
  <si>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</si>
  <si>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</si>
  <si>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</si>
  <si>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</si>
  <si>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</si>
  <si>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</si>
  <si>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</si>
  <si>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</si>
  <si>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</si>
  <si>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</si>
  <si>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</si>
  <si>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</si>
  <si>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</si>
  <si>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</si>
  <si>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</si>
  <si>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</si>
  <si>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</si>
  <si>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</si>
  <si>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</si>
  <si>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</si>
  <si>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</si>
  <si>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</si>
  <si>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</si>
  <si>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</si>
  <si>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</si>
  <si>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</si>
  <si>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</si>
  <si>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</si>
  <si>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</si>
  <si>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</si>
  <si>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</si>
  <si>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</si>
  <si>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</si>
  <si>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</si>
  <si>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</si>
  <si>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</si>
  <si>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</si>
  <si>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</si>
  <si>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</si>
  <si>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</si>
  <si>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</si>
  <si>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</si>
  <si>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</si>
  <si>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</si>
  <si>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</si>
  <si>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</si>
  <si>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</si>
  <si>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</si>
  <si>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</si>
  <si>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</si>
  <si>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</si>
  <si>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</si>
  <si>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</si>
  <si>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</si>
  <si>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</si>
  <si>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</si>
  <si>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</si>
  <si>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</si>
  <si>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</si>
  <si>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</si>
  <si>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</si>
  <si>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</si>
  <si>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</si>
  <si>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</si>
  <si>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</si>
  <si>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</si>
  <si>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</si>
  <si>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</si>
  <si>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</si>
  <si>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</si>
  <si>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</si>
  <si>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</si>
  <si>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</si>
  <si>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</si>
  <si>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</si>
  <si>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</si>
  <si>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</si>
  <si>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</si>
  <si>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</si>
  <si>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</si>
  <si>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</si>
  <si>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</si>
  <si>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</si>
  <si>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</si>
  <si>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</si>
  <si>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</si>
  <si>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</si>
  <si>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</si>
  <si>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</si>
  <si>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</si>
  <si>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</si>
  <si>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</si>
  <si>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</si>
  <si>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</si>
  <si>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</si>
  <si>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</si>
  <si>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</si>
  <si>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</si>
  <si>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</si>
  <si>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</si>
  <si>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</si>
  <si>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</si>
  <si>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</si>
  <si>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</si>
  <si>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</si>
  <si>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</si>
  <si>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</si>
  <si>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</si>
  <si>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</si>
  <si>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</si>
  <si>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</si>
  <si>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</si>
  <si>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</si>
  <si>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</si>
  <si>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</si>
  <si>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</si>
  <si>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</si>
  <si>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</si>
  <si>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</si>
  <si>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</si>
  <si>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</si>
  <si>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</si>
  <si>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</si>
  <si>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</si>
  <si>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</si>
  <si>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</si>
  <si>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</si>
  <si>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</si>
  <si>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</si>
  <si>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</si>
  <si>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</si>
  <si>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</si>
  <si>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</si>
  <si>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</si>
  <si>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</si>
  <si>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</si>
  <si>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</si>
  <si>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</si>
  <si>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</si>
  <si>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</si>
  <si>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</si>
  <si>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</si>
  <si>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</si>
  <si>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</si>
  <si>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</si>
  <si>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</si>
  <si>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</si>
  <si>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</si>
  <si>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</si>
  <si>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</si>
  <si>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</si>
  <si>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</si>
  <si>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</si>
  <si>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</si>
  <si>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</si>
  <si>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</si>
  <si>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</si>
  <si>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</si>
  <si>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</si>
  <si>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</si>
  <si>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</si>
  <si>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</si>
  <si>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</si>
  <si>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</si>
  <si>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</si>
  <si>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</si>
  <si>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</si>
  <si>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</si>
  <si>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</si>
  <si>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</si>
  <si>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</si>
  <si>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</si>
  <si>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</si>
  <si>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</si>
  <si>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</si>
  <si>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</si>
  <si>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</si>
  <si>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</si>
  <si>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</si>
  <si>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</si>
  <si>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</si>
  <si>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</si>
  <si>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</si>
  <si>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</si>
  <si>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</si>
  <si>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</si>
  <si>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</si>
  <si>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</si>
  <si>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</si>
  <si>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</si>
  <si>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</si>
  <si>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</si>
  <si>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</si>
  <si>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</si>
  <si>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</si>
  <si>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</si>
  <si>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</si>
  <si>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</si>
  <si>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</si>
  <si>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</si>
  <si>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</si>
  <si>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</si>
  <si>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</si>
  <si>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</si>
  <si>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</si>
  <si>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</si>
  <si>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</si>
  <si>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</si>
  <si>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</si>
  <si>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</si>
  <si>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</si>
  <si>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</si>
  <si>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</si>
  <si>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</si>
  <si>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</si>
  <si>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</si>
  <si>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</si>
  <si>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</si>
  <si>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</si>
  <si>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</si>
  <si>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</si>
  <si>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</si>
  <si>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</si>
  <si>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</si>
  <si>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</si>
  <si>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</si>
  <si>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</si>
  <si>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</si>
  <si>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</si>
  <si>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</si>
  <si>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</si>
  <si>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</si>
  <si>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</si>
  <si>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</si>
  <si>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</si>
  <si>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</si>
  <si>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</si>
  <si>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</si>
  <si>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</si>
  <si>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</si>
  <si>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</si>
  <si>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</si>
  <si>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</si>
  <si>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</si>
  <si>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</si>
  <si>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</si>
  <si>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</si>
  <si>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</si>
  <si>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</si>
  <si>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</si>
  <si>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</si>
  <si>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</si>
  <si>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</si>
  <si>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</si>
  <si>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</si>
  <si>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</si>
  <si>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</si>
  <si>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</si>
  <si>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</si>
  <si>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</si>
  <si>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</si>
  <si>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</si>
  <si>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</si>
  <si>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</si>
  <si>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</si>
  <si>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</si>
  <si>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</si>
  <si>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</si>
  <si>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</si>
  <si>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</si>
  <si>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</si>
  <si>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</si>
  <si>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</si>
  <si>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</si>
  <si>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</si>
  <si>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</si>
  <si>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</si>
  <si>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</si>
  <si>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</si>
  <si>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</si>
  <si>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</si>
  <si>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</si>
  <si>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</si>
  <si>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</si>
  <si>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</si>
  <si>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</si>
  <si>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</si>
  <si>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</si>
  <si>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</si>
  <si>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</si>
  <si>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</si>
  <si>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</si>
  <si>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</si>
  <si>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</si>
  <si>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</si>
  <si>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</si>
  <si>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</si>
  <si>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</si>
  <si>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</si>
  <si>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</si>
  <si>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</si>
  <si>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</si>
  <si>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</si>
  <si>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</si>
  <si>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</si>
  <si>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</si>
  <si>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</si>
  <si>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</si>
  <si>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</si>
  <si>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</si>
  <si>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</si>
  <si>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</si>
  <si>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</si>
  <si>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</si>
  <si>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</si>
  <si>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</si>
  <si>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</si>
  <si>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</si>
  <si>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</si>
  <si>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</si>
  <si>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</si>
  <si>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</si>
  <si>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</si>
  <si>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</si>
  <si>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</si>
  <si>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</si>
  <si>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</si>
  <si>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</si>
  <si>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</si>
  <si>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</si>
  <si>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</si>
  <si>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</si>
  <si>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</si>
  <si>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</si>
  <si>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</si>
  <si>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</si>
  <si>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</si>
  <si>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</si>
  <si>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</si>
  <si>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</si>
  <si>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</si>
  <si>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</si>
  <si>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</si>
  <si>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</si>
  <si>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</si>
  <si>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</si>
  <si>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</si>
  <si>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</si>
  <si>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</si>
  <si>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</si>
  <si>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</si>
  <si>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</si>
  <si>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</si>
  <si>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</si>
  <si>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</si>
  <si>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</si>
  <si>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</si>
  <si>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</si>
  <si>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</si>
  <si>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</si>
  <si>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</si>
  <si>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</si>
  <si>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</si>
  <si>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</si>
  <si>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</si>
  <si>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</si>
  <si>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</si>
  <si>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</si>
  <si>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</si>
  <si>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</si>
  <si>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</si>
  <si>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</si>
  <si>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</si>
  <si>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</si>
  <si>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</si>
  <si>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</si>
  <si>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</si>
  <si>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</si>
  <si>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</si>
  <si>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</si>
  <si>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</si>
  <si>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</si>
  <si>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</si>
  <si>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</si>
  <si>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</si>
  <si>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</si>
  <si>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</si>
  <si>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</si>
  <si>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</si>
  <si>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</si>
  <si>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</si>
  <si>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</si>
  <si>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</si>
  <si>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</si>
  <si>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</si>
  <si>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</si>
  <si>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</si>
  <si>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</si>
  <si>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</si>
  <si>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</si>
  <si>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</si>
  <si>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</si>
  <si>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</si>
  <si>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</si>
  <si>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</si>
  <si>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</si>
  <si>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</si>
  <si>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</si>
  <si>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</si>
  <si>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</si>
  <si>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</si>
  <si>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</si>
  <si>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</si>
  <si>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</si>
  <si>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</si>
  <si>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</si>
  <si>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</si>
  <si>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</si>
  <si>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</si>
  <si>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</si>
  <si>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</si>
  <si>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</si>
  <si>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</si>
  <si>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</si>
  <si>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</si>
  <si>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</si>
  <si>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</si>
  <si>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</si>
  <si>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</si>
  <si>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</si>
  <si>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</si>
  <si>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</si>
  <si>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</si>
  <si>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</si>
  <si>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</si>
  <si>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</si>
  <si>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</si>
  <si>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</si>
  <si>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</si>
  <si>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</si>
  <si>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</si>
  <si>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</si>
  <si>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</si>
  <si>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</si>
  <si>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</si>
  <si>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</si>
  <si>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</si>
  <si>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</si>
  <si>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</si>
  <si>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</si>
  <si>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</si>
  <si>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</si>
  <si>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</si>
  <si>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</si>
  <si>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</si>
  <si>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</si>
  <si>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</si>
  <si>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</si>
  <si>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</si>
  <si>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</si>
  <si>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</si>
  <si>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</si>
  <si>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</si>
  <si>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</si>
  <si>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</si>
  <si>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</si>
  <si>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</si>
  <si>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</si>
  <si>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</si>
  <si>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</si>
  <si>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</si>
  <si>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</si>
  <si>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</si>
  <si>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</si>
  <si>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</si>
  <si>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</si>
  <si>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</si>
  <si>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</si>
  <si>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</si>
  <si>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</si>
  <si>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</si>
  <si>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</si>
  <si>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</si>
  <si>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</si>
  <si>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</si>
  <si>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</si>
  <si>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</si>
  <si>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</si>
  <si>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</si>
  <si>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</si>
  <si>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</si>
  <si>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</si>
  <si>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</si>
  <si>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</si>
  <si>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</si>
  <si>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</si>
  <si>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</si>
  <si>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</si>
  <si>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</si>
  <si>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</si>
  <si>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</si>
  <si>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</si>
  <si>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</si>
  <si>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</si>
  <si>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</si>
  <si>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</si>
  <si>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</si>
  <si>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</si>
  <si>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</si>
  <si>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</si>
  <si>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</si>
  <si>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</si>
  <si>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</si>
  <si>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</si>
  <si>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</si>
  <si>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</si>
  <si>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</si>
  <si>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</si>
  <si>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</si>
  <si>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</si>
  <si>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</si>
  <si>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</si>
  <si>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</si>
  <si>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</si>
  <si>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</si>
  <si>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</si>
  <si>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</si>
  <si>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</si>
  <si>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</si>
  <si>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</si>
  <si>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</si>
  <si>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</si>
  <si>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</si>
  <si>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</si>
  <si>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</si>
  <si>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</si>
  <si>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</si>
  <si>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</si>
  <si>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</si>
  <si>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</si>
  <si>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</si>
  <si>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</si>
  <si>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</si>
  <si>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</si>
  <si>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</si>
  <si>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</si>
  <si>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</si>
  <si>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</si>
  <si>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</si>
  <si>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</si>
  <si>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</si>
  <si>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</si>
  <si>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</si>
  <si>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</si>
  <si>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</si>
  <si>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</si>
  <si>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</si>
  <si>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</si>
  <si>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</si>
  <si>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</si>
  <si>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</si>
  <si>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</si>
  <si>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</si>
  <si>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</si>
  <si>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</si>
  <si>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</si>
  <si>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</si>
  <si>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</si>
  <si>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</si>
  <si>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</si>
  <si>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</si>
  <si>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</si>
  <si>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</si>
  <si>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</si>
  <si>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</si>
  <si>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</si>
  <si>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</si>
  <si>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</si>
  <si>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</si>
  <si>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</si>
  <si>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</si>
  <si>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</si>
  <si>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</si>
  <si>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</si>
  <si>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</si>
  <si>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</si>
  <si>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</si>
  <si>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</si>
  <si>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</si>
  <si>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</si>
  <si>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</si>
  <si>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</si>
  <si>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</si>
  <si>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</si>
  <si>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</si>
  <si>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</si>
  <si>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</si>
  <si>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</si>
  <si>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</si>
  <si>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</si>
  <si>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</si>
  <si>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</si>
  <si>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</si>
  <si>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</si>
  <si>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</si>
  <si>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</si>
  <si>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</si>
  <si>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</si>
  <si>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</si>
  <si>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</si>
  <si>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</si>
  <si>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</si>
  <si>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</si>
  <si>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</si>
  <si>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</si>
  <si>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</si>
  <si>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</si>
  <si>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</si>
  <si>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</si>
  <si>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</si>
  <si>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</si>
  <si>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</si>
  <si>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</si>
  <si>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</si>
  <si>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</si>
  <si>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</si>
  <si>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</si>
  <si>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</si>
  <si>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</si>
  <si>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</si>
  <si>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</si>
  <si>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</si>
  <si>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</si>
  <si>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</si>
  <si>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</si>
  <si>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</si>
  <si>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</si>
  <si>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</si>
  <si>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</si>
  <si>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</si>
  <si>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</si>
  <si>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</si>
  <si>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</si>
  <si>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</si>
  <si>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</si>
  <si>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</si>
  <si>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</si>
  <si>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</si>
  <si>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</si>
  <si>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</si>
  <si>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</si>
  <si>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</si>
  <si>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</si>
  <si>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</si>
  <si>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</si>
  <si>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</si>
  <si>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</si>
  <si>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</si>
  <si>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</si>
  <si>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</si>
  <si>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</si>
  <si>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</si>
  <si>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</si>
  <si>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</si>
  <si>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</si>
  <si>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</si>
  <si>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</si>
  <si>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</si>
  <si>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</si>
  <si>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</si>
  <si>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</si>
  <si>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</si>
  <si>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</si>
  <si>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</si>
  <si>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</si>
  <si>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</si>
  <si>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</si>
  <si>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</si>
  <si>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</si>
  <si>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</si>
  <si>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</si>
  <si>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</si>
  <si>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</si>
  <si>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</si>
  <si>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</si>
  <si>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</si>
  <si>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</si>
  <si>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</si>
  <si>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</si>
  <si>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</si>
  <si>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</si>
  <si>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</si>
  <si>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</si>
  <si>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</si>
  <si>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</si>
  <si>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</si>
  <si>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</si>
  <si>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</si>
  <si>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</si>
  <si>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</si>
  <si>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</si>
  <si>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</si>
  <si>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</si>
  <si>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</si>
  <si>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</si>
  <si>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</si>
  <si>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</si>
  <si>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</si>
  <si>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</si>
  <si>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</si>
  <si>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</si>
  <si>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</si>
  <si>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</si>
  <si>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</si>
  <si>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</si>
  <si>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</si>
  <si>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</si>
  <si>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</si>
  <si>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</si>
  <si>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</si>
  <si>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</si>
  <si>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</si>
  <si>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</si>
  <si>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</si>
  <si>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</si>
  <si>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</si>
  <si>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</si>
  <si>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</si>
  <si>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</si>
  <si>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</si>
  <si>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</si>
  <si>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</si>
  <si>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</si>
  <si>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</si>
  <si>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</si>
  <si>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</si>
  <si>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</si>
  <si>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</si>
  <si>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</si>
  <si>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</si>
  <si>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</si>
  <si>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</si>
  <si>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</si>
  <si>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</si>
  <si>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</si>
  <si>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</si>
  <si>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</si>
  <si>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</si>
  <si>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</si>
  <si>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</si>
  <si>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</si>
  <si>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</si>
  <si>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</si>
  <si>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</si>
  <si>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</si>
  <si>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</si>
  <si>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</si>
  <si>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</si>
  <si>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</si>
  <si>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</si>
  <si>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</si>
  <si>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</si>
  <si>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</si>
  <si>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</si>
  <si>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</si>
  <si>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</si>
  <si>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</si>
  <si>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</si>
  <si>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</si>
  <si>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</si>
  <si>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</si>
  <si>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</si>
  <si>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</si>
  <si>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</si>
  <si>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</si>
  <si>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</si>
  <si>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</si>
  <si>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</si>
  <si>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</si>
  <si>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</si>
  <si>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</si>
  <si>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</si>
  <si>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</si>
  <si>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</si>
  <si>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</si>
  <si>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</si>
  <si>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</si>
  <si>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</si>
  <si>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</si>
  <si>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</si>
  <si>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</si>
  <si>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</si>
  <si>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</si>
  <si>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</si>
  <si>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</si>
  <si>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</si>
  <si>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</si>
  <si>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</si>
  <si>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</si>
  <si>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</si>
  <si>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</si>
  <si>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</si>
  <si>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</si>
  <si>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</si>
  <si>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</si>
  <si>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</si>
  <si>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</si>
  <si>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</si>
  <si>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</si>
  <si>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</si>
  <si>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</si>
  <si>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</si>
  <si>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</si>
  <si>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</si>
  <si>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</si>
  <si>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</si>
  <si>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Crosswalk Dedupe Resolution (FY22)</t>
  </si>
  <si>
    <t>Custom Crosswalk Dedupe Allocation (FY22) (% of DataPackTarget)</t>
  </si>
  <si>
    <t>Total Deduplicated Rollup (FY22)</t>
  </si>
  <si>
    <t>SUM - DSD</t>
  </si>
  <si>
    <t>MAX - DSD</t>
  </si>
  <si>
    <t>DSD Count</t>
  </si>
  <si>
    <t>DSD Dedupe Resolution (FY22)</t>
  </si>
  <si>
    <t>Custom DSD Dedupe Allocation (FY22) (% of DataPackTarget)</t>
  </si>
  <si>
    <t>Deduplicated DSD Rollup (FY22)</t>
  </si>
  <si>
    <t>SUM - TA</t>
  </si>
  <si>
    <t>MAX - TA</t>
  </si>
  <si>
    <t>TA Count</t>
  </si>
  <si>
    <t>TA Dedupe Resolution (FY22)</t>
  </si>
  <si>
    <t>Custom TA Dedupe Allocation (FY22) (% of DataPackTarget)</t>
  </si>
  <si>
    <t>Deduplicated TA Rollup (FY22)</t>
  </si>
  <si>
    <t>Non-PEPFAR</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</si>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</sst>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23" t="s">
        <v>277</v>
      </c>
      <c r="D6" s="6"/>
      <c r="E6" s="6"/>
      <c r="F6" s="6"/>
      <c r="G6" s="6"/>
      <c r="H6" s="6"/>
      <c r="J6" s="6"/>
      <c r="K6" s="6"/>
      <c r="L6" s="6"/>
    </row>
    <row r="7" spans="2:17" x14ac:dyDescent="0.2">
      <c r="B7" s="423"/>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23" t="s">
        <v>279</v>
      </c>
      <c r="D11" s="6"/>
      <c r="E11" s="6"/>
      <c r="F11" s="6"/>
      <c r="G11" s="6"/>
      <c r="H11" s="6"/>
      <c r="J11" s="6"/>
      <c r="K11" s="6"/>
      <c r="L11" s="6"/>
    </row>
    <row r="12" spans="2:17" x14ac:dyDescent="0.2">
      <c r="B12" s="423"/>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23" t="s">
        <v>281</v>
      </c>
      <c r="D16" s="6"/>
      <c r="E16" s="6"/>
      <c r="F16" s="6"/>
      <c r="G16" s="6"/>
      <c r="H16" s="6"/>
      <c r="J16" s="6"/>
      <c r="K16" s="6"/>
      <c r="L16" s="6"/>
    </row>
    <row r="17" spans="2:12" x14ac:dyDescent="0.2">
      <c r="B17" s="423"/>
      <c r="D17" s="6"/>
      <c r="E17" s="6"/>
      <c r="F17" s="6"/>
      <c r="G17" s="6"/>
      <c r="H17" s="6"/>
      <c r="J17" s="6"/>
      <c r="K17" s="6"/>
      <c r="L17" s="6"/>
    </row>
    <row r="18" spans="2:12" x14ac:dyDescent="0.2">
      <c r="B18" s="135"/>
      <c r="D18" s="6"/>
      <c r="E18" s="6"/>
      <c r="F18" s="6"/>
      <c r="G18" s="6"/>
      <c r="H18" s="6"/>
      <c r="J18" s="6"/>
      <c r="K18" s="6"/>
      <c r="L18" s="6"/>
    </row>
    <row r="19" spans="2:12" x14ac:dyDescent="0.2">
      <c r="B19" s="423" t="s">
        <v>282</v>
      </c>
      <c r="D19" s="6"/>
      <c r="E19" s="6"/>
      <c r="F19" s="6"/>
      <c r="G19" s="6"/>
      <c r="H19" s="6"/>
      <c r="J19" s="6"/>
      <c r="K19" s="6"/>
      <c r="L19" s="6"/>
    </row>
    <row r="20" spans="2:12" x14ac:dyDescent="0.2">
      <c r="B20" s="423"/>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23" t="s">
        <v>757</v>
      </c>
      <c r="D26" s="6"/>
      <c r="E26" s="6"/>
      <c r="F26" s="6"/>
      <c r="G26" s="6"/>
      <c r="H26" s="6"/>
      <c r="J26" s="6"/>
      <c r="K26" s="6"/>
      <c r="L26" s="6"/>
    </row>
    <row r="27" spans="2:12" x14ac:dyDescent="0.2">
      <c r="B27" s="423"/>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923</v>
      </c>
      <c r="E3" s="134" t="s">
        <v>980</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189" priority="3" operator="containsText" text="BLANK PRIORITIZATIONS">
      <formula>NOT(ISERROR(SEARCH("BLANK PRIORITIZATIONS",E4)))</formula>
    </cfRule>
  </conditionalFormatting>
  <conditionalFormatting sqref="C1:D1048576">
    <cfRule type="expression" dxfId="188" priority="2">
      <formula>AND(ROW(C1)&gt;14,$B1&lt;&gt;"",C1&lt;&gt;1,C1&lt;&gt;2,C1&lt;&gt;4,C1&lt;&gt;5,C1&lt;&gt;6,C1&lt;&gt;7,C1&lt;&gt;8,C1&lt;&gt;"M",C1&lt;&gt;"NA")</formula>
    </cfRule>
  </conditionalFormatting>
  <conditionalFormatting sqref="D1:D1048576">
    <cfRule type="expression" dxfId="187" priority="728">
      <formula>AND(ROW($D1)&gt;14,$D1="",$B1&lt;&gt;"")</formula>
    </cfRule>
    <cfRule type="expression" dxfId="186"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92"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1088</v>
      </c>
      <c r="AA1" s="342"/>
      <c r="AB1" s="80"/>
      <c r="AC1" s="302"/>
      <c r="AD1" s="80"/>
      <c r="AE1" s="94" t="s">
        <v>1089</v>
      </c>
      <c r="AF1" s="342"/>
      <c r="AG1" s="342"/>
      <c r="AH1" s="79"/>
      <c r="AI1" s="80"/>
      <c r="AJ1" s="147" t="s">
        <v>760</v>
      </c>
      <c r="AK1" s="322"/>
      <c r="AL1" s="322"/>
      <c r="AM1" s="319"/>
      <c r="AN1" s="80"/>
      <c r="AO1" s="401" t="s">
        <v>51</v>
      </c>
      <c r="AP1" s="80"/>
      <c r="AQ1" s="224" t="s">
        <v>52</v>
      </c>
      <c r="AR1" s="322"/>
      <c r="AS1" s="322"/>
      <c r="AT1" s="322"/>
      <c r="AU1" s="80"/>
      <c r="AV1" s="224" t="s">
        <v>1162</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1120</v>
      </c>
      <c r="BX1" s="61"/>
      <c r="BY1" s="61"/>
      <c r="BZ1" s="148"/>
      <c r="CA1" s="148"/>
      <c r="CB1" s="114"/>
      <c r="CC1" s="114"/>
      <c r="CD1" s="114"/>
      <c r="CE1" s="114"/>
      <c r="CF1" s="114"/>
      <c r="CG1" s="114"/>
      <c r="CH1" s="114"/>
      <c r="CI1" s="114"/>
      <c r="CJ1" s="224" t="s">
        <v>956</v>
      </c>
      <c r="CK1" s="319"/>
      <c r="CL1" s="319"/>
      <c r="CM1" s="319"/>
      <c r="CN1" s="319"/>
      <c r="CO1" s="319"/>
      <c r="CP1" s="319"/>
      <c r="CQ1" s="224" t="s">
        <v>9</v>
      </c>
      <c r="CR1" s="29"/>
      <c r="CS1" s="29"/>
      <c r="CT1" s="64"/>
      <c r="CU1" s="64"/>
      <c r="CV1" s="64"/>
      <c r="CW1" s="64"/>
      <c r="CX1" s="19"/>
      <c r="CY1" s="94" t="s">
        <v>44</v>
      </c>
    </row>
    <row r="2" spans="1:109" s="40" customFormat="1" ht="19" x14ac:dyDescent="0.25">
      <c r="A2" s="424" t="s">
        <v>1127</v>
      </c>
      <c r="B2" s="425"/>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26"/>
      <c r="B3" s="427"/>
      <c r="C3" s="31"/>
      <c r="D3" s="262"/>
      <c r="E3" s="31"/>
      <c r="F3" s="420" t="s">
        <v>1108</v>
      </c>
      <c r="G3" s="310" t="s">
        <v>958</v>
      </c>
      <c r="H3" s="123" t="s">
        <v>1109</v>
      </c>
      <c r="I3" s="310" t="s">
        <v>959</v>
      </c>
      <c r="J3" s="178" t="s">
        <v>1110</v>
      </c>
      <c r="K3" s="310" t="s">
        <v>960</v>
      </c>
      <c r="L3" s="417" t="s">
        <v>1124</v>
      </c>
      <c r="M3" s="310" t="s">
        <v>1123</v>
      </c>
      <c r="N3" s="414" t="s">
        <v>1111</v>
      </c>
      <c r="O3" s="310" t="s">
        <v>1099</v>
      </c>
      <c r="P3" s="123" t="s">
        <v>1112</v>
      </c>
      <c r="Q3" s="310" t="s">
        <v>1039</v>
      </c>
      <c r="R3" s="123" t="s">
        <v>1113</v>
      </c>
      <c r="S3" s="310" t="s">
        <v>961</v>
      </c>
      <c r="T3" s="123" t="s">
        <v>1114</v>
      </c>
      <c r="U3" s="310" t="s">
        <v>962</v>
      </c>
      <c r="V3" s="123" t="s">
        <v>1115</v>
      </c>
      <c r="W3" s="310" t="s">
        <v>963</v>
      </c>
      <c r="X3" s="123" t="s">
        <v>1116</v>
      </c>
      <c r="Y3" s="299" t="s">
        <v>964</v>
      </c>
      <c r="Z3" s="120" t="s">
        <v>1087</v>
      </c>
      <c r="AA3" s="297" t="s">
        <v>1</v>
      </c>
      <c r="AB3" s="297" t="s">
        <v>0</v>
      </c>
      <c r="AC3" s="100" t="s">
        <v>52</v>
      </c>
      <c r="AD3" s="297" t="s">
        <v>51</v>
      </c>
      <c r="AE3" s="120" t="s">
        <v>1087</v>
      </c>
      <c r="AF3" s="297" t="s">
        <v>1</v>
      </c>
      <c r="AG3" s="297" t="s">
        <v>0</v>
      </c>
      <c r="AH3" s="129" t="s">
        <v>52</v>
      </c>
      <c r="AI3" s="297" t="s">
        <v>51</v>
      </c>
      <c r="AJ3" s="334" t="s">
        <v>1161</v>
      </c>
      <c r="AK3" s="256" t="s">
        <v>1167</v>
      </c>
      <c r="AL3" s="320" t="s">
        <v>1093</v>
      </c>
      <c r="AM3" s="256" t="s">
        <v>1102</v>
      </c>
      <c r="AN3" s="259" t="s">
        <v>1166</v>
      </c>
      <c r="AO3" s="237" t="s">
        <v>967</v>
      </c>
      <c r="AP3" s="259" t="s">
        <v>1103</v>
      </c>
      <c r="AQ3" s="315" t="s">
        <v>1119</v>
      </c>
      <c r="AR3" s="320" t="s">
        <v>1095</v>
      </c>
      <c r="AS3" s="320" t="s">
        <v>1096</v>
      </c>
      <c r="AT3" s="256" t="s">
        <v>1106</v>
      </c>
      <c r="AU3" s="259" t="s">
        <v>1101</v>
      </c>
      <c r="AV3" s="315" t="s">
        <v>1165</v>
      </c>
      <c r="AW3" s="100" t="s">
        <v>1168</v>
      </c>
      <c r="AX3" s="316" t="s">
        <v>1187</v>
      </c>
      <c r="AY3" s="320" t="s">
        <v>1107</v>
      </c>
      <c r="AZ3" s="254" t="s">
        <v>1169</v>
      </c>
      <c r="BA3" s="183" t="s">
        <v>1097</v>
      </c>
      <c r="BB3" s="183" t="s">
        <v>1098</v>
      </c>
      <c r="BC3" s="256" t="s">
        <v>1163</v>
      </c>
      <c r="BD3" s="256" t="s">
        <v>1188</v>
      </c>
      <c r="BE3" s="228" t="s">
        <v>1129</v>
      </c>
      <c r="BF3" s="333" t="s">
        <v>1170</v>
      </c>
      <c r="BG3" s="256" t="s">
        <v>1128</v>
      </c>
      <c r="BH3" s="235" t="s">
        <v>1231</v>
      </c>
      <c r="BI3" s="235" t="s">
        <v>1234</v>
      </c>
      <c r="BJ3" s="259" t="s">
        <v>1232</v>
      </c>
      <c r="BK3" s="259" t="s">
        <v>1130</v>
      </c>
      <c r="BL3" s="326" t="s">
        <v>1164</v>
      </c>
      <c r="BM3" s="330" t="s">
        <v>1233</v>
      </c>
      <c r="BN3" s="259" t="s">
        <v>779</v>
      </c>
      <c r="BO3" s="330" t="s">
        <v>1100</v>
      </c>
      <c r="BP3" s="256" t="s">
        <v>822</v>
      </c>
      <c r="BQ3" s="259" t="s">
        <v>780</v>
      </c>
      <c r="BR3" s="297" t="s">
        <v>1193</v>
      </c>
      <c r="BS3" s="297" t="s">
        <v>1189</v>
      </c>
      <c r="BT3" s="408" t="s">
        <v>952</v>
      </c>
      <c r="BU3" s="320" t="s">
        <v>1118</v>
      </c>
      <c r="BV3" s="326" t="s">
        <v>1151</v>
      </c>
      <c r="BW3" s="42" t="s">
        <v>1171</v>
      </c>
      <c r="BX3" s="77" t="s">
        <v>831</v>
      </c>
      <c r="BY3" s="77" t="s">
        <v>1192</v>
      </c>
      <c r="BZ3" s="183" t="s">
        <v>1084</v>
      </c>
      <c r="CA3" s="150" t="s">
        <v>1085</v>
      </c>
      <c r="CB3" s="84" t="s">
        <v>926</v>
      </c>
      <c r="CC3" s="54" t="s">
        <v>927</v>
      </c>
      <c r="CD3" s="54" t="s">
        <v>842</v>
      </c>
      <c r="CE3" s="54" t="s">
        <v>843</v>
      </c>
      <c r="CF3" s="54" t="s">
        <v>844</v>
      </c>
      <c r="CG3" s="54" t="s">
        <v>928</v>
      </c>
      <c r="CH3" s="54" t="s">
        <v>929</v>
      </c>
      <c r="CI3" s="54" t="s">
        <v>846</v>
      </c>
      <c r="CJ3" s="336" t="s">
        <v>797</v>
      </c>
      <c r="CK3" s="337" t="s">
        <v>930</v>
      </c>
      <c r="CL3" s="337" t="s">
        <v>796</v>
      </c>
      <c r="CM3" s="337" t="s">
        <v>798</v>
      </c>
      <c r="CN3" s="337" t="s">
        <v>808</v>
      </c>
      <c r="CO3" s="337" t="s">
        <v>931</v>
      </c>
      <c r="CP3" s="337" t="s">
        <v>799</v>
      </c>
      <c r="CQ3" s="338" t="s">
        <v>932</v>
      </c>
      <c r="CR3" s="32" t="s">
        <v>954</v>
      </c>
      <c r="CS3" s="32" t="s">
        <v>955</v>
      </c>
      <c r="CT3" s="53" t="s">
        <v>1007</v>
      </c>
      <c r="CU3" s="53" t="s">
        <v>933</v>
      </c>
      <c r="CV3" s="53" t="s">
        <v>1008</v>
      </c>
      <c r="CW3" s="53" t="s">
        <v>934</v>
      </c>
      <c r="CX3" s="335" t="s">
        <v>935</v>
      </c>
      <c r="CY3" s="410" t="s">
        <v>1117</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107</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92</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948</v>
      </c>
      <c r="AB8" s="350" t="s">
        <v>762</v>
      </c>
      <c r="AC8" s="348" t="s">
        <v>141</v>
      </c>
      <c r="AD8" s="348" t="s">
        <v>885</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949</v>
      </c>
      <c r="AB9" s="350" t="s">
        <v>273</v>
      </c>
      <c r="AC9" s="348" t="s">
        <v>1082</v>
      </c>
      <c r="AD9" s="348" t="s">
        <v>886</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938</v>
      </c>
      <c r="H14" s="155" t="s">
        <v>299</v>
      </c>
      <c r="I14" s="192" t="s">
        <v>937</v>
      </c>
      <c r="J14" s="181" t="s">
        <v>301</v>
      </c>
      <c r="K14" s="192" t="s">
        <v>936</v>
      </c>
      <c r="L14" s="181" t="s">
        <v>1125</v>
      </c>
      <c r="M14" s="192" t="s">
        <v>1126</v>
      </c>
      <c r="N14" s="155" t="s">
        <v>1104</v>
      </c>
      <c r="O14" s="192" t="s">
        <v>1105</v>
      </c>
      <c r="P14" s="155" t="s">
        <v>300</v>
      </c>
      <c r="Q14" s="312" t="s">
        <v>1038</v>
      </c>
      <c r="R14" s="155" t="s">
        <v>606</v>
      </c>
      <c r="S14" s="192" t="s">
        <v>705</v>
      </c>
      <c r="T14" s="155" t="s">
        <v>302</v>
      </c>
      <c r="U14" s="192" t="s">
        <v>706</v>
      </c>
      <c r="V14" s="155" t="s">
        <v>781</v>
      </c>
      <c r="W14" s="192" t="s">
        <v>924</v>
      </c>
      <c r="X14" s="76" t="s">
        <v>303</v>
      </c>
      <c r="Y14" s="192" t="s">
        <v>925</v>
      </c>
      <c r="Z14" s="157" t="s">
        <v>1079</v>
      </c>
      <c r="AA14" s="346" t="s">
        <v>950</v>
      </c>
      <c r="AB14" s="346" t="s">
        <v>311</v>
      </c>
      <c r="AC14" s="159" t="s">
        <v>1078</v>
      </c>
      <c r="AD14" s="83" t="s">
        <v>944</v>
      </c>
      <c r="AE14" s="157" t="s">
        <v>1080</v>
      </c>
      <c r="AF14" s="346" t="s">
        <v>951</v>
      </c>
      <c r="AG14" s="346" t="s">
        <v>312</v>
      </c>
      <c r="AH14" s="76" t="s">
        <v>1077</v>
      </c>
      <c r="AI14" s="83" t="s">
        <v>943</v>
      </c>
      <c r="AJ14" s="331" t="s">
        <v>942</v>
      </c>
      <c r="AK14" s="324" t="s">
        <v>940</v>
      </c>
      <c r="AL14" s="324" t="s">
        <v>1094</v>
      </c>
      <c r="AM14" s="231" t="s">
        <v>1121</v>
      </c>
      <c r="AN14" s="83" t="s">
        <v>941</v>
      </c>
      <c r="AO14" s="404" t="s">
        <v>969</v>
      </c>
      <c r="AP14" s="83" t="s">
        <v>918</v>
      </c>
      <c r="AQ14" s="317" t="s">
        <v>939</v>
      </c>
      <c r="AR14" s="324" t="s">
        <v>946</v>
      </c>
      <c r="AS14" s="324" t="s">
        <v>1092</v>
      </c>
      <c r="AT14" s="324" t="s">
        <v>947</v>
      </c>
      <c r="AU14" s="83" t="s">
        <v>316</v>
      </c>
      <c r="AV14" s="317" t="s">
        <v>503</v>
      </c>
      <c r="AW14" s="159" t="s">
        <v>1172</v>
      </c>
      <c r="AX14" s="231" t="s">
        <v>1236</v>
      </c>
      <c r="AY14" s="231" t="s">
        <v>497</v>
      </c>
      <c r="AZ14" s="159" t="s">
        <v>1173</v>
      </c>
      <c r="BA14" s="153" t="s">
        <v>500</v>
      </c>
      <c r="BB14" s="153" t="s">
        <v>1090</v>
      </c>
      <c r="BC14" s="324" t="s">
        <v>501</v>
      </c>
      <c r="BD14" s="324" t="s">
        <v>502</v>
      </c>
      <c r="BE14" s="231" t="s">
        <v>945</v>
      </c>
      <c r="BF14" s="324" t="s">
        <v>1091</v>
      </c>
      <c r="BG14" s="324" t="s">
        <v>1174</v>
      </c>
      <c r="BH14" s="195" t="s">
        <v>1177</v>
      </c>
      <c r="BI14" s="195" t="s">
        <v>1175</v>
      </c>
      <c r="BJ14" s="200" t="s">
        <v>1176</v>
      </c>
      <c r="BK14" s="83" t="s">
        <v>1122</v>
      </c>
      <c r="BL14" s="324" t="s">
        <v>1178</v>
      </c>
      <c r="BM14" s="331" t="s">
        <v>1179</v>
      </c>
      <c r="BN14" s="200" t="s">
        <v>314</v>
      </c>
      <c r="BO14" s="331" t="s">
        <v>474</v>
      </c>
      <c r="BP14" s="324" t="s">
        <v>475</v>
      </c>
      <c r="BQ14" s="83" t="s">
        <v>313</v>
      </c>
      <c r="BR14" s="422" t="s">
        <v>1190</v>
      </c>
      <c r="BS14" s="422" t="s">
        <v>1191</v>
      </c>
      <c r="BT14" s="404" t="s">
        <v>953</v>
      </c>
      <c r="BU14" s="231" t="s">
        <v>1180</v>
      </c>
      <c r="BV14" s="324" t="s">
        <v>1181</v>
      </c>
      <c r="BW14" s="145" t="s">
        <v>1182</v>
      </c>
      <c r="BX14" s="90" t="s">
        <v>476</v>
      </c>
      <c r="BY14" s="90" t="s">
        <v>1183</v>
      </c>
      <c r="BZ14" s="153" t="s">
        <v>957</v>
      </c>
      <c r="CA14" s="153" t="s">
        <v>966</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965</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IF($C15="&lt;01",HYPERLINK("",$AO15),IF(LEFT($B15,4)="_Mil",HYPERLINK("","Paste _Mil Targets Here"),IFERROR(HYPERLINK("",ROUND($AN15*AK15,0)),HYPERLINK("#Cascade!AK"&amp;ROW($AK15),"&lt;-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IF(AND(LEFT($B15,4)="_Mil",SUM($AP15)=0),"",IF($C15="&lt;01",HYPERLINK("",IFERROR(ROUND(INDEX(EID!$T:$T,MATCH($B15,EID!$B:$B,0))/2,0),0)),IF($AT15="",HYPERLINK("#Cascade!AT"&amp;ROW(AU15),"&lt;-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IF($C15="&lt;01","",100%)</f>
        <v>1</v>
      </c>
      <c r="BH15" s="199" t="str">
        <f>IF($C15="&lt;01",HYPERLINK("",IFERROR(ROUND(INDEX(EID!$N:$N,MATCH($B15,EID!$B:$B,0))/2,0),0)),IF(AND($AK15="",LEFT($B15,4)&lt;&gt;"_Mil"),HYPERLINK("#Cascade!AK"&amp;ROW(AK15),"&lt;- Add PEPFAR Contribution %"),IF($AX15="",HYPERLINK("#Cascade!AZ"&amp;ROW(AX15),"&lt;- Add % New Infections Diagnosed &amp; Linked"),IF($BC15="",HYPERLINK("#Cascade!BC"&amp;ROW(BC15),"&lt;- Add Linkage"),HYPERLINK("",ROUND(SUM($N15)*IF(LEFT($B15,4)="_Mil",1,$AK15)*$AX15*$BC15,0))))))</f>
        <v>&lt;- Add PEPFAR Contribution %</v>
      </c>
      <c r="BI15" s="199">
        <f>IF($C15="&lt;01","",IF($BG15="",HYPERLINK("#Cascade!BG"&amp;ROW($BG15),"&lt;- Add VLT Coverage"),IF($BD15="",HYPERLINK("#Cascade!BD"&amp;ROW($BD15),"&lt;-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IF(LEFT($B15,4)="_Mil","",IF($AK15="",HYPERLINK("#Cascade!AK"&amp;ROW($AK15),"&lt;-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IF($C15="&lt;01",HYPERLINK("",IFERROR(ROUND(INDEX(EID!$L:$L,MATCH($B15,EID!$B:$B,0))/2,0),0)),IF(SUM($BY15)=0,"",IF($BC15="",HYPERLINK("#Cascade!BC"&amp;ROW($BC15),"&lt;-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IF(SUM($CB15)=0,"",IFERROR(1/(1/($CB15-SUM($CC15:$CH15))),""))</f>
        <v/>
      </c>
      <c r="CJ15" s="146" t="str">
        <f>IF(OR(SUM($CB15)=0,SUM($CC15)=0),"",$CC15/$CB15)</f>
        <v/>
      </c>
      <c r="CK15" s="318" t="str">
        <f>IF(OR(SUM($CB15)=0,SUM($CD15)=0),"",$CD15/$CB15)</f>
        <v/>
      </c>
      <c r="CL15" s="318" t="str">
        <f>IF(OR(SUM($CB15)=0,SUM($CE15)=0),"",$CE15/$CB15)</f>
        <v/>
      </c>
      <c r="CM15" s="318" t="str">
        <f>IF(OR(SUM($CB15)=0,SUM($CF15)=0),"",$CF15/$CB15)</f>
        <v/>
      </c>
      <c r="CN15" s="318" t="str">
        <f>IF(OR(SUM($CB15)=0,SUM($CG15)=0),"",$CG15/$CB15)</f>
        <v/>
      </c>
      <c r="CO15" s="318" t="str">
        <f>IF(OR(SUM($CB15)=0,SUM($CH15)=0),"",$CH15/$CB15)</f>
        <v/>
      </c>
      <c r="CP15" s="318" t="str">
        <f>IF(OR(SUM($CB15)=0,SUM($CI15)=0),"",$CI15/$CB15)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IF(LEFT($B15,4)="_Mil","",IF($AK15="",HYPERLINK("#Cascade!AK"&amp;ROW($AK15),"&lt;-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185" priority="847">
      <formula>AND(ISNUMBER(BW1),ROUND(BW1,2)&gt;0)</formula>
    </cfRule>
  </conditionalFormatting>
  <conditionalFormatting sqref="F1:Y1048576 AJ1:AN1048576 AQ1:AQ1048576 BE1:BE1048576 BT1:BV1048576 CY1:CY1048576 AV1:AW1048576 AY1:AZ1048576">
    <cfRule type="expression" dxfId="184" priority="102">
      <formula>LEFT($B1,4)="_Mil"</formula>
    </cfRule>
  </conditionalFormatting>
  <conditionalFormatting sqref="AQ1:AT1048576 BI1:BI1048576 BM1:BM1048576 BO1:BP1048576 BW1:BX1048576 BZ1:CA1048576 CC1:CG1048576 CI1:CN1048576 CP1:CX1048576 AV1:BG1048576">
    <cfRule type="expression" dxfId="183" priority="95">
      <formula>$C1="&lt;01"</formula>
    </cfRule>
  </conditionalFormatting>
  <conditionalFormatting sqref="BO1:BP1048576">
    <cfRule type="expression" dxfId="182" priority="79">
      <formula>AND(ISNUMBER(BO1),ROUND(BO1,2)&lt;98%)</formula>
    </cfRule>
  </conditionalFormatting>
  <conditionalFormatting sqref="AO1:AO1048576 CH1:CH1048576 CO1:CO1048576">
    <cfRule type="expression" dxfId="181" priority="28">
      <formula>AND(ROW(AO1)&gt;14,$B1&lt;&gt;"",NOT($C1="&lt;01"))</formula>
    </cfRule>
  </conditionalFormatting>
  <conditionalFormatting sqref="CA1:CA1048576">
    <cfRule type="expression" dxfId="180" priority="2576">
      <formula>AND(ISNUMBER($CA1),$CA1&lt;&gt;$BZ1)</formula>
    </cfRule>
  </conditionalFormatting>
  <conditionalFormatting sqref="J1:J1048576 L1:L1048576 AJ1:AM1048576 AQ1:AT1048576 AV1:AV1048576 AX1:BG1048576 BL1:BM1048576 BO1:BP1048576 BU1:BW1048576 BZ1:CA1048576 CJ1:CS1048576 CX1:CX1048576">
    <cfRule type="expression" dxfId="179" priority="6">
      <formula>AND(ISNUMBER(J1),OR(ROUND(J1,2)&lt;0,ROUND(J1,2)&gt;1))</formula>
    </cfRule>
  </conditionalFormatting>
  <conditionalFormatting sqref="AQ1:AT1048576 AV1:AV1048576 AX1:AY1048576 BA1:BC1048576">
    <cfRule type="expression" dxfId="178" priority="11">
      <formula>AND(ISNUMBER(AQ1),ROUND(AQ1,2)&lt;95%)</formula>
    </cfRule>
  </conditionalFormatting>
  <conditionalFormatting sqref="BU1:BV1048576">
    <cfRule type="expression" dxfId="177" priority="9">
      <formula>AND(ISNUMBER(BU1),ROUND(BU1,2)&lt;ROUND(90%*90%,2))</formula>
    </cfRule>
  </conditionalFormatting>
  <conditionalFormatting sqref="BE1:BG1048576 BM1:BM1048576">
    <cfRule type="expression" dxfId="176" priority="7">
      <formula>AND(ISNUMBER(BE1),ROUND(BE1,2)&lt;1)</formula>
    </cfRule>
  </conditionalFormatting>
  <conditionalFormatting sqref="CN1:CN1048576 CG1:CG1048576">
    <cfRule type="expression" dxfId="175" priority="2428">
      <formula>AND(ROW(CG1)&gt;14,$B1&lt;&gt;"",$D1&lt;&gt;"Male")</formula>
    </cfRule>
  </conditionalFormatting>
  <conditionalFormatting sqref="AL1:AM1048576">
    <cfRule type="expression" dxfId="174" priority="12">
      <formula>AND(ISNUMBER(AL1),ROUND(AL1,2)&lt;POWER(0.95,3))</formula>
    </cfRule>
  </conditionalFormatting>
  <conditionalFormatting sqref="BD1:BD1048576">
    <cfRule type="expression" dxfId="173" priority="2951">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72" priority="5">
      <formula>AND(ISNUMBER(F1),ROUND(F1,0)&lt;0)</formula>
    </cfRule>
  </conditionalFormatting>
  <conditionalFormatting sqref="CG1:CG1048576 CN1:CN1048576">
    <cfRule type="expression" dxfId="171" priority="2963">
      <formula>AND(ROW(CG1)&gt;14,$B1&lt;&gt;"",OR($C1="&lt;01",$C1="01-04",$C1="05-09",$C1="10-14"))</formula>
    </cfRule>
  </conditionalFormatting>
  <conditionalFormatting sqref="CQ1:CQ1048576">
    <cfRule type="expression" dxfId="170" priority="4">
      <formula>AND(ISNUMBER($CC1),$CC1&gt;0,CQ1="")</formula>
    </cfRule>
  </conditionalFormatting>
  <conditionalFormatting sqref="F1:F1048576 H1:H1048576 J1:J1048576 L1:L1048576 N1:N1048576 P1:P1048576 R1:R1048576 T1:T1048576 V1:V1048576 X1:X1048576">
    <cfRule type="expression" dxfId="169" priority="103">
      <formula>AND(ISNUMBER(G1),ISNUMBER(F1),G1&gt;=40%)</formula>
    </cfRule>
    <cfRule type="expression" dxfId="168" priority="104">
      <formula>AND(ISNUMBER(G1),ISNUMBER(F1),G1&gt;=20%,G1&lt;40%)</formula>
    </cfRule>
    <cfRule type="expression" dxfId="167" priority="106">
      <formula>AND(ISNUMBER(G1),ISNUMBER(F1),G1&lt;20%)</formula>
    </cfRule>
  </conditionalFormatting>
  <conditionalFormatting sqref="CD1:CE1048576 CK1:CL1048576">
    <cfRule type="expression" dxfId="166" priority="92">
      <formula>AND(ROW(CD1)&gt;14,$B1&lt;&gt;"",$D1&lt;&gt;"Female")</formula>
    </cfRule>
    <cfRule type="expression" dxfId="165" priority="94">
      <formula>AND(ROW(CD1)&gt;14,$B1&lt;&gt;"",OR($C1="&lt;01",$C1="01-04",$C1="05-09"))</formula>
    </cfRule>
  </conditionalFormatting>
  <conditionalFormatting sqref="CB1:CP1048576">
    <cfRule type="expression" dxfId="164" priority="3288">
      <formula>AND(ROW(CB1)&gt;14,$B1&lt;&gt;"",OR(SUM($CI1)&lt;0,ROUND(SUM($CP1),2)&lt;0))</formula>
    </cfRule>
    <cfRule type="expression" dxfId="163" priority="3289">
      <formula>AND(ROW($CI1)&gt;14,$B1&lt;&gt;"",$C1="&lt;01",OR(SUM($CI1)&lt;&gt;0,ROUND(SUM($CP1),2)&lt;&gt;0,SUM($CC1:$CG1)&lt;&gt;0))</formula>
    </cfRule>
  </conditionalFormatting>
  <conditionalFormatting sqref="CR1:CS1048576">
    <cfRule type="expression" dxfId="162" priority="3290">
      <formula>AND(ISNUMBER($CC1),$CC1&lt;&gt;0,SUM(CR1)=0)</formula>
    </cfRule>
    <cfRule type="expression" dxfId="161" priority="3291">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28" t="s">
        <v>788</v>
      </c>
      <c r="B2" s="425"/>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26"/>
      <c r="B3" s="427"/>
      <c r="D3" s="31"/>
      <c r="E3" s="31"/>
      <c r="F3" s="238" t="s">
        <v>800</v>
      </c>
      <c r="G3" s="238" t="s">
        <v>602</v>
      </c>
      <c r="H3" s="239" t="s">
        <v>777</v>
      </c>
      <c r="I3" s="238" t="s">
        <v>778</v>
      </c>
      <c r="J3" s="240" t="s">
        <v>801</v>
      </c>
      <c r="K3" s="240" t="s">
        <v>1083</v>
      </c>
      <c r="L3" s="123" t="s">
        <v>802</v>
      </c>
      <c r="M3" s="123" t="s">
        <v>747</v>
      </c>
      <c r="N3" s="123" t="s">
        <v>748</v>
      </c>
      <c r="O3" s="123" t="s">
        <v>749</v>
      </c>
      <c r="P3" s="123" t="s">
        <v>750</v>
      </c>
      <c r="Q3" s="123" t="s">
        <v>751</v>
      </c>
      <c r="R3" s="123" t="s">
        <v>752</v>
      </c>
      <c r="S3" s="120" t="s">
        <v>1145</v>
      </c>
      <c r="T3" s="32" t="s">
        <v>259</v>
      </c>
      <c r="U3" s="109" t="s">
        <v>789</v>
      </c>
      <c r="V3" s="315" t="s">
        <v>971</v>
      </c>
      <c r="W3" s="32" t="s">
        <v>786</v>
      </c>
      <c r="X3" s="109" t="s">
        <v>787</v>
      </c>
      <c r="Y3" s="338" t="s">
        <v>790</v>
      </c>
      <c r="Z3" s="228" t="s">
        <v>972</v>
      </c>
      <c r="AA3" s="316" t="s">
        <v>973</v>
      </c>
      <c r="AB3" s="228" t="s">
        <v>1148</v>
      </c>
      <c r="AC3" s="316" t="s">
        <v>1149</v>
      </c>
      <c r="AD3" s="105" t="s">
        <v>1136</v>
      </c>
      <c r="AE3" s="53" t="s">
        <v>1137</v>
      </c>
      <c r="AF3" s="54" t="s">
        <v>1138</v>
      </c>
      <c r="AG3" s="53" t="s">
        <v>1139</v>
      </c>
      <c r="AH3" s="252" t="s">
        <v>735</v>
      </c>
      <c r="AI3" s="53" t="s">
        <v>791</v>
      </c>
      <c r="AJ3" s="53" t="s">
        <v>792</v>
      </c>
      <c r="AK3" s="53" t="s">
        <v>793</v>
      </c>
      <c r="AL3" s="363" t="s">
        <v>833</v>
      </c>
      <c r="AM3" s="141" t="s">
        <v>1140</v>
      </c>
      <c r="AN3" s="53" t="s">
        <v>1141</v>
      </c>
      <c r="AO3" s="252" t="s">
        <v>974</v>
      </c>
      <c r="AP3" s="141" t="s">
        <v>975</v>
      </c>
      <c r="AQ3" s="53" t="s">
        <v>976</v>
      </c>
      <c r="AR3" s="116" t="s">
        <v>977</v>
      </c>
      <c r="AS3" s="365" t="s">
        <v>978</v>
      </c>
      <c r="AT3" s="366" t="s">
        <v>979</v>
      </c>
      <c r="AU3" s="365" t="s">
        <v>833</v>
      </c>
      <c r="AV3" s="371" t="s">
        <v>1142</v>
      </c>
      <c r="AW3" s="53" t="s">
        <v>1143</v>
      </c>
      <c r="AX3" s="368" t="s">
        <v>1144</v>
      </c>
      <c r="AY3" s="237" t="s">
        <v>1229</v>
      </c>
      <c r="AZ3" s="241" t="s">
        <v>794</v>
      </c>
      <c r="BA3" s="242" t="s">
        <v>795</v>
      </c>
      <c r="BB3" s="242" t="s">
        <v>796</v>
      </c>
      <c r="BC3" s="242" t="s">
        <v>797</v>
      </c>
      <c r="BD3" s="242" t="s">
        <v>798</v>
      </c>
      <c r="BE3" s="242" t="s">
        <v>799</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1081</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37" priority="45">
      <formula>AND(ISNUMBER($T1),ROUND($T1,2)&lt;&gt;0)</formula>
    </cfRule>
  </conditionalFormatting>
  <conditionalFormatting sqref="AL1:AL1048576 AU1:AU1048576">
    <cfRule type="expression" dxfId="36" priority="22">
      <formula>AND(ISNUMBER(AL1),ROUND(AL1,2)&lt;0.95)</formula>
    </cfRule>
  </conditionalFormatting>
  <conditionalFormatting sqref="AA1:AA1048576">
    <cfRule type="expression" dxfId="35" priority="47">
      <formula>AND(ISNUMBER(AA1),ROUND(AA1,2)&gt;=0.75)</formula>
    </cfRule>
  </conditionalFormatting>
  <conditionalFormatting sqref="Y1:Y1048576">
    <cfRule type="expression" dxfId="34" priority="13">
      <formula>AND(ISNUMBER($Y1),$Y1&lt;100%)</formula>
    </cfRule>
  </conditionalFormatting>
  <conditionalFormatting sqref="AY1:BE1048576">
    <cfRule type="expression" dxfId="33" priority="15">
      <formula>AND(ROW($BE1)&gt;14,ROUND($BE1,2)&lt;0)</formula>
    </cfRule>
  </conditionalFormatting>
  <conditionalFormatting sqref="AC1:AC1048576">
    <cfRule type="expression" dxfId="32" priority="2">
      <formula>AND(ROW($AA1)&gt;14,SUM($AD1)&gt;0,SUM($AA1)&lt;=0)</formula>
    </cfRule>
    <cfRule type="expression" dxfId="31" priority="3">
      <formula>AND(ROW($AC1)&gt;14,SUM($AD1)&gt;0,SUM($AC1)&lt;=0)</formula>
    </cfRule>
    <cfRule type="expression" dxfId="30" priority="12">
      <formula>AND(ROW($AC1)&gt;14,ROUND($AC1,2)&gt;10%)</formula>
    </cfRule>
  </conditionalFormatting>
  <conditionalFormatting sqref="U1:U1048576 X1:X1048576">
    <cfRule type="expression" dxfId="29" priority="1281">
      <formula>AND(ROW($U1)&gt;14,ISNUMBER($U1),$S1&gt;$L1)</formula>
    </cfRule>
  </conditionalFormatting>
  <conditionalFormatting sqref="F1:R1048576 V1:X1048576 AH1:AK1048576 AO1:AQ1048576">
    <cfRule type="expression" dxfId="28" priority="2177">
      <formula>AND(ROW(F1)&gt;14,LEFT($B1,4)="_Mil")</formula>
    </cfRule>
  </conditionalFormatting>
  <conditionalFormatting sqref="H1:H1048576 J1:K1048576 V1:W1048576 Y1:AC1048576 AL1:AL1048576 AS1:AU1048576 BA1:BE1048576">
    <cfRule type="expression" dxfId="27" priority="6">
      <formula>AND(ISNUMBER(H1),OR(ROUND(H1,2)&lt;0,ROUND(H1,2)&gt;1))</formula>
    </cfRule>
  </conditionalFormatting>
  <conditionalFormatting sqref="F1:G1048576 I1:I1048576 L1:S1048576 U1:U1048576 X1:X1048576 AD1:AK1048576 AM1:AR1048576 AV1:AZ1048576">
    <cfRule type="expression" dxfId="26" priority="5">
      <formula>AND(ISNUMBER(F1),ROUND(F1,0)&lt;0)</formula>
    </cfRule>
  </conditionalFormatting>
  <conditionalFormatting sqref="AT1:AT1048576">
    <cfRule type="expression" dxfId="25" priority="4">
      <formula>AND(ROW($AT1)&gt;14,SUM($AR1)&gt;0,SUM($AT1)&lt;=0)</formula>
    </cfRule>
  </conditionalFormatting>
  <conditionalFormatting sqref="W1:W1048576">
    <cfRule type="expression" dxfId="24" priority="1">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1052</v>
      </c>
      <c r="D3" s="32" t="s">
        <v>1053</v>
      </c>
      <c r="E3" s="32" t="s">
        <v>1054</v>
      </c>
      <c r="F3" s="53" t="s">
        <v>981</v>
      </c>
      <c r="G3" s="53" t="s">
        <v>982</v>
      </c>
      <c r="H3" s="363" t="s">
        <v>919</v>
      </c>
      <c r="I3" s="366" t="s">
        <v>920</v>
      </c>
      <c r="J3" s="365" t="s">
        <v>921</v>
      </c>
      <c r="K3" s="375" t="s">
        <v>922</v>
      </c>
      <c r="L3" s="54" t="s">
        <v>984</v>
      </c>
      <c r="M3" s="375" t="s">
        <v>833</v>
      </c>
      <c r="N3" s="54" t="s">
        <v>987</v>
      </c>
      <c r="O3" s="375" t="s">
        <v>983</v>
      </c>
      <c r="P3" s="54" t="s">
        <v>988</v>
      </c>
      <c r="Q3" s="366" t="s">
        <v>1131</v>
      </c>
      <c r="R3" s="306" t="s">
        <v>1134</v>
      </c>
      <c r="S3" s="366" t="s">
        <v>1133</v>
      </c>
      <c r="T3" s="54" t="s">
        <v>985</v>
      </c>
      <c r="U3" s="366" t="s">
        <v>1132</v>
      </c>
      <c r="V3" s="54" t="s">
        <v>986</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989</v>
      </c>
      <c r="P14" s="305" t="s">
        <v>968</v>
      </c>
      <c r="Q14" s="192" t="s">
        <v>992</v>
      </c>
      <c r="R14" s="155" t="s">
        <v>1135</v>
      </c>
      <c r="S14" s="192" t="s">
        <v>991</v>
      </c>
      <c r="T14" s="305" t="s">
        <v>970</v>
      </c>
      <c r="U14" s="192" t="s">
        <v>990</v>
      </c>
      <c r="V14" s="305" t="s">
        <v>969</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1</v>
      </c>
      <c r="T15" s="56">
        <f>ROUND(SUM($R15)*$S15,0)</f>
        <v>0</v>
      </c>
      <c r="U15" s="20">
        <v>0.95</v>
      </c>
      <c r="V15" s="56">
        <f>ROUND(SUM($T15)*$U15,0)</f>
        <v>0</v>
      </c>
    </row>
  </sheetData>
  <conditionalFormatting sqref="E1:E1048576 M1:M1048576 U1:U1048576">
    <cfRule type="expression" dxfId="160" priority="23">
      <formula>AND(ISNUMBER(E1),ROUND(E1,2)&lt;0.95)</formula>
    </cfRule>
  </conditionalFormatting>
  <conditionalFormatting sqref="D1:D1048576">
    <cfRule type="expression" dxfId="159" priority="22">
      <formula>AND(ISNUMBER(D1),ROUND(D1,2)&lt;0.8)</formula>
    </cfRule>
  </conditionalFormatting>
  <conditionalFormatting sqref="D1:E1048576 H1:K1048576 M1:M1048576 O1:O1048576 Q1:Q1048576 S1:S1048576 U1:U1048576">
    <cfRule type="expression" dxfId="158" priority="5">
      <formula>AND(ISNUMBER(D1),OR(ROUND(D1,2)&gt;1,ROUND(D1,2)&lt;0))</formula>
    </cfRule>
  </conditionalFormatting>
  <conditionalFormatting sqref="K1:K1048576">
    <cfRule type="expression" dxfId="157" priority="1267">
      <formula>AND(SUM(G1)&gt;0,SUM(K1)=0)</formula>
    </cfRule>
  </conditionalFormatting>
  <conditionalFormatting sqref="I1:I1048576">
    <cfRule type="expression" dxfId="156" priority="2151">
      <formula>AND(SUM(F1)&gt;0,SUM(I1)=0)</formula>
    </cfRule>
  </conditionalFormatting>
  <conditionalFormatting sqref="D1:E1048576">
    <cfRule type="expression" dxfId="155" priority="13">
      <formula>AND(ISNUMBER($D1),ROUND($E1,2)&lt;ROUND($D1,2))</formula>
    </cfRule>
  </conditionalFormatting>
  <conditionalFormatting sqref="C1:C1048576 F1:G1048576 L1:L1048576 N1:N1048576 P1:P1048576 R1:R1048576 T1:T1048576 V1:V1048576">
    <cfRule type="expression" dxfId="154" priority="4">
      <formula>AND(ISNUMBER(C1),C1&lt;0)</formula>
    </cfRule>
  </conditionalFormatting>
  <conditionalFormatting sqref="O1:O1048576">
    <cfRule type="expression" dxfId="153" priority="3">
      <formula>AND(ISNUMBER(O1),ROUND(O1,2)&lt;98%)</formula>
    </cfRule>
  </conditionalFormatting>
  <conditionalFormatting sqref="Q1:Q1048576">
    <cfRule type="expression" dxfId="152" priority="2">
      <formula>AND(ISNUMBER(Q1),ROUND(Q1,2)&lt;70%)</formula>
    </cfRule>
  </conditionalFormatting>
  <conditionalFormatting sqref="S1:S1048576">
    <cfRule type="expression" dxfId="151" priority="1">
      <formula>AND(ISNUMBER(S1),ROUND(S1,2)&lt;100%)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28" t="s">
        <v>803</v>
      </c>
      <c r="B2" s="425"/>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26"/>
      <c r="B3" s="427"/>
      <c r="C3" s="31"/>
      <c r="D3" s="31"/>
      <c r="E3" s="31"/>
      <c r="F3" s="121" t="s">
        <v>856</v>
      </c>
      <c r="G3" s="32" t="s">
        <v>722</v>
      </c>
      <c r="H3" s="53" t="s">
        <v>804</v>
      </c>
      <c r="I3" s="120" t="s">
        <v>1028</v>
      </c>
      <c r="J3" s="316" t="s">
        <v>805</v>
      </c>
      <c r="K3" s="228" t="s">
        <v>1029</v>
      </c>
      <c r="L3" s="316" t="s">
        <v>993</v>
      </c>
      <c r="M3" s="228" t="s">
        <v>1147</v>
      </c>
      <c r="N3" s="316" t="s">
        <v>1146</v>
      </c>
      <c r="O3" s="105" t="s">
        <v>276</v>
      </c>
      <c r="P3" s="53" t="s">
        <v>28</v>
      </c>
      <c r="Q3" s="54" t="s">
        <v>29</v>
      </c>
      <c r="R3" s="53" t="s">
        <v>27</v>
      </c>
      <c r="S3" s="315" t="s">
        <v>833</v>
      </c>
      <c r="T3" s="141" t="s">
        <v>33</v>
      </c>
      <c r="U3" s="53" t="s">
        <v>32</v>
      </c>
      <c r="V3" s="237" t="s">
        <v>794</v>
      </c>
      <c r="W3" s="240" t="s">
        <v>798</v>
      </c>
      <c r="X3" s="240" t="s">
        <v>797</v>
      </c>
      <c r="Y3" s="240" t="s">
        <v>806</v>
      </c>
      <c r="Z3" s="240" t="s">
        <v>807</v>
      </c>
      <c r="AA3" s="240" t="s">
        <v>808</v>
      </c>
      <c r="AB3" s="240" t="s">
        <v>799</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SUM($F15)*(1+$G15)</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23" priority="19">
      <formula>AND(ISNUMBER(G1),G1&lt;&gt;0)</formula>
    </cfRule>
  </conditionalFormatting>
  <conditionalFormatting sqref="Q1:Q1048576">
    <cfRule type="expression" dxfId="22" priority="671">
      <formula>AND(ISNUMBER($Q1),ROUND(SUM($Q1),2)&gt;ROUND(SUM($I1),2))</formula>
    </cfRule>
  </conditionalFormatting>
  <conditionalFormatting sqref="J1:J1048576">
    <cfRule type="expression" dxfId="21" priority="3">
      <formula>AND(ISNUMBER($J1),SUM($J1)&lt;1)</formula>
    </cfRule>
  </conditionalFormatting>
  <conditionalFormatting sqref="S1:S1048576">
    <cfRule type="expression" dxfId="20" priority="686">
      <formula>AND(ISNUMBER(S1),S1&lt;0.95)</formula>
    </cfRule>
  </conditionalFormatting>
  <conditionalFormatting sqref="Y1:Z1048576">
    <cfRule type="expression" dxfId="19" priority="10">
      <formula>AND(ROW(Y1)&gt;14,$B1&lt;&gt;"",$D1&lt;&gt;"Female")</formula>
    </cfRule>
    <cfRule type="expression" dxfId="18" priority="11">
      <formula>AND(ROW(Y1)&gt;14,$B1&lt;&gt;"",OR($C1="&lt;01",$C1="01-04",$C1="05-09"))</formula>
    </cfRule>
  </conditionalFormatting>
  <conditionalFormatting sqref="AA1:AA1048576">
    <cfRule type="expression" dxfId="17" priority="8">
      <formula>AND(ROW(AA1)&gt;14,$B1&lt;&gt;"",OR($C1="&lt;01",$C1="01-04",$C1="05-09",$C1="10-14"))</formula>
    </cfRule>
    <cfRule type="expression" dxfId="16" priority="9">
      <formula>AND(ROW(AA1)&gt;14,$B1&lt;&gt;"",$D1&lt;&gt;"Male")</formula>
    </cfRule>
  </conditionalFormatting>
  <conditionalFormatting sqref="V1:AB1048576">
    <cfRule type="expression" dxfId="15" priority="7">
      <formula>AND(ROW($AB1)&gt;14,$AB1&lt;0)</formula>
    </cfRule>
  </conditionalFormatting>
  <conditionalFormatting sqref="J1:N1048576 S1:S1048576 W1:AB1048576">
    <cfRule type="expression" dxfId="14" priority="1">
      <formula>AND(ISNUMBER(J1),OR(ROUND(J1,2)&gt;1,ROUND(J1,2)&lt;0))</formula>
    </cfRule>
  </conditionalFormatting>
  <conditionalFormatting sqref="N1:N1048576">
    <cfRule type="expression" dxfId="13" priority="13">
      <formula>AND(ROW($N1)&gt;14,$N1="",SUM($O1)&gt;0)</formula>
    </cfRule>
    <cfRule type="expression" dxfId="12" priority="14">
      <formula>AND(ISNUMBER($N1),SUM($N1)&gt;10%)</formula>
    </cfRule>
  </conditionalFormatting>
  <conditionalFormatting sqref="L1:L1048576">
    <cfRule type="expression" dxfId="11" priority="4">
      <formula>AND(ROW($L1)&gt;14,$L1="",SUM($O1)&gt;0)</formula>
    </cfRule>
    <cfRule type="expression" dxfId="9" priority="6">
      <formula>AND(ISNUMBER($L1),ROUND(SUM($L1),2)&gt;=0.75)</formula>
    </cfRule>
  </conditionalFormatting>
  <conditionalFormatting sqref="F1:F1048576 H1:I1048576 O1:R1048576 T1:U1048576">
    <cfRule type="expression" dxfId="10" priority="2">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996</v>
      </c>
      <c r="AF1" s="51"/>
      <c r="AG1" s="91" t="s">
        <v>585</v>
      </c>
      <c r="AH1" s="319"/>
      <c r="AI1" s="319"/>
      <c r="AJ1" s="319"/>
      <c r="AK1" s="319"/>
    </row>
    <row r="2" spans="1:37" s="40" customFormat="1" ht="19" customHeight="1" x14ac:dyDescent="0.25">
      <c r="A2" s="428" t="s">
        <v>756</v>
      </c>
      <c r="B2" s="425"/>
      <c r="C2" s="2"/>
      <c r="D2" s="2"/>
      <c r="E2" s="2"/>
      <c r="F2" s="92" t="s">
        <v>73</v>
      </c>
      <c r="G2" s="138"/>
      <c r="H2" s="227"/>
      <c r="I2" s="138"/>
      <c r="J2" s="227"/>
      <c r="K2" s="18"/>
      <c r="L2" s="115"/>
      <c r="M2" s="52"/>
      <c r="N2" s="18"/>
      <c r="O2" s="18" t="s">
        <v>2</v>
      </c>
      <c r="P2" s="65" t="s">
        <v>3</v>
      </c>
      <c r="Q2" s="65"/>
      <c r="R2" s="92" t="s">
        <v>73</v>
      </c>
      <c r="S2" s="57"/>
      <c r="T2" s="18"/>
      <c r="U2" s="18" t="s">
        <v>2</v>
      </c>
      <c r="V2" s="18" t="s">
        <v>1153</v>
      </c>
      <c r="W2" s="18"/>
      <c r="X2" s="18"/>
      <c r="Y2" s="18"/>
      <c r="Z2" s="18"/>
      <c r="AA2" s="52" t="s">
        <v>3</v>
      </c>
      <c r="AB2" s="52"/>
      <c r="AC2" s="52"/>
      <c r="AD2" s="52"/>
      <c r="AE2" s="225" t="s">
        <v>73</v>
      </c>
      <c r="AF2" s="52"/>
      <c r="AG2" s="92" t="s">
        <v>59</v>
      </c>
      <c r="AH2" s="227"/>
      <c r="AI2" s="227"/>
      <c r="AJ2" s="227"/>
      <c r="AK2" s="227"/>
    </row>
    <row r="3" spans="1:37" ht="117" customHeight="1" thickBot="1" x14ac:dyDescent="0.25">
      <c r="A3" s="426"/>
      <c r="B3" s="427"/>
      <c r="C3" s="31"/>
      <c r="D3" s="31"/>
      <c r="E3" s="31"/>
      <c r="F3" s="238" t="s">
        <v>813</v>
      </c>
      <c r="G3" s="238" t="s">
        <v>602</v>
      </c>
      <c r="H3" s="240" t="s">
        <v>777</v>
      </c>
      <c r="I3" s="238" t="s">
        <v>778</v>
      </c>
      <c r="J3" s="240" t="s">
        <v>801</v>
      </c>
      <c r="K3" s="240" t="s">
        <v>1083</v>
      </c>
      <c r="L3" s="194" t="s">
        <v>814</v>
      </c>
      <c r="M3" s="194" t="s">
        <v>815</v>
      </c>
      <c r="N3" s="299" t="s">
        <v>816</v>
      </c>
      <c r="O3" s="32" t="s">
        <v>809</v>
      </c>
      <c r="P3" s="66" t="s">
        <v>810</v>
      </c>
      <c r="Q3" s="66" t="s">
        <v>811</v>
      </c>
      <c r="R3" s="128" t="s">
        <v>1031</v>
      </c>
      <c r="S3" s="121" t="s">
        <v>1030</v>
      </c>
      <c r="T3" s="299" t="s">
        <v>994</v>
      </c>
      <c r="U3" s="187" t="s">
        <v>1152</v>
      </c>
      <c r="V3" s="187" t="s">
        <v>1064</v>
      </c>
      <c r="W3" s="299" t="s">
        <v>1032</v>
      </c>
      <c r="X3" s="187" t="s">
        <v>995</v>
      </c>
      <c r="Y3" s="299" t="s">
        <v>1150</v>
      </c>
      <c r="Z3" s="187" t="s">
        <v>1146</v>
      </c>
      <c r="AA3" s="53" t="s">
        <v>208</v>
      </c>
      <c r="AB3" s="53" t="s">
        <v>272</v>
      </c>
      <c r="AC3" s="54" t="s">
        <v>270</v>
      </c>
      <c r="AD3" s="53" t="s">
        <v>271</v>
      </c>
      <c r="AE3" s="315" t="s">
        <v>833</v>
      </c>
      <c r="AF3" s="53" t="s">
        <v>71</v>
      </c>
      <c r="AG3" s="237" t="s">
        <v>794</v>
      </c>
      <c r="AH3" s="242" t="s">
        <v>812</v>
      </c>
      <c r="AI3" s="242" t="s">
        <v>797</v>
      </c>
      <c r="AJ3" s="242" t="s">
        <v>798</v>
      </c>
      <c r="AK3" s="242" t="s">
        <v>799</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1081</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50" priority="16">
      <formula>AND(ISNUMBER($O1),OR(ROUND($O1,2)&lt;0.8,ROUND($O1,2)&gt;1))</formula>
    </cfRule>
  </conditionalFormatting>
  <conditionalFormatting sqref="Z1:Z1048576">
    <cfRule type="expression" dxfId="149" priority="5">
      <formula>AND(ROW($Z1)&gt;14,$Z1="",SUM($AA1)&gt;0)</formula>
    </cfRule>
    <cfRule type="expression" dxfId="148" priority="6">
      <formula>AND(ROW($Z1)&gt;14,ROUND(SUM($Z1),2)&gt;0.01)</formula>
    </cfRule>
  </conditionalFormatting>
  <conditionalFormatting sqref="AG1:AK1048576">
    <cfRule type="expression" dxfId="147" priority="18">
      <formula>AND(ISNUMBER($AK1),$AK1&lt;0)</formula>
    </cfRule>
  </conditionalFormatting>
  <conditionalFormatting sqref="P1:P1048576">
    <cfRule type="expression" dxfId="146" priority="10">
      <formula>AND(ISNUMBER($P1),$P1&lt;$M1)</formula>
    </cfRule>
  </conditionalFormatting>
  <conditionalFormatting sqref="V1:V1048576">
    <cfRule type="expression" dxfId="145" priority="19">
      <formula>AND(ROW($V1)&gt;14,$E1&lt;&gt;"",LEFT($B1,4)&lt;&gt;"_Mil")</formula>
    </cfRule>
  </conditionalFormatting>
  <conditionalFormatting sqref="AE1:AE1048576">
    <cfRule type="expression" dxfId="144" priority="2163">
      <formula>AND(ISNUMBER($AE1),ROUND($AE1,2)&lt;95%)</formula>
    </cfRule>
  </conditionalFormatting>
  <conditionalFormatting sqref="L1:M1048576">
    <cfRule type="expression" dxfId="143" priority="26">
      <formula>AND(ISNUMBER($L1),ISNUMBER($M1),$M1&lt;$L1)</formula>
    </cfRule>
  </conditionalFormatting>
  <conditionalFormatting sqref="F1:Q1048576 T1:U1048576">
    <cfRule type="expression" dxfId="142" priority="15">
      <formula>LEFT($B1,4)="_Mil"</formula>
    </cfRule>
  </conditionalFormatting>
  <conditionalFormatting sqref="X1:X1048576">
    <cfRule type="expression" dxfId="141" priority="4">
      <formula>AND(ROW($X1)&gt;14,$X1="",SUM($AA1)&gt;0)</formula>
    </cfRule>
  </conditionalFormatting>
  <conditionalFormatting sqref="F1:G1048576 I1:I1048576 L1:M1048576 P1:S1048576 AA1:AD1048576 AF1:AG1048576">
    <cfRule type="expression" dxfId="140" priority="3">
      <formula>AND(ISNUMBER(F1),ROUND(F1,0)&lt;0)</formula>
    </cfRule>
  </conditionalFormatting>
  <conditionalFormatting sqref="H1:H1048576 J1:K1048576 N1:O1048576 T1:U1048576 W1:Z1048576 AE1:AE1048576 AH1:AK1048576">
    <cfRule type="expression" dxfId="139"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887</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840</v>
      </c>
      <c r="F3" s="122" t="s">
        <v>841</v>
      </c>
      <c r="G3" s="178" t="s">
        <v>777</v>
      </c>
      <c r="H3" s="128" t="s">
        <v>889</v>
      </c>
      <c r="I3" s="122" t="s">
        <v>896</v>
      </c>
      <c r="J3" s="213" t="s">
        <v>890</v>
      </c>
      <c r="K3" s="122" t="s">
        <v>817</v>
      </c>
      <c r="L3" s="204" t="s">
        <v>891</v>
      </c>
      <c r="M3" s="123" t="s">
        <v>818</v>
      </c>
      <c r="N3" s="204" t="s">
        <v>895</v>
      </c>
      <c r="O3" s="130" t="s">
        <v>892</v>
      </c>
      <c r="P3" s="122" t="s">
        <v>819</v>
      </c>
      <c r="Q3" s="66" t="s">
        <v>820</v>
      </c>
      <c r="R3" s="204" t="s">
        <v>893</v>
      </c>
      <c r="S3" s="256" t="s">
        <v>821</v>
      </c>
      <c r="T3" s="187" t="s">
        <v>822</v>
      </c>
      <c r="U3" s="187" t="s">
        <v>823</v>
      </c>
      <c r="V3" s="122" t="s">
        <v>824</v>
      </c>
      <c r="W3" s="379" t="s">
        <v>825</v>
      </c>
      <c r="X3" s="313" t="s">
        <v>826</v>
      </c>
      <c r="Y3" s="122" t="s">
        <v>827</v>
      </c>
      <c r="Z3" s="379" t="s">
        <v>828</v>
      </c>
      <c r="AA3" s="122" t="s">
        <v>829</v>
      </c>
      <c r="AB3" s="338" t="s">
        <v>830</v>
      </c>
      <c r="AC3" s="121" t="s">
        <v>831</v>
      </c>
      <c r="AD3" s="121" t="s">
        <v>832</v>
      </c>
      <c r="AE3" s="121" t="s">
        <v>997</v>
      </c>
      <c r="AF3" s="121" t="s">
        <v>998</v>
      </c>
      <c r="AG3" s="187" t="s">
        <v>833</v>
      </c>
      <c r="AH3" s="187" t="s">
        <v>834</v>
      </c>
      <c r="AI3" s="122" t="s">
        <v>835</v>
      </c>
      <c r="AJ3" s="122" t="s">
        <v>836</v>
      </c>
      <c r="AK3" s="330" t="s">
        <v>837</v>
      </c>
      <c r="AL3" s="53" t="s">
        <v>838</v>
      </c>
      <c r="AM3" s="128" t="s">
        <v>894</v>
      </c>
      <c r="AN3" s="122" t="s">
        <v>839</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1042</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1043</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897</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t="str">
        <f>IF(SUM($Q15)=0,"",100%)</f>
        <v/>
      </c>
      <c r="T15" s="20" t="str">
        <f>IF(SUM($P15)=0,"",98%)</f>
        <v/>
      </c>
      <c r="U15" s="20" t="str">
        <f>IF(SUM($P15)=0,"",98%)</f>
        <v/>
      </c>
      <c r="V15" s="56" t="str">
        <f>IF(SUM($P15)=0,"",ROUND(($P15-($O15*$T15))/$U15,0))</f>
        <v/>
      </c>
      <c r="W15" s="146" t="str">
        <f>IF(SUM($V15)=0,"",70%)</f>
        <v/>
      </c>
      <c r="X15" s="39" t="str">
        <f>IF(SUM($V15)=0,"",100%)</f>
        <v/>
      </c>
      <c r="Y15" s="56" t="str">
        <f>IF(SUM($V15,$O15)=0,"",ROUND(($V15*$W15+$O15)*$X15,0))</f>
        <v/>
      </c>
      <c r="Z15" s="146" t="str">
        <f>IF(SUM($Y15)=0,"",95%)</f>
        <v/>
      </c>
      <c r="AA15" s="56" t="str">
        <f>IF(SUM($Y15)=0,"",ROUND($Y15*$Z15,0))</f>
        <v/>
      </c>
      <c r="AB15" s="144" t="str">
        <f>IF(SUM($V15)=0,"",0%)</f>
        <v/>
      </c>
      <c r="AC15" s="59" t="str">
        <f>IF(OR(SUM($V15)=0,SUM($AB15)=0),"",ROUND($V15*$AB15,0))</f>
        <v/>
      </c>
      <c r="AD15" s="59" t="str">
        <f>IF(SUM($V15)=0,"",$V15-SUM($AC15))</f>
        <v/>
      </c>
      <c r="AE15" s="59"/>
      <c r="AF15" s="59"/>
      <c r="AG15" s="20" t="str">
        <f>IF(SUM($AD15)=0,"",95%)</f>
        <v/>
      </c>
      <c r="AH15" s="20"/>
      <c r="AI15" s="56" t="str">
        <f>IF(SUM($AD15)=0,"",ROUND($AD15/$AG15,0))</f>
        <v/>
      </c>
      <c r="AJ15" s="56" t="str">
        <f>IF(SUM($AI15)=0,"",ROUND($AI15/$AH15-$AI15,0))</f>
        <v/>
      </c>
      <c r="AK15" s="144" t="str">
        <f>IF(SUM($AI15)=0,"",100%)</f>
        <v/>
      </c>
      <c r="AL15" s="56" t="str">
        <f>IF(SUM($AI15)=0,"",ROUND($AI15*$AK15,0))</f>
        <v/>
      </c>
      <c r="AM15" s="82"/>
      <c r="AN15" s="56"/>
    </row>
  </sheetData>
  <conditionalFormatting sqref="X1:X1048576">
    <cfRule type="expression" dxfId="138" priority="31">
      <formula>AND(ISNUMBER($X1),ROUND(SUM($Y1),0)&gt;0,ROUND(SUM($X1),2)&lt;1)</formula>
    </cfRule>
  </conditionalFormatting>
  <conditionalFormatting sqref="Z1:Z1048576">
    <cfRule type="expression" dxfId="137" priority="32">
      <formula>AND(ISNUMBER($Z1),SUM($Y1)&gt;0,ROUND(SUM($Z1),2)&lt;95%)</formula>
    </cfRule>
  </conditionalFormatting>
  <conditionalFormatting sqref="AK1:AK1048576">
    <cfRule type="expression" dxfId="136" priority="30">
      <formula>AND(ISNUMBER($AK1),SUM($AI1)&gt;0,ROUND(SUM($AK1),2)&lt;1)</formula>
    </cfRule>
  </conditionalFormatting>
  <conditionalFormatting sqref="E1:G1048576">
    <cfRule type="expression" dxfId="135" priority="17">
      <formula>LEFT($B1,4)="_Mil"</formula>
    </cfRule>
  </conditionalFormatting>
  <conditionalFormatting sqref="W1:W1048576">
    <cfRule type="expression" dxfId="134" priority="11">
      <formula>AND(ISNUMBER($W1),ROUND(SUM($V1),0)&gt;0,ROUND(SUM($W1),2)&lt;70%)</formula>
    </cfRule>
  </conditionalFormatting>
  <conditionalFormatting sqref="AG1:AG1048576">
    <cfRule type="expression" dxfId="133" priority="10">
      <formula>AND(ISNUMBER($AG1),ROUND(SUM($V1),0)&gt;0,ROUND(SUM($AG1),2)&lt;95%)</formula>
    </cfRule>
  </conditionalFormatting>
  <conditionalFormatting sqref="U1:U1048576">
    <cfRule type="expression" dxfId="132" priority="8">
      <formula>AND(ISNUMBER($U1),SUM($V1)&gt;0,ROUND(SUM($U1),2)&lt;98%)</formula>
    </cfRule>
  </conditionalFormatting>
  <conditionalFormatting sqref="S1:S1048576">
    <cfRule type="expression" dxfId="131" priority="4">
      <formula>AND(ISNUMBER($S1),ROUND(SUM($S1),2)&lt;100%)</formula>
    </cfRule>
  </conditionalFormatting>
  <conditionalFormatting sqref="AB1:AB1048576">
    <cfRule type="expression" dxfId="130" priority="5">
      <formula>AND(ISNUMBER($AB1),ROUND(SUM($V1),0)&gt;0,ROUND(SUM($AB1),2)&gt;0)</formula>
    </cfRule>
  </conditionalFormatting>
  <conditionalFormatting sqref="E1:F1048576 H1:R1048576 V1:V1048576 Y1:Y1048576 AA1:AA1048576 AC1:AF1048576 AI1:AJ1048576 AL1:AN1048576">
    <cfRule type="expression" dxfId="129" priority="2">
      <formula>AND(ISNUMBER(E1),ROUND(E1,0)&lt;0)</formula>
    </cfRule>
  </conditionalFormatting>
  <conditionalFormatting sqref="G1:G1048576 S1:U1048576 W1:X1048576 Z1:Z1048576 AB1:AB1048576 AG1:AH1048576 AK1:AK1048576">
    <cfRule type="expression" dxfId="128" priority="1">
      <formula>AND(ISNUMBER(G1),OR(ROUND(G1,2)&lt;0,ROUND(G1,2)&gt;1))</formula>
    </cfRule>
  </conditionalFormatting>
  <conditionalFormatting sqref="T1:T1048576">
    <cfRule type="expression" dxfId="12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915</v>
      </c>
      <c r="BD1" s="51"/>
      <c r="BE1" s="51"/>
      <c r="BF1" s="224" t="s">
        <v>54</v>
      </c>
      <c r="BG1" s="51"/>
      <c r="BH1" s="51"/>
      <c r="BI1" s="224" t="s">
        <v>911</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28" t="s">
        <v>761</v>
      </c>
      <c r="B2" s="425"/>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26"/>
      <c r="B3" s="427"/>
      <c r="C3" s="31"/>
      <c r="D3" s="31"/>
      <c r="E3" s="31"/>
      <c r="F3" s="243" t="s">
        <v>801</v>
      </c>
      <c r="G3" s="242" t="s">
        <v>1083</v>
      </c>
      <c r="H3" s="241" t="s">
        <v>794</v>
      </c>
      <c r="I3" s="241" t="s">
        <v>1005</v>
      </c>
      <c r="J3" s="241" t="s">
        <v>1006</v>
      </c>
      <c r="K3" s="241" t="s">
        <v>842</v>
      </c>
      <c r="L3" s="241" t="s">
        <v>843</v>
      </c>
      <c r="M3" s="241" t="s">
        <v>844</v>
      </c>
      <c r="N3" s="241" t="s">
        <v>845</v>
      </c>
      <c r="O3" s="241" t="s">
        <v>846</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999</v>
      </c>
      <c r="AD3" s="245" t="s">
        <v>80</v>
      </c>
      <c r="AE3" s="245" t="s">
        <v>1000</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1063</v>
      </c>
      <c r="BP3" s="235" t="s">
        <v>1010</v>
      </c>
      <c r="BQ3" s="100" t="s">
        <v>263</v>
      </c>
      <c r="BR3" s="241" t="s">
        <v>1003</v>
      </c>
      <c r="BS3" s="241" t="s">
        <v>1004</v>
      </c>
      <c r="BT3" s="241" t="s">
        <v>847</v>
      </c>
      <c r="BU3" s="241" t="s">
        <v>848</v>
      </c>
      <c r="BV3" s="241" t="s">
        <v>849</v>
      </c>
      <c r="BW3" s="241" t="s">
        <v>850</v>
      </c>
      <c r="BX3" s="235" t="s">
        <v>1062</v>
      </c>
      <c r="BY3" s="235" t="s">
        <v>1061</v>
      </c>
      <c r="BZ3" s="335" t="s">
        <v>1060</v>
      </c>
      <c r="CA3" s="128" t="s">
        <v>1033</v>
      </c>
      <c r="CB3" s="32" t="s">
        <v>260</v>
      </c>
      <c r="CC3" s="53" t="s">
        <v>851</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1044</v>
      </c>
      <c r="BE8" s="272" t="s">
        <v>1044</v>
      </c>
      <c r="BF8" s="144"/>
      <c r="BG8" s="272" t="s">
        <v>148</v>
      </c>
      <c r="BH8" s="272" t="s">
        <v>148</v>
      </c>
      <c r="BI8" s="144"/>
      <c r="BJ8" s="272" t="s">
        <v>1046</v>
      </c>
      <c r="BK8" s="272" t="s">
        <v>1046</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1045</v>
      </c>
      <c r="BE9" s="272" t="s">
        <v>1045</v>
      </c>
      <c r="BF9" s="144"/>
      <c r="BG9" s="272" t="s">
        <v>149</v>
      </c>
      <c r="BH9" s="272" t="s">
        <v>149</v>
      </c>
      <c r="BI9" s="144"/>
      <c r="BJ9" s="272" t="s">
        <v>1047</v>
      </c>
      <c r="BK9" s="272" t="s">
        <v>1047</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1025</v>
      </c>
      <c r="G11" s="230" t="s">
        <v>205</v>
      </c>
      <c r="H11" s="81" t="s">
        <v>1025</v>
      </c>
      <c r="I11" s="81" t="s">
        <v>1025</v>
      </c>
      <c r="J11" s="81" t="s">
        <v>1025</v>
      </c>
      <c r="K11" s="81" t="s">
        <v>1026</v>
      </c>
      <c r="L11" s="81" t="s">
        <v>1026</v>
      </c>
      <c r="M11" s="81" t="s">
        <v>1025</v>
      </c>
      <c r="N11" s="81" t="s">
        <v>1027</v>
      </c>
      <c r="O11" s="81" t="s">
        <v>1025</v>
      </c>
      <c r="P11" s="144" t="s">
        <v>1025</v>
      </c>
      <c r="Q11" s="20" t="s">
        <v>1025</v>
      </c>
      <c r="R11" s="230" t="s">
        <v>1026</v>
      </c>
      <c r="S11" s="20" t="s">
        <v>1026</v>
      </c>
      <c r="T11" s="20" t="s">
        <v>1025</v>
      </c>
      <c r="U11" s="20" t="s">
        <v>1027</v>
      </c>
      <c r="V11" s="20" t="s">
        <v>1025</v>
      </c>
      <c r="W11" s="20" t="s">
        <v>687</v>
      </c>
      <c r="X11" s="20" t="s">
        <v>687</v>
      </c>
      <c r="Y11" s="20" t="s">
        <v>1025</v>
      </c>
      <c r="Z11" s="20" t="s">
        <v>1025</v>
      </c>
      <c r="AA11" s="20" t="s">
        <v>1025</v>
      </c>
      <c r="AB11" s="20" t="s">
        <v>1025</v>
      </c>
      <c r="AC11" s="20" t="s">
        <v>1025</v>
      </c>
      <c r="AD11" s="20" t="s">
        <v>1025</v>
      </c>
      <c r="AE11" s="20" t="s">
        <v>1025</v>
      </c>
      <c r="AF11" s="20" t="s">
        <v>1025</v>
      </c>
      <c r="AG11" s="20" t="s">
        <v>1025</v>
      </c>
      <c r="AH11" s="144" t="s">
        <v>1025</v>
      </c>
      <c r="AI11" s="56" t="s">
        <v>1025</v>
      </c>
      <c r="AJ11" s="56" t="s">
        <v>1025</v>
      </c>
      <c r="AK11" s="144" t="s">
        <v>687</v>
      </c>
      <c r="AL11" s="97" t="s">
        <v>687</v>
      </c>
      <c r="AM11" s="97" t="s">
        <v>687</v>
      </c>
      <c r="AN11" s="144" t="s">
        <v>687</v>
      </c>
      <c r="AO11" s="97" t="s">
        <v>687</v>
      </c>
      <c r="AP11" s="97" t="s">
        <v>687</v>
      </c>
      <c r="AQ11" s="144" t="s">
        <v>1025</v>
      </c>
      <c r="AR11" s="56" t="s">
        <v>1025</v>
      </c>
      <c r="AS11" s="56" t="s">
        <v>1025</v>
      </c>
      <c r="AT11" s="144" t="s">
        <v>1025</v>
      </c>
      <c r="AU11" s="56" t="s">
        <v>1025</v>
      </c>
      <c r="AV11" s="56" t="s">
        <v>1025</v>
      </c>
      <c r="AW11" s="144" t="s">
        <v>1025</v>
      </c>
      <c r="AX11" s="56" t="s">
        <v>1025</v>
      </c>
      <c r="AY11" s="56" t="s">
        <v>1025</v>
      </c>
      <c r="AZ11" s="144" t="s">
        <v>1025</v>
      </c>
      <c r="BA11" s="56" t="s">
        <v>1025</v>
      </c>
      <c r="BB11" s="56" t="s">
        <v>1025</v>
      </c>
      <c r="BC11" s="144" t="s">
        <v>1025</v>
      </c>
      <c r="BD11" s="56" t="s">
        <v>1025</v>
      </c>
      <c r="BE11" s="56" t="s">
        <v>1025</v>
      </c>
      <c r="BF11" s="144" t="s">
        <v>1025</v>
      </c>
      <c r="BG11" s="56" t="s">
        <v>1025</v>
      </c>
      <c r="BH11" s="56" t="s">
        <v>1025</v>
      </c>
      <c r="BI11" s="144" t="s">
        <v>1025</v>
      </c>
      <c r="BJ11" s="56" t="s">
        <v>1025</v>
      </c>
      <c r="BK11" s="56" t="s">
        <v>1025</v>
      </c>
      <c r="BL11" s="144" t="s">
        <v>1025</v>
      </c>
      <c r="BM11" s="56" t="s">
        <v>1025</v>
      </c>
      <c r="BN11" s="56" t="s">
        <v>1025</v>
      </c>
      <c r="BO11" s="82" t="s">
        <v>1025</v>
      </c>
      <c r="BP11" s="88" t="s">
        <v>1025</v>
      </c>
      <c r="BQ11" s="81" t="s">
        <v>1025</v>
      </c>
      <c r="BR11" s="81" t="s">
        <v>1025</v>
      </c>
      <c r="BS11" s="81" t="s">
        <v>1025</v>
      </c>
      <c r="BT11" s="81" t="s">
        <v>1026</v>
      </c>
      <c r="BU11" s="81" t="s">
        <v>1026</v>
      </c>
      <c r="BV11" s="81" t="s">
        <v>1025</v>
      </c>
      <c r="BW11" s="81" t="s">
        <v>1027</v>
      </c>
      <c r="BX11" s="88" t="s">
        <v>1025</v>
      </c>
      <c r="BY11" s="56" t="s">
        <v>1025</v>
      </c>
      <c r="BZ11" s="20" t="s">
        <v>1025</v>
      </c>
      <c r="CA11" s="82" t="s">
        <v>1026</v>
      </c>
      <c r="CB11" s="20" t="s">
        <v>1026</v>
      </c>
      <c r="CC11" s="56" t="s">
        <v>1026</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1081</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906</v>
      </c>
      <c r="AD14" s="192" t="s">
        <v>353</v>
      </c>
      <c r="AE14" s="192" t="s">
        <v>1001</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1002</v>
      </c>
      <c r="BD14" s="76" t="s">
        <v>907</v>
      </c>
      <c r="BE14" s="155" t="s">
        <v>908</v>
      </c>
      <c r="BF14" s="317" t="s">
        <v>385</v>
      </c>
      <c r="BG14" s="76" t="s">
        <v>386</v>
      </c>
      <c r="BH14" s="155" t="s">
        <v>387</v>
      </c>
      <c r="BI14" s="317" t="s">
        <v>912</v>
      </c>
      <c r="BJ14" s="76" t="s">
        <v>913</v>
      </c>
      <c r="BK14" s="155" t="s">
        <v>914</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26" priority="25">
      <formula>OR($D1="Female",$C1="01-04",$C1="05-09",$C1="10-14")</formula>
    </cfRule>
  </conditionalFormatting>
  <conditionalFormatting sqref="W1:X1048576 AK1:AP1048576">
    <cfRule type="expression" dxfId="125" priority="355">
      <formula>AND(ROW(W1)&gt;14,$B1&lt;&gt;"",$C1&lt;&gt;"01-04")</formula>
    </cfRule>
  </conditionalFormatting>
  <conditionalFormatting sqref="CA1:CC1048576">
    <cfRule type="expression" dxfId="124" priority="197">
      <formula>OR($C1="01-04",$C1="05-09")</formula>
    </cfRule>
  </conditionalFormatting>
  <conditionalFormatting sqref="K1:L1048576 R1:S1048576 BT1:BU1048576">
    <cfRule type="expression" dxfId="123" priority="34">
      <formula>OR($D1="Male",$C1="01-04",$C1="05-09")</formula>
    </cfRule>
  </conditionalFormatting>
  <conditionalFormatting sqref="BQ1:BQ1048576">
    <cfRule type="expression" dxfId="122" priority="680">
      <formula>AND(ISNUMBER($BQ1),ROUND(SUM($BQ1),0)&lt;&gt;0)</formula>
    </cfRule>
  </conditionalFormatting>
  <conditionalFormatting sqref="AH1:AH1048576 AQ1:AQ1048576 AT1:AT1048576 AW1:AW1048576 AZ1:AZ1048576 BC1:BC1048576">
    <cfRule type="expression" dxfId="121"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120" priority="26" operator="containsText" text="ENTER YIELD!">
      <formula>NOT(ISERROR(SEARCH("ENTER YIELD!",AJ1)))</formula>
    </cfRule>
  </conditionalFormatting>
  <conditionalFormatting sqref="AF1:AF1048576">
    <cfRule type="expression" dxfId="119" priority="2165">
      <formula>AND(ISNUMBER($AF1),ROUND(SUM($F1),2)&gt;=80%,(SUM($H1)*SUM($AF1))&gt;0)</formula>
    </cfRule>
  </conditionalFormatting>
  <conditionalFormatting sqref="P1:AG1048576">
    <cfRule type="expression" dxfId="118" priority="2168">
      <formula>AND(ISNUMBER($AG1),ROUND($AG1,2)&lt;&gt;1,ROUND($H1,0)&lt;&gt;0)</formula>
    </cfRule>
  </conditionalFormatting>
  <conditionalFormatting sqref="BM1:BN1048576">
    <cfRule type="expression" dxfId="117" priority="2170">
      <formula>AND(ISNUMBER(BM1),SUM($F1)&gt;=80%,SUM(BM1)&gt;0)</formula>
    </cfRule>
  </conditionalFormatting>
  <conditionalFormatting sqref="F1:G1048576">
    <cfRule type="expression" dxfId="116"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115"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14"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28" t="s">
        <v>755</v>
      </c>
      <c r="B2" s="425"/>
      <c r="C2" s="2"/>
      <c r="D2" s="2"/>
      <c r="E2" s="2"/>
      <c r="F2" s="95" t="s">
        <v>73</v>
      </c>
      <c r="G2" s="78"/>
      <c r="H2" s="78"/>
      <c r="I2" s="18"/>
      <c r="J2" s="18" t="s">
        <v>2</v>
      </c>
      <c r="K2" s="52" t="s">
        <v>3</v>
      </c>
    </row>
    <row r="3" spans="1:11" ht="117" customHeight="1" thickBot="1" x14ac:dyDescent="0.25">
      <c r="A3" s="426"/>
      <c r="B3" s="427"/>
      <c r="C3" s="31"/>
      <c r="D3" s="31"/>
      <c r="E3" s="31"/>
      <c r="F3" s="128" t="s">
        <v>1065</v>
      </c>
      <c r="G3" s="121" t="s">
        <v>1066</v>
      </c>
      <c r="H3" s="238" t="s">
        <v>780</v>
      </c>
      <c r="I3" s="385" t="s">
        <v>855</v>
      </c>
      <c r="J3" s="32" t="s">
        <v>1009</v>
      </c>
      <c r="K3" s="53" t="s">
        <v>854</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113" priority="6">
      <formula>AND(ISNUMBER($J1),ROUND($J1,2)&lt;0.5)</formula>
    </cfRule>
  </conditionalFormatting>
  <conditionalFormatting sqref="I1:J1048576">
    <cfRule type="expression" dxfId="112" priority="2">
      <formula>AND(ISNUMBER(I1),OR(ROUND(I1,2)&gt;1,ROUND(I1,2)&lt;0))</formula>
    </cfRule>
  </conditionalFormatting>
  <conditionalFormatting sqref="F1:H1048576 K1:K1048576">
    <cfRule type="expression" dxfId="111"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915</v>
      </c>
      <c r="AC1" s="51"/>
      <c r="AD1" s="224" t="s">
        <v>54</v>
      </c>
      <c r="AE1" s="51"/>
      <c r="AF1" s="224" t="s">
        <v>911</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1068</v>
      </c>
      <c r="AK3" s="370" t="s">
        <v>1010</v>
      </c>
      <c r="AL3" s="228" t="s">
        <v>1067</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1048</v>
      </c>
      <c r="AD8" s="294"/>
      <c r="AE8" s="272" t="s">
        <v>232</v>
      </c>
      <c r="AF8" s="294"/>
      <c r="AG8" s="272" t="s">
        <v>1050</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1049</v>
      </c>
      <c r="AD9" s="294"/>
      <c r="AE9" s="272" t="s">
        <v>244</v>
      </c>
      <c r="AF9" s="294"/>
      <c r="AG9" s="272" t="s">
        <v>1051</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1027</v>
      </c>
      <c r="G11" s="56" t="s">
        <v>1027</v>
      </c>
      <c r="H11" s="144" t="s">
        <v>1027</v>
      </c>
      <c r="I11" s="56" t="s">
        <v>1027</v>
      </c>
      <c r="J11" s="144" t="s">
        <v>1027</v>
      </c>
      <c r="K11" s="56" t="s">
        <v>1027</v>
      </c>
      <c r="L11" s="144" t="s">
        <v>1027</v>
      </c>
      <c r="M11" s="56" t="s">
        <v>1027</v>
      </c>
      <c r="N11" s="144" t="s">
        <v>1027</v>
      </c>
      <c r="O11" s="56" t="s">
        <v>1027</v>
      </c>
      <c r="P11" s="144" t="s">
        <v>1027</v>
      </c>
      <c r="Q11" s="56" t="s">
        <v>1027</v>
      </c>
      <c r="R11" s="144" t="s">
        <v>1027</v>
      </c>
      <c r="S11" s="56" t="s">
        <v>1027</v>
      </c>
      <c r="T11" s="144" t="s">
        <v>1027</v>
      </c>
      <c r="U11" s="56" t="s">
        <v>1027</v>
      </c>
      <c r="V11" s="144" t="s">
        <v>1027</v>
      </c>
      <c r="W11" s="56" t="s">
        <v>1027</v>
      </c>
      <c r="X11" s="144" t="s">
        <v>1027</v>
      </c>
      <c r="Y11" s="56" t="s">
        <v>1027</v>
      </c>
      <c r="Z11" s="144" t="s">
        <v>1027</v>
      </c>
      <c r="AA11" s="56" t="s">
        <v>1027</v>
      </c>
      <c r="AB11" s="144" t="s">
        <v>1027</v>
      </c>
      <c r="AC11" s="56" t="s">
        <v>1027</v>
      </c>
      <c r="AD11" s="144" t="s">
        <v>1027</v>
      </c>
      <c r="AE11" s="56" t="s">
        <v>1027</v>
      </c>
      <c r="AF11" s="144" t="s">
        <v>1027</v>
      </c>
      <c r="AG11" s="56" t="s">
        <v>1027</v>
      </c>
      <c r="AH11" s="144" t="s">
        <v>1027</v>
      </c>
      <c r="AI11" s="56" t="s">
        <v>1027</v>
      </c>
      <c r="AJ11" s="82" t="s">
        <v>1027</v>
      </c>
      <c r="AK11" s="59" t="s">
        <v>1027</v>
      </c>
      <c r="AL11" s="20" t="s">
        <v>1027</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909</v>
      </c>
      <c r="AC14" s="155" t="s">
        <v>910</v>
      </c>
      <c r="AD14" s="317" t="s">
        <v>420</v>
      </c>
      <c r="AE14" s="155" t="s">
        <v>421</v>
      </c>
      <c r="AF14" s="317" t="s">
        <v>916</v>
      </c>
      <c r="AG14" s="155" t="s">
        <v>917</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110" priority="6">
      <formula>$D1="Male"</formula>
    </cfRule>
  </conditionalFormatting>
  <conditionalFormatting sqref="L1:M1048576">
    <cfRule type="expression" dxfId="109"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08" priority="2">
      <formula>AND(ISNUMBER(F1),OR(ROUND(F1,2)&gt;1,ROUND(F1,2)&lt;0))</formula>
    </cfRule>
    <cfRule type="expression" dxfId="107"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06"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1011</v>
      </c>
      <c r="H3" s="32" t="s">
        <v>1059</v>
      </c>
      <c r="I3" s="32" t="s">
        <v>1058</v>
      </c>
      <c r="J3" s="32" t="s">
        <v>1057</v>
      </c>
      <c r="K3" s="32" t="s">
        <v>1056</v>
      </c>
      <c r="L3" s="53" t="s">
        <v>91</v>
      </c>
      <c r="M3" s="53" t="s">
        <v>36</v>
      </c>
      <c r="N3" s="53" t="s">
        <v>37</v>
      </c>
      <c r="O3" s="53" t="s">
        <v>40</v>
      </c>
      <c r="P3" s="128" t="s">
        <v>1154</v>
      </c>
      <c r="Q3" s="100" t="s">
        <v>1156</v>
      </c>
      <c r="R3" s="129" t="s">
        <v>1157</v>
      </c>
      <c r="S3" s="316" t="s">
        <v>1230</v>
      </c>
      <c r="T3" s="100" t="s">
        <v>1185</v>
      </c>
      <c r="U3" s="316" t="s">
        <v>1237</v>
      </c>
      <c r="V3" s="32" t="s">
        <v>1238</v>
      </c>
      <c r="W3" s="53" t="s">
        <v>32</v>
      </c>
      <c r="X3" s="53" t="s">
        <v>33</v>
      </c>
      <c r="Y3" s="338" t="s">
        <v>1055</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1012</v>
      </c>
      <c r="I14" s="192" t="s">
        <v>1013</v>
      </c>
      <c r="J14" s="192" t="s">
        <v>425</v>
      </c>
      <c r="K14" s="192" t="s">
        <v>426</v>
      </c>
      <c r="L14" s="155" t="s">
        <v>427</v>
      </c>
      <c r="M14" s="155" t="s">
        <v>428</v>
      </c>
      <c r="N14" s="155" t="s">
        <v>429</v>
      </c>
      <c r="O14" s="155" t="s">
        <v>430</v>
      </c>
      <c r="P14" s="157" t="s">
        <v>1155</v>
      </c>
      <c r="Q14" s="159" t="s">
        <v>435</v>
      </c>
      <c r="R14" s="76" t="s">
        <v>436</v>
      </c>
      <c r="S14" s="231" t="s">
        <v>1186</v>
      </c>
      <c r="T14" s="159" t="s">
        <v>1184</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8" priority="7">
      <formula>AND(ISNUMBER(V1),ROUND(SUM(V1),2)&lt;90%)</formula>
    </cfRule>
  </conditionalFormatting>
  <conditionalFormatting sqref="H1:K1048576 U1:V1048576 Y1:Y1048576">
    <cfRule type="expression" dxfId="7" priority="3">
      <formula>AND(ISNUMBER(H1),OR(ROUND(SUM(H1),2)&gt;1,ROUND(SUM(H1),2)&lt;0))</formula>
    </cfRule>
  </conditionalFormatting>
  <conditionalFormatting sqref="H1:H1048576 J1:J1048576">
    <cfRule type="expression" dxfId="6" priority="2164">
      <formula>AND(SUM($F1)&lt;&gt;0,H1="",ROW(H1)&gt;14)</formula>
    </cfRule>
  </conditionalFormatting>
  <conditionalFormatting sqref="I1:I1048576 K1:K1048576">
    <cfRule type="expression" dxfId="5" priority="2166">
      <formula>AND(SUM($G1)&gt;0,I1="",ROW(I1)&gt;14)</formula>
    </cfRule>
  </conditionalFormatting>
  <conditionalFormatting sqref="H1:I1048576 U1:U1048576">
    <cfRule type="expression" dxfId="4" priority="4">
      <formula>AND(ISNUMBER(H1),ROUND(SUM(H1),2)&lt;100%)</formula>
    </cfRule>
  </conditionalFormatting>
  <conditionalFormatting sqref="F1:G1048576 L1:P1048576">
    <cfRule type="expression" dxfId="0" priority="1">
      <formula>AND(ISNUMBER(F1),ROUND(SUM(F1),2)&lt;0)</formula>
    </cfRule>
  </conditionalFormatting>
  <conditionalFormatting sqref="W1:X1048576 Z1:AA1048576">
    <cfRule type="expression" dxfId="3" priority="3284">
      <formula>AND(ISNUMBER(C1),ROUND(SUM(C1),2)&lt;0)</formula>
    </cfRule>
  </conditionalFormatting>
  <conditionalFormatting sqref="R1:S1048576">
    <cfRule type="expression" dxfId="2" priority="3286">
      <formula>AND(ISNUMBER(A1),ROUND(SUM(A1),2)&lt;0)</formula>
    </cfRule>
  </conditionalFormatting>
  <conditionalFormatting sqref="Q1:Q1048576 T1:T1048576">
    <cfRule type="expression" dxfId="1"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856</v>
      </c>
      <c r="G3" s="32" t="s">
        <v>258</v>
      </c>
      <c r="H3" s="53" t="s">
        <v>857</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1026</v>
      </c>
      <c r="G11" s="35" t="s">
        <v>1026</v>
      </c>
      <c r="H11" s="56" t="s">
        <v>1026</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105"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858</v>
      </c>
      <c r="I3" s="121" t="s">
        <v>856</v>
      </c>
      <c r="J3" s="32" t="s">
        <v>257</v>
      </c>
      <c r="K3" s="32" t="s">
        <v>1069</v>
      </c>
      <c r="L3" s="32" t="s">
        <v>1070</v>
      </c>
      <c r="M3" s="335" t="s">
        <v>1071</v>
      </c>
      <c r="N3" s="32" t="s">
        <v>1072</v>
      </c>
      <c r="O3" s="53" t="s">
        <v>275</v>
      </c>
      <c r="P3" s="53" t="s">
        <v>491</v>
      </c>
      <c r="Q3" s="53" t="s">
        <v>492</v>
      </c>
      <c r="R3" s="53" t="s">
        <v>580</v>
      </c>
      <c r="S3" s="53" t="s">
        <v>581</v>
      </c>
      <c r="T3" s="338" t="s">
        <v>1158</v>
      </c>
      <c r="U3" s="53" t="s">
        <v>1073</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1034</v>
      </c>
      <c r="I8" s="280" t="s">
        <v>1035</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1036</v>
      </c>
      <c r="I9" s="280" t="s">
        <v>1037</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IF(SUM($O15)=0,"",($O15*$M15)-$R15)</f>
        <v/>
      </c>
      <c r="T15" s="144" t="str">
        <f>IF(OR($C15="18+",$C15="18-20",SUM($O15)=0),"",100%)</f>
        <v/>
      </c>
      <c r="U15" s="68" t="str">
        <f>IF(OR($C15="18+",$C15="18-20",(SUM($R15,$S15)=0)),"",ROUND(SUM($R15,$S15)*$T15,0))</f>
        <v/>
      </c>
    </row>
  </sheetData>
  <conditionalFormatting sqref="T1:U1048576">
    <cfRule type="expression" dxfId="104" priority="26">
      <formula>OR($C1="18-20",$C1="18+")</formula>
    </cfRule>
  </conditionalFormatting>
  <conditionalFormatting sqref="N1:N1048576">
    <cfRule type="expression" dxfId="103" priority="24">
      <formula>AND(ISNUMBER($N1),ROUND(SUM($N1),2)&lt;20%)</formula>
    </cfRule>
  </conditionalFormatting>
  <conditionalFormatting sqref="K1:K1048576 P1:P1048576">
    <cfRule type="expression" dxfId="102" priority="18">
      <formula>AND($B1&lt;&gt;"",ROW(K1)&gt;14,NOT(AND($D1="Female",$G1="Y",OR($C1="10-14",$C1="15-17"))))</formula>
    </cfRule>
  </conditionalFormatting>
  <conditionalFormatting sqref="Q1:Q1048576 L1:L1048576">
    <cfRule type="expression" dxfId="101" priority="17">
      <formula>AND($E1&lt;&gt;"",ROW(L1)&gt;14,NOT(OR($C1="05-09",$C1="10-14")))</formula>
    </cfRule>
  </conditionalFormatting>
  <conditionalFormatting sqref="F1:F1048576">
    <cfRule type="expression" dxfId="100" priority="4">
      <formula>AND(ROW(F1)&gt;14,LEFT(B1,4)="_Mil")</formula>
    </cfRule>
  </conditionalFormatting>
  <conditionalFormatting sqref="F1:F1048576 H1:I1048576 O1:S1048576 U1:U1048576">
    <cfRule type="expression" dxfId="99" priority="2">
      <formula>AND(ISNUMBER(F1),ROUND(SUM(F1),0)&lt;0)</formula>
    </cfRule>
  </conditionalFormatting>
  <conditionalFormatting sqref="K1:N1048576 T1:T1048576">
    <cfRule type="expression" dxfId="98" priority="1">
      <formula>AND(ISNUMBER(K1),OR(ROUND(SUM(K1),2)&lt;0,ROUND(SUM(K1),2)&gt;1))</formula>
    </cfRule>
  </conditionalFormatting>
  <conditionalFormatting sqref="T1:T1048576">
    <cfRule type="expression" dxfId="97"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861</v>
      </c>
      <c r="D3" s="121" t="s">
        <v>862</v>
      </c>
      <c r="E3" s="32" t="s">
        <v>1014</v>
      </c>
      <c r="F3" s="32" t="s">
        <v>1015</v>
      </c>
      <c r="G3" s="53" t="s">
        <v>859</v>
      </c>
      <c r="H3" s="53" t="s">
        <v>860</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96"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28" t="s">
        <v>1016</v>
      </c>
      <c r="B2" s="425"/>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26"/>
      <c r="B3" s="427"/>
      <c r="C3" s="31"/>
      <c r="D3" s="31"/>
      <c r="E3" s="31"/>
      <c r="F3" s="391" t="s">
        <v>800</v>
      </c>
      <c r="G3" s="60" t="s">
        <v>1235</v>
      </c>
      <c r="H3" s="304" t="s">
        <v>863</v>
      </c>
      <c r="I3" s="304" t="s">
        <v>1017</v>
      </c>
      <c r="J3" s="304" t="s">
        <v>864</v>
      </c>
      <c r="K3" s="304" t="s">
        <v>1018</v>
      </c>
      <c r="L3" s="304" t="s">
        <v>1019</v>
      </c>
      <c r="M3" s="121" t="s">
        <v>865</v>
      </c>
      <c r="N3" s="121" t="s">
        <v>866</v>
      </c>
      <c r="O3" s="121" t="s">
        <v>867</v>
      </c>
      <c r="P3" s="121" t="s">
        <v>868</v>
      </c>
      <c r="Q3" s="121" t="s">
        <v>869</v>
      </c>
      <c r="R3" s="299" t="s">
        <v>870</v>
      </c>
      <c r="S3" s="187" t="s">
        <v>1076</v>
      </c>
      <c r="T3" s="187" t="s">
        <v>871</v>
      </c>
      <c r="U3" s="53" t="s">
        <v>1074</v>
      </c>
      <c r="V3" s="53" t="s">
        <v>1075</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1023</v>
      </c>
      <c r="N10" s="275" t="s">
        <v>1021</v>
      </c>
      <c r="O10" s="275" t="s">
        <v>1024</v>
      </c>
      <c r="P10" s="275" t="s">
        <v>1022</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888</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f>_xlfn.IFNA(INDEX(PrEP!$L:$L,MATCH($E15,PrEP!$E:$E,0)),"")</f>
        <v>0</v>
      </c>
      <c r="I15" s="59">
        <f>_xlfn.IFNA(INDEX(PrEP!$O:$O,MATCH($E15,PrEP!$E:$E,0)),"")</f>
        <v>0</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IF(SUM($Q15)=0,"",SUM($Q15)*(1+$T15))</f>
        <v/>
      </c>
      <c r="V15" s="56" t="str">
        <f>IF(SUM($U15)=0,"",ROUND(SUM($U15)*S15,0))</f>
        <v/>
      </c>
    </row>
  </sheetData>
  <mergeCells count="1">
    <mergeCell ref="A2:B3"/>
  </mergeCells>
  <phoneticPr fontId="21" type="noConversion"/>
  <conditionalFormatting sqref="V1:V1048576">
    <cfRule type="expression" dxfId="95" priority="14">
      <formula>AND(ISNUMBER(V1),SUM($V1)&gt;SUM($U1))</formula>
    </cfRule>
  </conditionalFormatting>
  <conditionalFormatting sqref="H1:I1048576">
    <cfRule type="expression" dxfId="94" priority="6">
      <formula>AND(ROW(H1)&gt;14,$C1="10-14")</formula>
    </cfRule>
  </conditionalFormatting>
  <conditionalFormatting sqref="F1:G1048576">
    <cfRule type="expression" dxfId="93" priority="3">
      <formula>AND(ROW(F1)&gt;14,LEFT(B1,4)="_Mil")</formula>
    </cfRule>
  </conditionalFormatting>
  <conditionalFormatting sqref="U1:V1048576 F1:N1048576">
    <cfRule type="expression" dxfId="92" priority="2">
      <formula>AND(ISNUMBER(F1),ROUND(SUM(F1),0)&lt;0)</formula>
    </cfRule>
  </conditionalFormatting>
  <conditionalFormatting sqref="R1:S1048576">
    <cfRule type="expression" dxfId="91" priority="1">
      <formula>AND(ISNUMBER(R1),OR(ROUND(SUM(R1),2)&lt;0,ROUND(SUM(R1),2)&gt;1))</formula>
    </cfRule>
  </conditionalFormatting>
  <conditionalFormatting sqref="S1:S1048576">
    <cfRule type="expression" dxfId="90"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887</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872</v>
      </c>
      <c r="H3" s="238" t="s">
        <v>873</v>
      </c>
      <c r="I3" s="238" t="s">
        <v>874</v>
      </c>
      <c r="J3" s="121" t="s">
        <v>877</v>
      </c>
      <c r="K3" s="121" t="s">
        <v>875</v>
      </c>
      <c r="L3" s="122" t="s">
        <v>863</v>
      </c>
      <c r="M3" s="128" t="s">
        <v>878</v>
      </c>
      <c r="N3" s="121" t="s">
        <v>876</v>
      </c>
      <c r="O3" s="122" t="s">
        <v>1086</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1040</v>
      </c>
    </row>
    <row r="9" spans="1:15" x14ac:dyDescent="0.2">
      <c r="J9" s="280" t="s">
        <v>594</v>
      </c>
      <c r="K9" s="275" t="s">
        <v>193</v>
      </c>
      <c r="L9" s="272" t="s">
        <v>193</v>
      </c>
      <c r="M9" s="281" t="s">
        <v>596</v>
      </c>
      <c r="N9" s="275" t="s">
        <v>195</v>
      </c>
      <c r="O9" s="272" t="s">
        <v>1041</v>
      </c>
    </row>
    <row r="10" spans="1:15" x14ac:dyDescent="0.2">
      <c r="J10" s="275"/>
      <c r="K10" s="275"/>
      <c r="L10" s="272"/>
      <c r="M10" s="277"/>
      <c r="N10" s="275"/>
      <c r="O10" s="272"/>
    </row>
    <row r="11" spans="1:15" x14ac:dyDescent="0.2">
      <c r="F11" s="82" t="s">
        <v>1027</v>
      </c>
      <c r="G11" s="59" t="s">
        <v>1027</v>
      </c>
      <c r="H11" s="59" t="s">
        <v>607</v>
      </c>
      <c r="I11" s="59" t="s">
        <v>607</v>
      </c>
      <c r="J11" s="59" t="s">
        <v>1027</v>
      </c>
      <c r="K11" s="59" t="s">
        <v>1027</v>
      </c>
      <c r="L11" s="56" t="s">
        <v>1027</v>
      </c>
      <c r="M11" s="82" t="s">
        <v>1027</v>
      </c>
      <c r="N11" s="59" t="s">
        <v>1027</v>
      </c>
      <c r="O11" s="56" t="s">
        <v>1027</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888</v>
      </c>
    </row>
    <row r="15" spans="1:15" x14ac:dyDescent="0.2">
      <c r="E15" s="26" t="str">
        <f>B15&amp;"|"&amp;C15&amp;"|"&amp;D15</f>
        <v>||</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89" priority="3">
      <formula>AND(ROW(H1)&gt;14,$E1&lt;&gt;"",NOT(OR($C1="15-19",$C1="20-24",$C1="25-29")))</formula>
    </cfRule>
    <cfRule type="expression" dxfId="88" priority="4">
      <formula>AND(ROW(H1)&gt;14,$E1&lt;&gt;"",$D1&lt;&gt;"Females")</formula>
    </cfRule>
  </conditionalFormatting>
  <conditionalFormatting sqref="F1:F1048576">
    <cfRule type="expression" dxfId="87" priority="2">
      <formula>AND(ROW(F1)&gt;14,LEFT(B1,4)="_Mil")</formula>
    </cfRule>
  </conditionalFormatting>
  <conditionalFormatting sqref="F1:O1048576">
    <cfRule type="expression" dxfId="86"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882</v>
      </c>
      <c r="F3" s="131" t="s">
        <v>883</v>
      </c>
      <c r="G3" s="186" t="s">
        <v>884</v>
      </c>
      <c r="H3" s="187" t="s">
        <v>879</v>
      </c>
      <c r="I3" s="187" t="s">
        <v>1020</v>
      </c>
      <c r="J3" s="53" t="s">
        <v>880</v>
      </c>
      <c r="K3" s="53" t="s">
        <v>881</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IF(SUM($F15)=0,"",$F15*(1+SUM($I15)))</f>
        <v/>
      </c>
      <c r="K15" s="56" t="str">
        <f>IF(SUM($H15)=0,"",SUM($J15)/$H15)</f>
        <v/>
      </c>
    </row>
  </sheetData>
  <conditionalFormatting sqref="E1:E1048576 G1:H1048576 K1:K1048576">
    <cfRule type="expression" dxfId="85" priority="7">
      <formula>LEFT($B1,4)="_Mil"</formula>
    </cfRule>
  </conditionalFormatting>
  <conditionalFormatting sqref="H1:H1048576">
    <cfRule type="expression" dxfId="84" priority="3">
      <formula>AND(ISNUMBER(H1),H1&lt;&gt;G1)</formula>
    </cfRule>
  </conditionalFormatting>
  <conditionalFormatting sqref="J1:K1048576 E1:F1048576">
    <cfRule type="expression" dxfId="83" priority="2">
      <formula>AND(ISNUMBER(E1),ROUND(SUM(E1),0)&lt;0)</formula>
    </cfRule>
  </conditionalFormatting>
  <conditionalFormatting sqref="G1:H1048576">
    <cfRule type="expression" dxfId="82" priority="1">
      <formula>AND(ISNUMBER(G1),OR(ROUND(SUM(G1),2)&lt;0,ROUND(SUM(G1),2)&gt;1))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887</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28" t="s">
        <v>1160</v>
      </c>
      <c r="B2" s="425"/>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26"/>
      <c r="B3" s="427"/>
      <c r="C3" s="237" t="s">
        <v>852</v>
      </c>
      <c r="D3" s="241" t="s">
        <v>1159</v>
      </c>
      <c r="E3" s="247" t="s">
        <v>853</v>
      </c>
      <c r="F3" s="398" t="s">
        <v>588</v>
      </c>
      <c r="G3" s="371" t="s">
        <v>589</v>
      </c>
      <c r="H3" s="371" t="s">
        <v>592</v>
      </c>
      <c r="I3" s="54" t="s">
        <v>590</v>
      </c>
      <c r="J3" s="54" t="s">
        <v>591</v>
      </c>
      <c r="K3" s="237" t="s">
        <v>852</v>
      </c>
      <c r="L3" s="241" t="s">
        <v>1159</v>
      </c>
      <c r="M3" s="247" t="s">
        <v>853</v>
      </c>
      <c r="N3" s="398" t="s">
        <v>588</v>
      </c>
      <c r="O3" s="371" t="s">
        <v>589</v>
      </c>
      <c r="P3" s="371" t="s">
        <v>592</v>
      </c>
      <c r="Q3" s="54" t="s">
        <v>590</v>
      </c>
      <c r="R3" s="54" t="s">
        <v>591</v>
      </c>
      <c r="S3" s="237" t="s">
        <v>852</v>
      </c>
      <c r="T3" s="247" t="s">
        <v>853</v>
      </c>
      <c r="U3" s="398" t="s">
        <v>588</v>
      </c>
      <c r="V3" s="371" t="s">
        <v>589</v>
      </c>
      <c r="W3" s="371" t="s">
        <v>592</v>
      </c>
      <c r="X3" s="54" t="s">
        <v>590</v>
      </c>
      <c r="Y3" s="54" t="s">
        <v>591</v>
      </c>
      <c r="Z3" s="237" t="s">
        <v>852</v>
      </c>
      <c r="AA3" s="247" t="s">
        <v>853</v>
      </c>
      <c r="AB3" s="398" t="s">
        <v>588</v>
      </c>
      <c r="AC3" s="371" t="s">
        <v>589</v>
      </c>
      <c r="AD3" s="371" t="s">
        <v>592</v>
      </c>
      <c r="AE3" s="54" t="s">
        <v>590</v>
      </c>
      <c r="AF3" s="54" t="s">
        <v>591</v>
      </c>
      <c r="AG3" s="237" t="s">
        <v>852</v>
      </c>
      <c r="AH3" s="247" t="s">
        <v>853</v>
      </c>
      <c r="AI3" s="398" t="s">
        <v>588</v>
      </c>
      <c r="AJ3" s="371" t="s">
        <v>589</v>
      </c>
      <c r="AK3" s="371" t="s">
        <v>592</v>
      </c>
      <c r="AL3" s="54" t="s">
        <v>590</v>
      </c>
      <c r="AM3" s="54" t="s">
        <v>591</v>
      </c>
      <c r="AN3" s="237" t="s">
        <v>852</v>
      </c>
      <c r="AO3" s="247" t="s">
        <v>853</v>
      </c>
      <c r="AP3" s="398" t="s">
        <v>588</v>
      </c>
      <c r="AQ3" s="371" t="s">
        <v>589</v>
      </c>
      <c r="AR3" s="371" t="s">
        <v>592</v>
      </c>
      <c r="AS3" s="54" t="s">
        <v>590</v>
      </c>
      <c r="AT3" s="54" t="s">
        <v>591</v>
      </c>
      <c r="AU3" s="237" t="s">
        <v>852</v>
      </c>
      <c r="AV3" s="247" t="s">
        <v>853</v>
      </c>
      <c r="AW3" s="398" t="s">
        <v>588</v>
      </c>
      <c r="AX3" s="371" t="s">
        <v>589</v>
      </c>
      <c r="AY3" s="371" t="s">
        <v>592</v>
      </c>
      <c r="AZ3" s="54" t="s">
        <v>590</v>
      </c>
      <c r="BA3" s="54" t="s">
        <v>591</v>
      </c>
      <c r="BB3" s="237" t="s">
        <v>852</v>
      </c>
      <c r="BC3" s="247" t="s">
        <v>853</v>
      </c>
      <c r="BD3" s="398" t="s">
        <v>588</v>
      </c>
      <c r="BE3" s="371" t="s">
        <v>589</v>
      </c>
      <c r="BF3" s="371" t="s">
        <v>592</v>
      </c>
      <c r="BG3" s="54" t="s">
        <v>590</v>
      </c>
      <c r="BH3" s="54" t="s">
        <v>591</v>
      </c>
      <c r="BI3" s="237" t="s">
        <v>852</v>
      </c>
      <c r="BJ3" s="247" t="s">
        <v>853</v>
      </c>
      <c r="BK3" s="398" t="s">
        <v>588</v>
      </c>
      <c r="BL3" s="371" t="s">
        <v>589</v>
      </c>
      <c r="BM3" s="371" t="s">
        <v>592</v>
      </c>
      <c r="BN3" s="54" t="s">
        <v>590</v>
      </c>
      <c r="BO3" s="54" t="s">
        <v>591</v>
      </c>
      <c r="BP3" s="237" t="s">
        <v>852</v>
      </c>
      <c r="BQ3" s="247" t="s">
        <v>853</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898</v>
      </c>
      <c r="D14" s="159" t="s">
        <v>899</v>
      </c>
      <c r="E14" s="223" t="s">
        <v>900</v>
      </c>
      <c r="F14" s="234" t="s">
        <v>901</v>
      </c>
      <c r="G14" s="195" t="s">
        <v>902</v>
      </c>
      <c r="H14" s="195" t="s">
        <v>903</v>
      </c>
      <c r="I14" s="155" t="s">
        <v>904</v>
      </c>
      <c r="J14" s="155" t="s">
        <v>905</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81" priority="10">
      <formula>AND(ROW($U1)&gt;14,SUM($U1)&gt;$S1)</formula>
    </cfRule>
  </conditionalFormatting>
  <conditionalFormatting sqref="T1:T1048576 V1:V1048576">
    <cfRule type="expression" dxfId="80" priority="9">
      <formula>AND(ROW($V1)&gt;14,SUM($V1)&gt;$T1)</formula>
    </cfRule>
  </conditionalFormatting>
  <conditionalFormatting sqref="S1:T1048576 W1:Y1048576">
    <cfRule type="expression" dxfId="79" priority="12">
      <formula>(($S1-$U1)+($T1-$V1))&lt;SUM($W1:$Y1)</formula>
    </cfRule>
  </conditionalFormatting>
  <conditionalFormatting sqref="Z1:Z1048576 AB1:AB1048576">
    <cfRule type="expression" dxfId="78" priority="13">
      <formula>AND(ROW($AB1)&gt;14,SUM($AB1)&gt;$Z1)</formula>
    </cfRule>
  </conditionalFormatting>
  <conditionalFormatting sqref="AA1:AA1048576 AC1:AC1048576">
    <cfRule type="expression" dxfId="77" priority="14">
      <formula>AND(ROW($AC1)&gt;14,SUM($AC1)&gt;$AA1)</formula>
    </cfRule>
  </conditionalFormatting>
  <conditionalFormatting sqref="Z1:AA1048576 AD1:AF1048576">
    <cfRule type="expression" dxfId="76" priority="16">
      <formula>(($Z1-$AB1)+($AA1-$AC1))&lt;SUM($AD1:$AF1)</formula>
    </cfRule>
  </conditionalFormatting>
  <conditionalFormatting sqref="AG1:AG1048576 AI1:AI1048576">
    <cfRule type="expression" dxfId="75" priority="17">
      <formula>AND(ROW($AI1)&gt;14,SUM($AI1)&gt;$AG1)</formula>
    </cfRule>
  </conditionalFormatting>
  <conditionalFormatting sqref="AH1:AH1048576 AJ1:AJ1048576">
    <cfRule type="expression" dxfId="74" priority="18">
      <formula>AND(ROW($AJ1)&gt;14,SUM($AJ1)&gt;$AH1)</formula>
    </cfRule>
  </conditionalFormatting>
  <conditionalFormatting sqref="AG1:AH1048576 AK1:AM1048576">
    <cfRule type="expression" dxfId="73" priority="20">
      <formula>(($AG1-$AI1)+($AH1-$AJ1))&lt;SUM($AK1:$AM1)</formula>
    </cfRule>
  </conditionalFormatting>
  <conditionalFormatting sqref="AN1:AN1048576 AP1:AP1048576">
    <cfRule type="expression" dxfId="72" priority="21">
      <formula>AND(ROW($AP1)&gt;14,SUM($AP1)&gt;$AN1)</formula>
    </cfRule>
  </conditionalFormatting>
  <conditionalFormatting sqref="AO1:AO1048576 AQ1:AQ1048576">
    <cfRule type="expression" dxfId="71" priority="22">
      <formula>AND(ROW($AQ1)&gt;14,SUM($AQ1)&gt;$AO1)</formula>
    </cfRule>
  </conditionalFormatting>
  <conditionalFormatting sqref="AN1:AO1048576 AR1:AT1048576">
    <cfRule type="expression" dxfId="70" priority="24">
      <formula>(($AN1-$AP1)+($AO1-$AQ1))&lt;SUM($AR1:$AT1)</formula>
    </cfRule>
  </conditionalFormatting>
  <conditionalFormatting sqref="AU1:AU1048576 AW1:AW1048576">
    <cfRule type="expression" dxfId="69" priority="25">
      <formula>AND(ROW($AW1)&gt;14,SUM($AW1)&gt;$AU1)</formula>
    </cfRule>
  </conditionalFormatting>
  <conditionalFormatting sqref="AV1:AV1048576 AX1:AX1048576">
    <cfRule type="expression" dxfId="68" priority="26">
      <formula>AND(ROW($AX1)&gt;14,SUM($AX1)&gt;$AV1)</formula>
    </cfRule>
  </conditionalFormatting>
  <conditionalFormatting sqref="AU1:AV1048576 AY1:BA1048576">
    <cfRule type="expression" dxfId="67" priority="28">
      <formula>(($AU1-$AW1)+($AV1-$AX1))&lt;SUM($AY1:$BA1)</formula>
    </cfRule>
  </conditionalFormatting>
  <conditionalFormatting sqref="BB1:BB1048576 BD1:BD1048576">
    <cfRule type="expression" dxfId="66" priority="29">
      <formula>AND(ROW($BD1)&gt;14,SUM($BD1)&gt;$BB1)</formula>
    </cfRule>
  </conditionalFormatting>
  <conditionalFormatting sqref="BC1:BC1048576 BE1:BE1048576">
    <cfRule type="expression" dxfId="65" priority="30">
      <formula>AND(ROW($BE1)&gt;14,SUM($BE1)&gt;$BC1)</formula>
    </cfRule>
  </conditionalFormatting>
  <conditionalFormatting sqref="BB1:BC1048576 BF1:BH1048576">
    <cfRule type="expression" dxfId="64" priority="32">
      <formula>(($BB1-$BD1)+($BC1-$BE1))&lt;SUM($BF1:$BH1)</formula>
    </cfRule>
  </conditionalFormatting>
  <conditionalFormatting sqref="BI1:BI1048576 BK1:BK1048576">
    <cfRule type="expression" dxfId="63" priority="33">
      <formula>AND(ROW($BK1)&gt;14,SUM($BK1)&gt;$BI1)</formula>
    </cfRule>
  </conditionalFormatting>
  <conditionalFormatting sqref="BL1:BL1048576 BJ1:BJ1048576">
    <cfRule type="expression" dxfId="62" priority="34">
      <formula>AND(ROW($BL1)&gt;14,SUM($BL1)&gt;$BJ1)</formula>
    </cfRule>
  </conditionalFormatting>
  <conditionalFormatting sqref="BI1:BJ1048576 BM1:BO1048576">
    <cfRule type="expression" dxfId="61" priority="36">
      <formula>(($BI1-$BK1)+($BJ1-$BL1))&lt;SUM($BM1:$BO1)</formula>
    </cfRule>
  </conditionalFormatting>
  <conditionalFormatting sqref="BP1:BP1048576 BR1:BR1048576">
    <cfRule type="expression" dxfId="60" priority="45">
      <formula>AND(ROW($BR1)&gt;14,SUM($BR1)&gt;$BP1)</formula>
    </cfRule>
  </conditionalFormatting>
  <conditionalFormatting sqref="BQ1:BQ1048576 BS1:BS1048576">
    <cfRule type="expression" dxfId="59" priority="1135">
      <formula>AND(ROW($BS1)&gt;14,SUM($BS1)&gt;$BQ1)</formula>
    </cfRule>
  </conditionalFormatting>
  <conditionalFormatting sqref="BP1:BQ1048576 BT1:BV1048576">
    <cfRule type="expression" dxfId="58" priority="1136">
      <formula>(($BP1-$BR1)+($BQ1-$BS1))&lt;SUM($BT1:$BV1)</formula>
    </cfRule>
  </conditionalFormatting>
  <conditionalFormatting sqref="C1:D1048576 F1:F1048576">
    <cfRule type="expression" dxfId="57" priority="2">
      <formula>AND(ISNUMBER($F1),SUM($F1)&gt;$C1)</formula>
    </cfRule>
  </conditionalFormatting>
  <conditionalFormatting sqref="G1:G1048576 E1:E1048576">
    <cfRule type="expression" dxfId="56" priority="1">
      <formula>AND(ISNUMBER($G1),SUM($G1)&gt;$E1)</formula>
    </cfRule>
  </conditionalFormatting>
  <conditionalFormatting sqref="H1:J1048576 C1:E1048576">
    <cfRule type="expression" dxfId="55" priority="4">
      <formula>(($C1-$F1)+($E1-$G1))&lt;SUM($H1:$J1)</formula>
    </cfRule>
  </conditionalFormatting>
  <conditionalFormatting sqref="K1:L1048576 N1:N1048576">
    <cfRule type="expression" dxfId="54" priority="6">
      <formula>AND(ROW($N1)&gt;14,SUM($N1)&gt;$K1)</formula>
    </cfRule>
  </conditionalFormatting>
  <conditionalFormatting sqref="M1:M1048576 O1:O1048576">
    <cfRule type="expression" dxfId="53" priority="5">
      <formula>AND(ROW($O1)&gt;14,SUM($O1)&gt;$M1)</formula>
    </cfRule>
  </conditionalFormatting>
  <conditionalFormatting sqref="K1:M1048576 P1:R1048576">
    <cfRule type="expression" dxfId="5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91" customWidth="1"/>
    <col min="9" max="9" width="6.1640625" style="257"/>
    <col min="10" max="82" width="6.1640625" style="257" customWidth="1"/>
    <col min="83" max="83" width="6.1640625" style="490" customWidth="1"/>
    <col min="84" max="86" width="11.83203125" customWidth="1"/>
    <col min="87" max="87" width="14.83203125" customWidth="1"/>
    <col min="88" max="88" width="11.83203125" style="491" customWidth="1"/>
    <col min="89" max="92" width="11.83203125" customWidth="1"/>
    <col min="93" max="93" width="14.83203125" customWidth="1"/>
    <col min="94" max="94" width="11.83203125" style="491" customWidth="1"/>
    <col min="95" max="98" width="11.83203125" customWidth="1"/>
    <col min="99" max="99" width="14.83203125" customWidth="1"/>
    <col min="100" max="100" width="11.83203125" style="491" customWidth="1"/>
    <col min="101" max="175" width="8.83203125" customWidth="1"/>
  </cols>
  <sheetData>
    <row r="1" spans="1:175" ht="31" customHeight="1" x14ac:dyDescent="0.2">
      <c r="A1" s="167" t="s">
        <v>1194</v>
      </c>
      <c r="B1" s="167"/>
      <c r="C1" s="429"/>
      <c r="D1" s="429"/>
      <c r="E1" s="429"/>
      <c r="F1" s="416"/>
      <c r="G1" s="430"/>
      <c r="H1" s="431"/>
      <c r="I1" s="432" t="s">
        <v>1195</v>
      </c>
      <c r="J1" s="432"/>
      <c r="K1" s="432"/>
      <c r="L1" s="432"/>
      <c r="M1" s="432"/>
      <c r="N1" s="432"/>
      <c r="O1" s="432"/>
      <c r="P1" s="432"/>
      <c r="Q1" s="432"/>
      <c r="R1" s="432"/>
      <c r="S1" s="432"/>
      <c r="T1" s="432"/>
      <c r="U1" s="432"/>
      <c r="V1" s="432"/>
      <c r="W1" s="432"/>
      <c r="X1" s="432"/>
      <c r="Y1" s="432"/>
      <c r="Z1" s="432"/>
      <c r="AA1" s="432"/>
      <c r="AB1" s="432"/>
      <c r="AC1" s="432"/>
      <c r="AD1" s="432"/>
      <c r="AE1" s="432"/>
      <c r="AF1" s="432"/>
      <c r="AG1" s="432"/>
      <c r="AH1" s="432"/>
      <c r="AI1" s="432"/>
      <c r="AJ1" s="432"/>
      <c r="AK1" s="432"/>
      <c r="AL1" s="432"/>
      <c r="AM1" s="432"/>
      <c r="AN1" s="432"/>
      <c r="AO1" s="432"/>
      <c r="AP1" s="432"/>
      <c r="AQ1" s="432"/>
      <c r="AR1" s="432"/>
      <c r="AS1" s="432"/>
      <c r="AT1" s="432"/>
      <c r="AU1" s="432"/>
      <c r="AV1" s="432"/>
      <c r="AW1" s="432"/>
      <c r="AX1" s="432"/>
      <c r="AY1" s="432"/>
      <c r="AZ1" s="432"/>
      <c r="BA1" s="432"/>
      <c r="BB1" s="432"/>
      <c r="BC1" s="432"/>
      <c r="BD1" s="432"/>
      <c r="BE1" s="432"/>
      <c r="BF1" s="432"/>
      <c r="BG1" s="432"/>
      <c r="BH1" s="432"/>
      <c r="BI1" s="432"/>
      <c r="BJ1" s="432"/>
      <c r="BK1" s="432"/>
      <c r="BL1" s="432"/>
      <c r="BM1" s="432"/>
      <c r="BN1" s="432"/>
      <c r="BO1" s="432"/>
      <c r="BP1" s="432"/>
      <c r="BQ1" s="432"/>
      <c r="BR1" s="432"/>
      <c r="BS1" s="432"/>
      <c r="BT1" s="432"/>
      <c r="BU1" s="432"/>
      <c r="BV1" s="432"/>
      <c r="BW1" s="432"/>
      <c r="BX1" s="432"/>
      <c r="BY1" s="432"/>
      <c r="BZ1" s="432"/>
      <c r="CA1" s="432"/>
      <c r="CB1" s="432"/>
      <c r="CC1" s="432"/>
      <c r="CD1" s="432"/>
      <c r="CE1" s="433"/>
      <c r="CF1" s="98" t="s">
        <v>1196</v>
      </c>
      <c r="CG1" s="98"/>
      <c r="CH1" s="434"/>
      <c r="CI1" s="432"/>
      <c r="CJ1" s="435"/>
      <c r="CK1" s="98"/>
      <c r="CL1" s="98"/>
      <c r="CM1" s="98"/>
      <c r="CN1" s="434"/>
      <c r="CO1" s="432"/>
      <c r="CP1" s="435"/>
      <c r="CQ1" s="98"/>
      <c r="CR1" s="98"/>
      <c r="CS1" s="98"/>
      <c r="CT1" s="434"/>
      <c r="CU1" s="432"/>
      <c r="CV1" s="435"/>
      <c r="CW1" s="98" t="s">
        <v>1197</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6"/>
      <c r="D2" s="436"/>
      <c r="E2" s="436"/>
      <c r="F2" s="437"/>
      <c r="G2" s="166" t="s">
        <v>73</v>
      </c>
      <c r="H2" s="438"/>
      <c r="I2" s="439" t="s">
        <v>1198</v>
      </c>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40"/>
      <c r="CF2" s="99" t="s">
        <v>1199</v>
      </c>
      <c r="CG2" s="99"/>
      <c r="CH2" s="441"/>
      <c r="CI2" s="439"/>
      <c r="CJ2" s="442"/>
      <c r="CK2" s="99" t="s">
        <v>1200</v>
      </c>
      <c r="CL2" s="99"/>
      <c r="CM2" s="99"/>
      <c r="CN2" s="441"/>
      <c r="CO2" s="439"/>
      <c r="CP2" s="442"/>
      <c r="CQ2" s="99" t="s">
        <v>1201</v>
      </c>
      <c r="CR2" s="99"/>
      <c r="CS2" s="99"/>
      <c r="CT2" s="441"/>
      <c r="CU2" s="439"/>
      <c r="CV2" s="442"/>
      <c r="CW2" s="57" t="s">
        <v>1202</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43" t="s">
        <v>1203</v>
      </c>
      <c r="B3" s="444"/>
      <c r="C3" s="436"/>
      <c r="D3" s="436"/>
      <c r="E3" s="436"/>
      <c r="F3" s="437"/>
      <c r="G3" s="445"/>
      <c r="H3" s="438"/>
      <c r="I3" s="439"/>
      <c r="J3" s="439"/>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39"/>
      <c r="BK3" s="439"/>
      <c r="BL3" s="439"/>
      <c r="BM3" s="439"/>
      <c r="BN3" s="439"/>
      <c r="BO3" s="439"/>
      <c r="BP3" s="439"/>
      <c r="BQ3" s="439"/>
      <c r="BR3" s="439"/>
      <c r="BS3" s="439"/>
      <c r="BT3" s="439"/>
      <c r="BU3" s="439"/>
      <c r="BV3" s="439"/>
      <c r="BW3" s="439"/>
      <c r="BX3" s="439"/>
      <c r="BY3" s="439"/>
      <c r="BZ3" s="439"/>
      <c r="CA3" s="439"/>
      <c r="CB3" s="439"/>
      <c r="CC3" s="439"/>
      <c r="CD3" s="439"/>
      <c r="CE3" s="440"/>
      <c r="CF3" s="99"/>
      <c r="CG3" s="99"/>
      <c r="CH3" s="446" t="s">
        <v>1204</v>
      </c>
      <c r="CI3" s="447" t="s">
        <v>1205</v>
      </c>
      <c r="CJ3" s="442"/>
      <c r="CK3" s="99"/>
      <c r="CL3" s="99"/>
      <c r="CM3" s="99"/>
      <c r="CN3" s="446" t="s">
        <v>1204</v>
      </c>
      <c r="CO3" s="447" t="s">
        <v>1205</v>
      </c>
      <c r="CP3" s="442"/>
      <c r="CQ3" s="99"/>
      <c r="CR3" s="99"/>
      <c r="CS3" s="99"/>
      <c r="CT3" s="446" t="s">
        <v>1204</v>
      </c>
      <c r="CU3" s="447" t="s">
        <v>1205</v>
      </c>
      <c r="CV3" s="442"/>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8"/>
      <c r="B4" s="448"/>
      <c r="C4" s="448"/>
      <c r="D4" s="448"/>
      <c r="E4" s="448"/>
      <c r="F4" s="449"/>
      <c r="G4" s="450"/>
      <c r="H4" s="451"/>
      <c r="I4" s="452"/>
      <c r="J4" s="452"/>
      <c r="K4" s="452"/>
      <c r="L4" s="452"/>
      <c r="M4" s="452"/>
      <c r="N4" s="452"/>
      <c r="O4" s="452"/>
      <c r="P4" s="452"/>
      <c r="Q4" s="452"/>
      <c r="R4" s="452"/>
      <c r="S4" s="452"/>
      <c r="T4" s="452"/>
      <c r="U4" s="453"/>
      <c r="V4" s="453"/>
      <c r="W4" s="453"/>
      <c r="X4" s="453"/>
      <c r="Y4" s="453"/>
      <c r="Z4" s="453"/>
      <c r="AA4" s="453"/>
      <c r="AB4" s="453"/>
      <c r="AC4" s="453"/>
      <c r="AD4" s="453"/>
      <c r="AE4" s="453"/>
      <c r="AF4" s="453"/>
      <c r="AG4" s="453"/>
      <c r="AH4" s="453"/>
      <c r="AI4" s="453"/>
      <c r="AJ4" s="453"/>
      <c r="AK4" s="453"/>
      <c r="AL4" s="453"/>
      <c r="AM4" s="453"/>
      <c r="AN4" s="453"/>
      <c r="AO4" s="453"/>
      <c r="AP4" s="453"/>
      <c r="AQ4" s="453"/>
      <c r="AR4" s="453"/>
      <c r="AS4" s="453"/>
      <c r="AT4" s="453"/>
      <c r="AU4" s="453"/>
      <c r="AV4" s="453"/>
      <c r="AW4" s="453"/>
      <c r="AX4" s="453"/>
      <c r="AY4" s="453"/>
      <c r="AZ4" s="453"/>
      <c r="BA4" s="453"/>
      <c r="BB4" s="453"/>
      <c r="BC4" s="453"/>
      <c r="BD4" s="453"/>
      <c r="BE4" s="453"/>
      <c r="BF4" s="453"/>
      <c r="BG4" s="453"/>
      <c r="BH4" s="453"/>
      <c r="BI4" s="453"/>
      <c r="BJ4" s="453"/>
      <c r="BK4" s="453"/>
      <c r="BL4" s="453"/>
      <c r="BM4" s="453"/>
      <c r="BN4" s="453"/>
      <c r="BO4" s="453"/>
      <c r="BP4" s="453"/>
      <c r="BQ4" s="453"/>
      <c r="BR4" s="453"/>
      <c r="BS4" s="453"/>
      <c r="BT4" s="453"/>
      <c r="BU4" s="453"/>
      <c r="BV4" s="453"/>
      <c r="BW4" s="453"/>
      <c r="BX4" s="453"/>
      <c r="BY4" s="453"/>
      <c r="BZ4" s="453"/>
      <c r="CA4" s="453"/>
      <c r="CB4" s="453"/>
      <c r="CC4" s="453"/>
      <c r="CD4" s="453"/>
      <c r="CE4" s="454"/>
      <c r="CF4" s="249"/>
      <c r="CG4" s="249"/>
      <c r="CH4" s="455"/>
      <c r="CI4" s="456"/>
      <c r="CJ4" s="457"/>
      <c r="CK4" s="249"/>
      <c r="CL4" s="249"/>
      <c r="CM4" s="249"/>
      <c r="CN4" s="455"/>
      <c r="CO4" s="456"/>
      <c r="CP4" s="457"/>
      <c r="CQ4" s="249"/>
      <c r="CR4" s="249"/>
      <c r="CS4" s="249"/>
      <c r="CT4" s="455"/>
      <c r="CU4" s="456"/>
      <c r="CV4" s="457"/>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8" t="s">
        <v>98</v>
      </c>
      <c r="B5" s="458" t="s">
        <v>98</v>
      </c>
      <c r="C5" s="458" t="s">
        <v>98</v>
      </c>
      <c r="D5" s="458" t="s">
        <v>98</v>
      </c>
      <c r="E5" s="458" t="s">
        <v>98</v>
      </c>
      <c r="F5" s="459" t="s">
        <v>98</v>
      </c>
      <c r="G5" s="460" t="s">
        <v>98</v>
      </c>
      <c r="H5" s="461" t="s">
        <v>98</v>
      </c>
      <c r="I5" s="462" t="s">
        <v>98</v>
      </c>
      <c r="J5" s="462" t="s">
        <v>98</v>
      </c>
      <c r="K5" s="462" t="s">
        <v>98</v>
      </c>
      <c r="L5" s="462" t="s">
        <v>98</v>
      </c>
      <c r="M5" s="462" t="s">
        <v>98</v>
      </c>
      <c r="N5" s="462" t="s">
        <v>98</v>
      </c>
      <c r="O5" s="462" t="s">
        <v>98</v>
      </c>
      <c r="P5" s="462" t="s">
        <v>98</v>
      </c>
      <c r="Q5" s="462" t="s">
        <v>98</v>
      </c>
      <c r="R5" s="462" t="s">
        <v>98</v>
      </c>
      <c r="S5" s="462" t="s">
        <v>98</v>
      </c>
      <c r="T5" s="462" t="s">
        <v>98</v>
      </c>
      <c r="U5" s="463" t="s">
        <v>98</v>
      </c>
      <c r="V5" s="463" t="s">
        <v>98</v>
      </c>
      <c r="W5" s="463" t="s">
        <v>98</v>
      </c>
      <c r="X5" s="463" t="s">
        <v>98</v>
      </c>
      <c r="Y5" s="463" t="s">
        <v>98</v>
      </c>
      <c r="Z5" s="463" t="s">
        <v>98</v>
      </c>
      <c r="AA5" s="463" t="s">
        <v>98</v>
      </c>
      <c r="AB5" s="463" t="s">
        <v>98</v>
      </c>
      <c r="AC5" s="463" t="s">
        <v>98</v>
      </c>
      <c r="AD5" s="463" t="s">
        <v>98</v>
      </c>
      <c r="AE5" s="463" t="s">
        <v>98</v>
      </c>
      <c r="AF5" s="463" t="s">
        <v>98</v>
      </c>
      <c r="AG5" s="463" t="s">
        <v>98</v>
      </c>
      <c r="AH5" s="463" t="s">
        <v>98</v>
      </c>
      <c r="AI5" s="463" t="s">
        <v>98</v>
      </c>
      <c r="AJ5" s="463" t="s">
        <v>98</v>
      </c>
      <c r="AK5" s="463" t="s">
        <v>98</v>
      </c>
      <c r="AL5" s="463" t="s">
        <v>98</v>
      </c>
      <c r="AM5" s="463" t="s">
        <v>98</v>
      </c>
      <c r="AN5" s="463" t="s">
        <v>98</v>
      </c>
      <c r="AO5" s="463" t="s">
        <v>98</v>
      </c>
      <c r="AP5" s="463" t="s">
        <v>98</v>
      </c>
      <c r="AQ5" s="463" t="s">
        <v>98</v>
      </c>
      <c r="AR5" s="463" t="s">
        <v>98</v>
      </c>
      <c r="AS5" s="463" t="s">
        <v>98</v>
      </c>
      <c r="AT5" s="463" t="s">
        <v>98</v>
      </c>
      <c r="AU5" s="463" t="s">
        <v>98</v>
      </c>
      <c r="AV5" s="463" t="s">
        <v>98</v>
      </c>
      <c r="AW5" s="463" t="s">
        <v>98</v>
      </c>
      <c r="AX5" s="463" t="s">
        <v>98</v>
      </c>
      <c r="AY5" s="463" t="s">
        <v>98</v>
      </c>
      <c r="AZ5" s="463" t="s">
        <v>98</v>
      </c>
      <c r="BA5" s="463" t="s">
        <v>98</v>
      </c>
      <c r="BB5" s="463" t="s">
        <v>98</v>
      </c>
      <c r="BC5" s="463" t="s">
        <v>98</v>
      </c>
      <c r="BD5" s="463" t="s">
        <v>98</v>
      </c>
      <c r="BE5" s="463" t="s">
        <v>98</v>
      </c>
      <c r="BF5" s="463" t="s">
        <v>98</v>
      </c>
      <c r="BG5" s="463" t="s">
        <v>98</v>
      </c>
      <c r="BH5" s="463" t="s">
        <v>98</v>
      </c>
      <c r="BI5" s="463" t="s">
        <v>98</v>
      </c>
      <c r="BJ5" s="463" t="s">
        <v>98</v>
      </c>
      <c r="BK5" s="463" t="s">
        <v>98</v>
      </c>
      <c r="BL5" s="463" t="s">
        <v>98</v>
      </c>
      <c r="BM5" s="463" t="s">
        <v>98</v>
      </c>
      <c r="BN5" s="463" t="s">
        <v>98</v>
      </c>
      <c r="BO5" s="463" t="s">
        <v>98</v>
      </c>
      <c r="BP5" s="463" t="s">
        <v>98</v>
      </c>
      <c r="BQ5" s="463" t="s">
        <v>98</v>
      </c>
      <c r="BR5" s="463" t="s">
        <v>98</v>
      </c>
      <c r="BS5" s="463" t="s">
        <v>98</v>
      </c>
      <c r="BT5" s="463" t="s">
        <v>98</v>
      </c>
      <c r="BU5" s="463" t="s">
        <v>98</v>
      </c>
      <c r="BV5" s="463" t="s">
        <v>98</v>
      </c>
      <c r="BW5" s="463" t="s">
        <v>98</v>
      </c>
      <c r="BX5" s="463" t="s">
        <v>98</v>
      </c>
      <c r="BY5" s="463" t="s">
        <v>98</v>
      </c>
      <c r="BZ5" s="463" t="s">
        <v>98</v>
      </c>
      <c r="CA5" s="463" t="s">
        <v>98</v>
      </c>
      <c r="CB5" s="463" t="s">
        <v>98</v>
      </c>
      <c r="CC5" s="463" t="s">
        <v>98</v>
      </c>
      <c r="CD5" s="463" t="s">
        <v>98</v>
      </c>
      <c r="CE5" s="464" t="s">
        <v>98</v>
      </c>
      <c r="CF5" s="465" t="s">
        <v>98</v>
      </c>
      <c r="CG5" s="465" t="s">
        <v>98</v>
      </c>
      <c r="CH5" s="466" t="s">
        <v>98</v>
      </c>
      <c r="CI5" s="467" t="s">
        <v>98</v>
      </c>
      <c r="CJ5" s="468" t="s">
        <v>109</v>
      </c>
      <c r="CK5" s="465" t="s">
        <v>98</v>
      </c>
      <c r="CL5" s="465" t="s">
        <v>98</v>
      </c>
      <c r="CM5" s="465" t="s">
        <v>98</v>
      </c>
      <c r="CN5" s="466" t="s">
        <v>98</v>
      </c>
      <c r="CO5" s="467" t="s">
        <v>98</v>
      </c>
      <c r="CP5" s="468" t="s">
        <v>109</v>
      </c>
      <c r="CQ5" s="465" t="s">
        <v>98</v>
      </c>
      <c r="CR5" s="465" t="s">
        <v>98</v>
      </c>
      <c r="CS5" s="465" t="s">
        <v>98</v>
      </c>
      <c r="CT5" s="466" t="s">
        <v>98</v>
      </c>
      <c r="CU5" s="467" t="s">
        <v>98</v>
      </c>
      <c r="CV5" s="468" t="s">
        <v>109</v>
      </c>
      <c r="CW5" s="469" t="s">
        <v>109</v>
      </c>
      <c r="CX5" s="469" t="s">
        <v>109</v>
      </c>
      <c r="CY5" s="469" t="s">
        <v>109</v>
      </c>
      <c r="CZ5" s="469" t="s">
        <v>109</v>
      </c>
      <c r="DA5" s="469" t="s">
        <v>109</v>
      </c>
      <c r="DB5" s="469" t="s">
        <v>109</v>
      </c>
      <c r="DC5" s="469" t="s">
        <v>109</v>
      </c>
      <c r="DD5" s="469" t="s">
        <v>109</v>
      </c>
      <c r="DE5" s="469" t="s">
        <v>109</v>
      </c>
      <c r="DF5" s="469" t="s">
        <v>109</v>
      </c>
      <c r="DG5" s="469" t="s">
        <v>109</v>
      </c>
      <c r="DH5" s="469" t="s">
        <v>109</v>
      </c>
      <c r="DI5" s="469" t="s">
        <v>109</v>
      </c>
      <c r="DJ5" s="469" t="s">
        <v>109</v>
      </c>
      <c r="DK5" s="469" t="s">
        <v>109</v>
      </c>
      <c r="DL5" s="469" t="s">
        <v>109</v>
      </c>
      <c r="DM5" s="469" t="s">
        <v>109</v>
      </c>
      <c r="DN5" s="469" t="s">
        <v>109</v>
      </c>
      <c r="DO5" s="469" t="s">
        <v>109</v>
      </c>
      <c r="DP5" s="469" t="s">
        <v>109</v>
      </c>
      <c r="DQ5" s="469" t="s">
        <v>109</v>
      </c>
      <c r="DR5" s="469" t="s">
        <v>109</v>
      </c>
      <c r="DS5" s="469" t="s">
        <v>109</v>
      </c>
      <c r="DT5" s="469" t="s">
        <v>109</v>
      </c>
      <c r="DU5" s="469" t="s">
        <v>109</v>
      </c>
      <c r="DV5" s="469" t="s">
        <v>109</v>
      </c>
      <c r="DW5" s="469" t="s">
        <v>109</v>
      </c>
      <c r="DX5" s="469" t="s">
        <v>109</v>
      </c>
      <c r="DY5" s="469" t="s">
        <v>109</v>
      </c>
      <c r="DZ5" s="469" t="s">
        <v>109</v>
      </c>
      <c r="EA5" s="469" t="s">
        <v>109</v>
      </c>
      <c r="EB5" s="469" t="s">
        <v>109</v>
      </c>
      <c r="EC5" s="469" t="s">
        <v>109</v>
      </c>
      <c r="ED5" s="469" t="s">
        <v>109</v>
      </c>
      <c r="EE5" s="469" t="s">
        <v>109</v>
      </c>
      <c r="EF5" s="469" t="s">
        <v>109</v>
      </c>
      <c r="EG5" s="469" t="s">
        <v>109</v>
      </c>
      <c r="EH5" s="469" t="s">
        <v>109</v>
      </c>
      <c r="EI5" s="469" t="s">
        <v>109</v>
      </c>
      <c r="EJ5" s="469" t="s">
        <v>109</v>
      </c>
      <c r="EK5" s="469" t="s">
        <v>109</v>
      </c>
      <c r="EL5" s="469" t="s">
        <v>109</v>
      </c>
      <c r="EM5" s="469" t="s">
        <v>109</v>
      </c>
      <c r="EN5" s="469" t="s">
        <v>109</v>
      </c>
      <c r="EO5" s="469" t="s">
        <v>109</v>
      </c>
      <c r="EP5" s="469" t="s">
        <v>109</v>
      </c>
      <c r="EQ5" s="469" t="s">
        <v>109</v>
      </c>
      <c r="ER5" s="469" t="s">
        <v>109</v>
      </c>
      <c r="ES5" s="469" t="s">
        <v>109</v>
      </c>
      <c r="ET5" s="469" t="s">
        <v>109</v>
      </c>
      <c r="EU5" s="469" t="s">
        <v>109</v>
      </c>
      <c r="EV5" s="469" t="s">
        <v>109</v>
      </c>
      <c r="EW5" s="469" t="s">
        <v>109</v>
      </c>
      <c r="EX5" s="469" t="s">
        <v>109</v>
      </c>
      <c r="EY5" s="469" t="s">
        <v>109</v>
      </c>
      <c r="EZ5" s="469" t="s">
        <v>109</v>
      </c>
      <c r="FA5" s="469" t="s">
        <v>109</v>
      </c>
      <c r="FB5" s="469" t="s">
        <v>109</v>
      </c>
      <c r="FC5" s="469" t="s">
        <v>109</v>
      </c>
      <c r="FD5" s="469" t="s">
        <v>109</v>
      </c>
      <c r="FE5" s="469" t="s">
        <v>109</v>
      </c>
      <c r="FF5" s="469" t="s">
        <v>109</v>
      </c>
      <c r="FG5" s="469" t="s">
        <v>109</v>
      </c>
      <c r="FH5" s="469" t="s">
        <v>109</v>
      </c>
      <c r="FI5" s="469" t="s">
        <v>109</v>
      </c>
      <c r="FJ5" s="469" t="s">
        <v>109</v>
      </c>
      <c r="FK5" s="469" t="s">
        <v>109</v>
      </c>
      <c r="FL5" s="469" t="s">
        <v>109</v>
      </c>
      <c r="FM5" s="469" t="s">
        <v>109</v>
      </c>
      <c r="FN5" s="469" t="s">
        <v>109</v>
      </c>
      <c r="FO5" s="469" t="s">
        <v>109</v>
      </c>
      <c r="FP5" s="469" t="s">
        <v>109</v>
      </c>
      <c r="FQ5" s="469" t="s">
        <v>109</v>
      </c>
      <c r="FR5" s="469" t="s">
        <v>109</v>
      </c>
      <c r="FS5" s="469" t="s">
        <v>109</v>
      </c>
    </row>
    <row r="6" spans="1:175" x14ac:dyDescent="0.2">
      <c r="A6" s="458" t="s">
        <v>200</v>
      </c>
      <c r="B6" s="458" t="s">
        <v>200</v>
      </c>
      <c r="C6" s="458" t="s">
        <v>200</v>
      </c>
      <c r="D6" s="458" t="s">
        <v>200</v>
      </c>
      <c r="E6" s="458" t="s">
        <v>200</v>
      </c>
      <c r="F6" s="459" t="s">
        <v>200</v>
      </c>
      <c r="G6" s="460" t="s">
        <v>93</v>
      </c>
      <c r="H6" s="461" t="s">
        <v>93</v>
      </c>
      <c r="I6" s="462" t="s">
        <v>1206</v>
      </c>
      <c r="J6" s="462" t="s">
        <v>1206</v>
      </c>
      <c r="K6" s="462" t="s">
        <v>1206</v>
      </c>
      <c r="L6" s="462" t="s">
        <v>1206</v>
      </c>
      <c r="M6" s="462" t="s">
        <v>1206</v>
      </c>
      <c r="N6" s="462" t="s">
        <v>1206</v>
      </c>
      <c r="O6" s="462" t="s">
        <v>1206</v>
      </c>
      <c r="P6" s="462" t="s">
        <v>1206</v>
      </c>
      <c r="Q6" s="462" t="s">
        <v>1206</v>
      </c>
      <c r="R6" s="462" t="s">
        <v>1206</v>
      </c>
      <c r="S6" s="462" t="s">
        <v>1206</v>
      </c>
      <c r="T6" s="462" t="s">
        <v>1206</v>
      </c>
      <c r="U6" s="463" t="s">
        <v>1206</v>
      </c>
      <c r="V6" s="463" t="s">
        <v>1206</v>
      </c>
      <c r="W6" s="463" t="s">
        <v>1206</v>
      </c>
      <c r="X6" s="463" t="s">
        <v>1206</v>
      </c>
      <c r="Y6" s="463" t="s">
        <v>1206</v>
      </c>
      <c r="Z6" s="463" t="s">
        <v>1206</v>
      </c>
      <c r="AA6" s="463" t="s">
        <v>1206</v>
      </c>
      <c r="AB6" s="463" t="s">
        <v>1206</v>
      </c>
      <c r="AC6" s="463" t="s">
        <v>1206</v>
      </c>
      <c r="AD6" s="463" t="s">
        <v>1206</v>
      </c>
      <c r="AE6" s="463" t="s">
        <v>1206</v>
      </c>
      <c r="AF6" s="463" t="s">
        <v>1206</v>
      </c>
      <c r="AG6" s="463" t="s">
        <v>1206</v>
      </c>
      <c r="AH6" s="463" t="s">
        <v>1206</v>
      </c>
      <c r="AI6" s="463" t="s">
        <v>1206</v>
      </c>
      <c r="AJ6" s="463" t="s">
        <v>1206</v>
      </c>
      <c r="AK6" s="463" t="s">
        <v>1206</v>
      </c>
      <c r="AL6" s="463" t="s">
        <v>1206</v>
      </c>
      <c r="AM6" s="463" t="s">
        <v>1206</v>
      </c>
      <c r="AN6" s="463" t="s">
        <v>1206</v>
      </c>
      <c r="AO6" s="463" t="s">
        <v>1206</v>
      </c>
      <c r="AP6" s="463" t="s">
        <v>1206</v>
      </c>
      <c r="AQ6" s="463" t="s">
        <v>1206</v>
      </c>
      <c r="AR6" s="463" t="s">
        <v>1206</v>
      </c>
      <c r="AS6" s="463" t="s">
        <v>1206</v>
      </c>
      <c r="AT6" s="463" t="s">
        <v>1206</v>
      </c>
      <c r="AU6" s="463" t="s">
        <v>1206</v>
      </c>
      <c r="AV6" s="463" t="s">
        <v>1206</v>
      </c>
      <c r="AW6" s="463" t="s">
        <v>1206</v>
      </c>
      <c r="AX6" s="463" t="s">
        <v>1206</v>
      </c>
      <c r="AY6" s="463" t="s">
        <v>1206</v>
      </c>
      <c r="AZ6" s="463" t="s">
        <v>1206</v>
      </c>
      <c r="BA6" s="463" t="s">
        <v>1206</v>
      </c>
      <c r="BB6" s="463" t="s">
        <v>1206</v>
      </c>
      <c r="BC6" s="463" t="s">
        <v>1206</v>
      </c>
      <c r="BD6" s="463" t="s">
        <v>1206</v>
      </c>
      <c r="BE6" s="463" t="s">
        <v>1206</v>
      </c>
      <c r="BF6" s="463" t="s">
        <v>1206</v>
      </c>
      <c r="BG6" s="463" t="s">
        <v>1206</v>
      </c>
      <c r="BH6" s="463" t="s">
        <v>1206</v>
      </c>
      <c r="BI6" s="463" t="s">
        <v>1206</v>
      </c>
      <c r="BJ6" s="463" t="s">
        <v>1206</v>
      </c>
      <c r="BK6" s="463" t="s">
        <v>1206</v>
      </c>
      <c r="BL6" s="463" t="s">
        <v>1206</v>
      </c>
      <c r="BM6" s="463" t="s">
        <v>1206</v>
      </c>
      <c r="BN6" s="463" t="s">
        <v>1206</v>
      </c>
      <c r="BO6" s="463" t="s">
        <v>1206</v>
      </c>
      <c r="BP6" s="463" t="s">
        <v>1206</v>
      </c>
      <c r="BQ6" s="463" t="s">
        <v>1206</v>
      </c>
      <c r="BR6" s="463" t="s">
        <v>1206</v>
      </c>
      <c r="BS6" s="463" t="s">
        <v>1206</v>
      </c>
      <c r="BT6" s="463" t="s">
        <v>1206</v>
      </c>
      <c r="BU6" s="463" t="s">
        <v>1206</v>
      </c>
      <c r="BV6" s="463" t="s">
        <v>1206</v>
      </c>
      <c r="BW6" s="463" t="s">
        <v>1206</v>
      </c>
      <c r="BX6" s="463" t="s">
        <v>1206</v>
      </c>
      <c r="BY6" s="463" t="s">
        <v>1206</v>
      </c>
      <c r="BZ6" s="463" t="s">
        <v>1206</v>
      </c>
      <c r="CA6" s="463" t="s">
        <v>1206</v>
      </c>
      <c r="CB6" s="463" t="s">
        <v>1206</v>
      </c>
      <c r="CC6" s="463" t="s">
        <v>1206</v>
      </c>
      <c r="CD6" s="463" t="s">
        <v>1206</v>
      </c>
      <c r="CE6" s="464" t="s">
        <v>1206</v>
      </c>
      <c r="CF6" s="465" t="s">
        <v>93</v>
      </c>
      <c r="CG6" s="465" t="s">
        <v>93</v>
      </c>
      <c r="CH6" s="466" t="s">
        <v>112</v>
      </c>
      <c r="CI6" s="467" t="s">
        <v>112</v>
      </c>
      <c r="CJ6" s="468" t="s">
        <v>92</v>
      </c>
      <c r="CK6" s="465" t="s">
        <v>93</v>
      </c>
      <c r="CL6" s="465" t="s">
        <v>93</v>
      </c>
      <c r="CM6" s="465" t="s">
        <v>93</v>
      </c>
      <c r="CN6" s="466" t="s">
        <v>112</v>
      </c>
      <c r="CO6" s="467" t="s">
        <v>112</v>
      </c>
      <c r="CP6" s="468" t="s">
        <v>92</v>
      </c>
      <c r="CQ6" s="465" t="s">
        <v>93</v>
      </c>
      <c r="CR6" s="465" t="s">
        <v>93</v>
      </c>
      <c r="CS6" s="465" t="s">
        <v>93</v>
      </c>
      <c r="CT6" s="466" t="s">
        <v>112</v>
      </c>
      <c r="CU6" s="467" t="s">
        <v>112</v>
      </c>
      <c r="CV6" s="468" t="s">
        <v>92</v>
      </c>
      <c r="CW6" s="469" t="s">
        <v>92</v>
      </c>
      <c r="CX6" s="469" t="s">
        <v>92</v>
      </c>
      <c r="CY6" s="469" t="s">
        <v>92</v>
      </c>
      <c r="CZ6" s="469" t="s">
        <v>92</v>
      </c>
      <c r="DA6" s="469" t="s">
        <v>92</v>
      </c>
      <c r="DB6" s="469" t="s">
        <v>92</v>
      </c>
      <c r="DC6" s="469" t="s">
        <v>92</v>
      </c>
      <c r="DD6" s="469" t="s">
        <v>92</v>
      </c>
      <c r="DE6" s="469" t="s">
        <v>92</v>
      </c>
      <c r="DF6" s="469" t="s">
        <v>92</v>
      </c>
      <c r="DG6" s="469" t="s">
        <v>92</v>
      </c>
      <c r="DH6" s="469" t="s">
        <v>92</v>
      </c>
      <c r="DI6" s="469" t="s">
        <v>92</v>
      </c>
      <c r="DJ6" s="469" t="s">
        <v>92</v>
      </c>
      <c r="DK6" s="469" t="s">
        <v>92</v>
      </c>
      <c r="DL6" s="469" t="s">
        <v>92</v>
      </c>
      <c r="DM6" s="469" t="s">
        <v>92</v>
      </c>
      <c r="DN6" s="469" t="s">
        <v>92</v>
      </c>
      <c r="DO6" s="469" t="s">
        <v>92</v>
      </c>
      <c r="DP6" s="469" t="s">
        <v>92</v>
      </c>
      <c r="DQ6" s="469" t="s">
        <v>92</v>
      </c>
      <c r="DR6" s="469" t="s">
        <v>92</v>
      </c>
      <c r="DS6" s="469" t="s">
        <v>92</v>
      </c>
      <c r="DT6" s="469" t="s">
        <v>92</v>
      </c>
      <c r="DU6" s="469" t="s">
        <v>92</v>
      </c>
      <c r="DV6" s="469" t="s">
        <v>92</v>
      </c>
      <c r="DW6" s="469" t="s">
        <v>92</v>
      </c>
      <c r="DX6" s="469" t="s">
        <v>92</v>
      </c>
      <c r="DY6" s="469" t="s">
        <v>92</v>
      </c>
      <c r="DZ6" s="469" t="s">
        <v>92</v>
      </c>
      <c r="EA6" s="469" t="s">
        <v>92</v>
      </c>
      <c r="EB6" s="469" t="s">
        <v>92</v>
      </c>
      <c r="EC6" s="469" t="s">
        <v>92</v>
      </c>
      <c r="ED6" s="469" t="s">
        <v>92</v>
      </c>
      <c r="EE6" s="469" t="s">
        <v>92</v>
      </c>
      <c r="EF6" s="469" t="s">
        <v>92</v>
      </c>
      <c r="EG6" s="469" t="s">
        <v>92</v>
      </c>
      <c r="EH6" s="469" t="s">
        <v>92</v>
      </c>
      <c r="EI6" s="469" t="s">
        <v>92</v>
      </c>
      <c r="EJ6" s="469" t="s">
        <v>92</v>
      </c>
      <c r="EK6" s="469" t="s">
        <v>92</v>
      </c>
      <c r="EL6" s="469" t="s">
        <v>92</v>
      </c>
      <c r="EM6" s="469" t="s">
        <v>92</v>
      </c>
      <c r="EN6" s="469" t="s">
        <v>92</v>
      </c>
      <c r="EO6" s="469" t="s">
        <v>92</v>
      </c>
      <c r="EP6" s="469" t="s">
        <v>92</v>
      </c>
      <c r="EQ6" s="469" t="s">
        <v>92</v>
      </c>
      <c r="ER6" s="469" t="s">
        <v>92</v>
      </c>
      <c r="ES6" s="469" t="s">
        <v>92</v>
      </c>
      <c r="ET6" s="469" t="s">
        <v>92</v>
      </c>
      <c r="EU6" s="469" t="s">
        <v>92</v>
      </c>
      <c r="EV6" s="469" t="s">
        <v>92</v>
      </c>
      <c r="EW6" s="469" t="s">
        <v>92</v>
      </c>
      <c r="EX6" s="469" t="s">
        <v>92</v>
      </c>
      <c r="EY6" s="469" t="s">
        <v>92</v>
      </c>
      <c r="EZ6" s="469" t="s">
        <v>92</v>
      </c>
      <c r="FA6" s="469" t="s">
        <v>92</v>
      </c>
      <c r="FB6" s="469" t="s">
        <v>92</v>
      </c>
      <c r="FC6" s="469" t="s">
        <v>92</v>
      </c>
      <c r="FD6" s="469" t="s">
        <v>92</v>
      </c>
      <c r="FE6" s="469" t="s">
        <v>92</v>
      </c>
      <c r="FF6" s="469" t="s">
        <v>92</v>
      </c>
      <c r="FG6" s="469" t="s">
        <v>92</v>
      </c>
      <c r="FH6" s="469" t="s">
        <v>92</v>
      </c>
      <c r="FI6" s="469" t="s">
        <v>92</v>
      </c>
      <c r="FJ6" s="469" t="s">
        <v>92</v>
      </c>
      <c r="FK6" s="469" t="s">
        <v>92</v>
      </c>
      <c r="FL6" s="469" t="s">
        <v>92</v>
      </c>
      <c r="FM6" s="469" t="s">
        <v>92</v>
      </c>
      <c r="FN6" s="469" t="s">
        <v>92</v>
      </c>
      <c r="FO6" s="469" t="s">
        <v>92</v>
      </c>
      <c r="FP6" s="469" t="s">
        <v>92</v>
      </c>
      <c r="FQ6" s="469" t="s">
        <v>92</v>
      </c>
      <c r="FR6" s="469" t="s">
        <v>92</v>
      </c>
      <c r="FS6" s="469" t="s">
        <v>92</v>
      </c>
    </row>
    <row r="7" spans="1:175" x14ac:dyDescent="0.2">
      <c r="A7" s="458" t="s">
        <v>108</v>
      </c>
      <c r="B7" s="458" t="s">
        <v>108</v>
      </c>
      <c r="C7" s="458" t="s">
        <v>108</v>
      </c>
      <c r="D7" s="458" t="s">
        <v>108</v>
      </c>
      <c r="E7" s="458" t="s">
        <v>108</v>
      </c>
      <c r="F7" s="459" t="s">
        <v>108</v>
      </c>
      <c r="G7" s="460" t="s">
        <v>94</v>
      </c>
      <c r="H7" s="461" t="s">
        <v>94</v>
      </c>
      <c r="I7" s="462" t="s">
        <v>95</v>
      </c>
      <c r="J7" s="462" t="s">
        <v>95</v>
      </c>
      <c r="K7" s="462" t="s">
        <v>95</v>
      </c>
      <c r="L7" s="462" t="s">
        <v>95</v>
      </c>
      <c r="M7" s="462" t="s">
        <v>95</v>
      </c>
      <c r="N7" s="462" t="s">
        <v>95</v>
      </c>
      <c r="O7" s="462" t="s">
        <v>95</v>
      </c>
      <c r="P7" s="462" t="s">
        <v>95</v>
      </c>
      <c r="Q7" s="462" t="s">
        <v>95</v>
      </c>
      <c r="R7" s="462" t="s">
        <v>95</v>
      </c>
      <c r="S7" s="462" t="s">
        <v>95</v>
      </c>
      <c r="T7" s="462" t="s">
        <v>95</v>
      </c>
      <c r="U7" s="463" t="s">
        <v>95</v>
      </c>
      <c r="V7" s="463" t="s">
        <v>95</v>
      </c>
      <c r="W7" s="463" t="s">
        <v>95</v>
      </c>
      <c r="X7" s="463" t="s">
        <v>95</v>
      </c>
      <c r="Y7" s="463" t="s">
        <v>95</v>
      </c>
      <c r="Z7" s="463" t="s">
        <v>95</v>
      </c>
      <c r="AA7" s="463" t="s">
        <v>95</v>
      </c>
      <c r="AB7" s="463" t="s">
        <v>95</v>
      </c>
      <c r="AC7" s="463" t="s">
        <v>95</v>
      </c>
      <c r="AD7" s="463" t="s">
        <v>95</v>
      </c>
      <c r="AE7" s="463" t="s">
        <v>95</v>
      </c>
      <c r="AF7" s="463" t="s">
        <v>95</v>
      </c>
      <c r="AG7" s="463" t="s">
        <v>95</v>
      </c>
      <c r="AH7" s="463" t="s">
        <v>95</v>
      </c>
      <c r="AI7" s="463" t="s">
        <v>95</v>
      </c>
      <c r="AJ7" s="463" t="s">
        <v>95</v>
      </c>
      <c r="AK7" s="463" t="s">
        <v>95</v>
      </c>
      <c r="AL7" s="463" t="s">
        <v>95</v>
      </c>
      <c r="AM7" s="463" t="s">
        <v>95</v>
      </c>
      <c r="AN7" s="463" t="s">
        <v>95</v>
      </c>
      <c r="AO7" s="463" t="s">
        <v>95</v>
      </c>
      <c r="AP7" s="463" t="s">
        <v>95</v>
      </c>
      <c r="AQ7" s="463" t="s">
        <v>95</v>
      </c>
      <c r="AR7" s="463" t="s">
        <v>95</v>
      </c>
      <c r="AS7" s="463" t="s">
        <v>95</v>
      </c>
      <c r="AT7" s="463" t="s">
        <v>95</v>
      </c>
      <c r="AU7" s="463" t="s">
        <v>95</v>
      </c>
      <c r="AV7" s="463" t="s">
        <v>95</v>
      </c>
      <c r="AW7" s="463" t="s">
        <v>95</v>
      </c>
      <c r="AX7" s="463" t="s">
        <v>95</v>
      </c>
      <c r="AY7" s="463" t="s">
        <v>95</v>
      </c>
      <c r="AZ7" s="463" t="s">
        <v>95</v>
      </c>
      <c r="BA7" s="463" t="s">
        <v>95</v>
      </c>
      <c r="BB7" s="463" t="s">
        <v>95</v>
      </c>
      <c r="BC7" s="463" t="s">
        <v>95</v>
      </c>
      <c r="BD7" s="463" t="s">
        <v>95</v>
      </c>
      <c r="BE7" s="463" t="s">
        <v>95</v>
      </c>
      <c r="BF7" s="463" t="s">
        <v>95</v>
      </c>
      <c r="BG7" s="463" t="s">
        <v>95</v>
      </c>
      <c r="BH7" s="463" t="s">
        <v>95</v>
      </c>
      <c r="BI7" s="463" t="s">
        <v>95</v>
      </c>
      <c r="BJ7" s="463" t="s">
        <v>95</v>
      </c>
      <c r="BK7" s="463" t="s">
        <v>95</v>
      </c>
      <c r="BL7" s="463" t="s">
        <v>95</v>
      </c>
      <c r="BM7" s="463" t="s">
        <v>95</v>
      </c>
      <c r="BN7" s="463" t="s">
        <v>95</v>
      </c>
      <c r="BO7" s="463" t="s">
        <v>95</v>
      </c>
      <c r="BP7" s="463" t="s">
        <v>95</v>
      </c>
      <c r="BQ7" s="463" t="s">
        <v>95</v>
      </c>
      <c r="BR7" s="463" t="s">
        <v>95</v>
      </c>
      <c r="BS7" s="463" t="s">
        <v>95</v>
      </c>
      <c r="BT7" s="463" t="s">
        <v>95</v>
      </c>
      <c r="BU7" s="463" t="s">
        <v>95</v>
      </c>
      <c r="BV7" s="463" t="s">
        <v>95</v>
      </c>
      <c r="BW7" s="463" t="s">
        <v>95</v>
      </c>
      <c r="BX7" s="463" t="s">
        <v>95</v>
      </c>
      <c r="BY7" s="463" t="s">
        <v>95</v>
      </c>
      <c r="BZ7" s="463" t="s">
        <v>95</v>
      </c>
      <c r="CA7" s="463" t="s">
        <v>95</v>
      </c>
      <c r="CB7" s="463" t="s">
        <v>95</v>
      </c>
      <c r="CC7" s="463" t="s">
        <v>95</v>
      </c>
      <c r="CD7" s="463" t="s">
        <v>95</v>
      </c>
      <c r="CE7" s="464" t="s">
        <v>95</v>
      </c>
      <c r="CF7" s="465" t="s">
        <v>94</v>
      </c>
      <c r="CG7" s="465" t="s">
        <v>94</v>
      </c>
      <c r="CH7" s="466" t="s">
        <v>108</v>
      </c>
      <c r="CI7" s="467" t="s">
        <v>95</v>
      </c>
      <c r="CJ7" s="468" t="s">
        <v>94</v>
      </c>
      <c r="CK7" s="465" t="s">
        <v>94</v>
      </c>
      <c r="CL7" s="465" t="s">
        <v>94</v>
      </c>
      <c r="CM7" s="465" t="s">
        <v>94</v>
      </c>
      <c r="CN7" s="466" t="s">
        <v>108</v>
      </c>
      <c r="CO7" s="467" t="s">
        <v>95</v>
      </c>
      <c r="CP7" s="468" t="s">
        <v>94</v>
      </c>
      <c r="CQ7" s="465" t="s">
        <v>94</v>
      </c>
      <c r="CR7" s="465" t="s">
        <v>94</v>
      </c>
      <c r="CS7" s="465" t="s">
        <v>94</v>
      </c>
      <c r="CT7" s="466" t="s">
        <v>108</v>
      </c>
      <c r="CU7" s="467" t="s">
        <v>95</v>
      </c>
      <c r="CV7" s="468" t="s">
        <v>94</v>
      </c>
      <c r="CW7" s="469" t="s">
        <v>94</v>
      </c>
      <c r="CX7" s="469" t="s">
        <v>94</v>
      </c>
      <c r="CY7" s="469" t="s">
        <v>94</v>
      </c>
      <c r="CZ7" s="469" t="s">
        <v>94</v>
      </c>
      <c r="DA7" s="469" t="s">
        <v>94</v>
      </c>
      <c r="DB7" s="469" t="s">
        <v>94</v>
      </c>
      <c r="DC7" s="469" t="s">
        <v>94</v>
      </c>
      <c r="DD7" s="469" t="s">
        <v>94</v>
      </c>
      <c r="DE7" s="469" t="s">
        <v>94</v>
      </c>
      <c r="DF7" s="469" t="s">
        <v>94</v>
      </c>
      <c r="DG7" s="469" t="s">
        <v>94</v>
      </c>
      <c r="DH7" s="469" t="s">
        <v>94</v>
      </c>
      <c r="DI7" s="469" t="s">
        <v>94</v>
      </c>
      <c r="DJ7" s="469" t="s">
        <v>94</v>
      </c>
      <c r="DK7" s="469" t="s">
        <v>94</v>
      </c>
      <c r="DL7" s="469" t="s">
        <v>94</v>
      </c>
      <c r="DM7" s="469" t="s">
        <v>94</v>
      </c>
      <c r="DN7" s="469" t="s">
        <v>94</v>
      </c>
      <c r="DO7" s="469" t="s">
        <v>94</v>
      </c>
      <c r="DP7" s="469" t="s">
        <v>94</v>
      </c>
      <c r="DQ7" s="469" t="s">
        <v>94</v>
      </c>
      <c r="DR7" s="469" t="s">
        <v>94</v>
      </c>
      <c r="DS7" s="469" t="s">
        <v>94</v>
      </c>
      <c r="DT7" s="469" t="s">
        <v>94</v>
      </c>
      <c r="DU7" s="469" t="s">
        <v>94</v>
      </c>
      <c r="DV7" s="469" t="s">
        <v>94</v>
      </c>
      <c r="DW7" s="469" t="s">
        <v>94</v>
      </c>
      <c r="DX7" s="469" t="s">
        <v>94</v>
      </c>
      <c r="DY7" s="469" t="s">
        <v>94</v>
      </c>
      <c r="DZ7" s="469" t="s">
        <v>94</v>
      </c>
      <c r="EA7" s="469" t="s">
        <v>94</v>
      </c>
      <c r="EB7" s="469" t="s">
        <v>94</v>
      </c>
      <c r="EC7" s="469" t="s">
        <v>94</v>
      </c>
      <c r="ED7" s="469" t="s">
        <v>94</v>
      </c>
      <c r="EE7" s="469" t="s">
        <v>94</v>
      </c>
      <c r="EF7" s="469" t="s">
        <v>94</v>
      </c>
      <c r="EG7" s="469" t="s">
        <v>94</v>
      </c>
      <c r="EH7" s="469" t="s">
        <v>94</v>
      </c>
      <c r="EI7" s="469" t="s">
        <v>94</v>
      </c>
      <c r="EJ7" s="469" t="s">
        <v>94</v>
      </c>
      <c r="EK7" s="469" t="s">
        <v>94</v>
      </c>
      <c r="EL7" s="469" t="s">
        <v>94</v>
      </c>
      <c r="EM7" s="469" t="s">
        <v>94</v>
      </c>
      <c r="EN7" s="469" t="s">
        <v>94</v>
      </c>
      <c r="EO7" s="469" t="s">
        <v>94</v>
      </c>
      <c r="EP7" s="469" t="s">
        <v>94</v>
      </c>
      <c r="EQ7" s="469" t="s">
        <v>94</v>
      </c>
      <c r="ER7" s="469" t="s">
        <v>94</v>
      </c>
      <c r="ES7" s="469" t="s">
        <v>94</v>
      </c>
      <c r="ET7" s="469" t="s">
        <v>94</v>
      </c>
      <c r="EU7" s="469" t="s">
        <v>94</v>
      </c>
      <c r="EV7" s="469" t="s">
        <v>94</v>
      </c>
      <c r="EW7" s="469" t="s">
        <v>94</v>
      </c>
      <c r="EX7" s="469" t="s">
        <v>94</v>
      </c>
      <c r="EY7" s="469" t="s">
        <v>94</v>
      </c>
      <c r="EZ7" s="469" t="s">
        <v>94</v>
      </c>
      <c r="FA7" s="469" t="s">
        <v>94</v>
      </c>
      <c r="FB7" s="469" t="s">
        <v>94</v>
      </c>
      <c r="FC7" s="469" t="s">
        <v>94</v>
      </c>
      <c r="FD7" s="469" t="s">
        <v>94</v>
      </c>
      <c r="FE7" s="469" t="s">
        <v>94</v>
      </c>
      <c r="FF7" s="469" t="s">
        <v>94</v>
      </c>
      <c r="FG7" s="469" t="s">
        <v>94</v>
      </c>
      <c r="FH7" s="469" t="s">
        <v>94</v>
      </c>
      <c r="FI7" s="469" t="s">
        <v>94</v>
      </c>
      <c r="FJ7" s="469" t="s">
        <v>94</v>
      </c>
      <c r="FK7" s="469" t="s">
        <v>94</v>
      </c>
      <c r="FL7" s="469" t="s">
        <v>94</v>
      </c>
      <c r="FM7" s="469" t="s">
        <v>94</v>
      </c>
      <c r="FN7" s="469" t="s">
        <v>94</v>
      </c>
      <c r="FO7" s="469" t="s">
        <v>94</v>
      </c>
      <c r="FP7" s="469" t="s">
        <v>94</v>
      </c>
      <c r="FQ7" s="469" t="s">
        <v>94</v>
      </c>
      <c r="FR7" s="469" t="s">
        <v>94</v>
      </c>
      <c r="FS7" s="469" t="s">
        <v>94</v>
      </c>
    </row>
    <row r="8" spans="1:175" x14ac:dyDescent="0.2">
      <c r="A8" s="458" t="s">
        <v>1207</v>
      </c>
      <c r="B8" s="458" t="s">
        <v>1207</v>
      </c>
      <c r="C8" s="458" t="s">
        <v>1207</v>
      </c>
      <c r="D8" s="458" t="s">
        <v>1207</v>
      </c>
      <c r="E8" s="470" t="s">
        <v>1207</v>
      </c>
      <c r="F8" s="459" t="s">
        <v>1207</v>
      </c>
      <c r="G8" s="460" t="s">
        <v>1207</v>
      </c>
      <c r="H8" s="461" t="s">
        <v>1207</v>
      </c>
      <c r="I8" s="462" t="s">
        <v>1207</v>
      </c>
      <c r="J8" s="462" t="s">
        <v>1207</v>
      </c>
      <c r="K8" s="462" t="s">
        <v>1207</v>
      </c>
      <c r="L8" s="462" t="s">
        <v>1207</v>
      </c>
      <c r="M8" s="462" t="s">
        <v>1207</v>
      </c>
      <c r="N8" s="462" t="s">
        <v>1207</v>
      </c>
      <c r="O8" s="462" t="s">
        <v>1207</v>
      </c>
      <c r="P8" s="462" t="s">
        <v>1207</v>
      </c>
      <c r="Q8" s="462" t="s">
        <v>1207</v>
      </c>
      <c r="R8" s="462" t="s">
        <v>1207</v>
      </c>
      <c r="S8" s="462" t="s">
        <v>1207</v>
      </c>
      <c r="T8" s="462" t="s">
        <v>1207</v>
      </c>
      <c r="U8" s="463" t="s">
        <v>1207</v>
      </c>
      <c r="V8" s="463" t="s">
        <v>1207</v>
      </c>
      <c r="W8" s="463" t="s">
        <v>1207</v>
      </c>
      <c r="X8" s="463" t="s">
        <v>1207</v>
      </c>
      <c r="Y8" s="463" t="s">
        <v>1207</v>
      </c>
      <c r="Z8" s="463" t="s">
        <v>1207</v>
      </c>
      <c r="AA8" s="463" t="s">
        <v>1207</v>
      </c>
      <c r="AB8" s="463" t="s">
        <v>1207</v>
      </c>
      <c r="AC8" s="463" t="s">
        <v>1207</v>
      </c>
      <c r="AD8" s="463" t="s">
        <v>1207</v>
      </c>
      <c r="AE8" s="463" t="s">
        <v>1207</v>
      </c>
      <c r="AF8" s="463" t="s">
        <v>1207</v>
      </c>
      <c r="AG8" s="463" t="s">
        <v>1207</v>
      </c>
      <c r="AH8" s="463" t="s">
        <v>1207</v>
      </c>
      <c r="AI8" s="463" t="s">
        <v>1207</v>
      </c>
      <c r="AJ8" s="463" t="s">
        <v>1207</v>
      </c>
      <c r="AK8" s="463" t="s">
        <v>1207</v>
      </c>
      <c r="AL8" s="463" t="s">
        <v>1207</v>
      </c>
      <c r="AM8" s="463" t="s">
        <v>1207</v>
      </c>
      <c r="AN8" s="463" t="s">
        <v>1207</v>
      </c>
      <c r="AO8" s="463" t="s">
        <v>1207</v>
      </c>
      <c r="AP8" s="463" t="s">
        <v>1207</v>
      </c>
      <c r="AQ8" s="463" t="s">
        <v>1207</v>
      </c>
      <c r="AR8" s="463" t="s">
        <v>1207</v>
      </c>
      <c r="AS8" s="463" t="s">
        <v>1207</v>
      </c>
      <c r="AT8" s="463" t="s">
        <v>1207</v>
      </c>
      <c r="AU8" s="463" t="s">
        <v>1207</v>
      </c>
      <c r="AV8" s="463" t="s">
        <v>1207</v>
      </c>
      <c r="AW8" s="463" t="s">
        <v>1207</v>
      </c>
      <c r="AX8" s="463" t="s">
        <v>1207</v>
      </c>
      <c r="AY8" s="463" t="s">
        <v>1207</v>
      </c>
      <c r="AZ8" s="463" t="s">
        <v>1207</v>
      </c>
      <c r="BA8" s="463" t="s">
        <v>1207</v>
      </c>
      <c r="BB8" s="463" t="s">
        <v>1207</v>
      </c>
      <c r="BC8" s="463" t="s">
        <v>1207</v>
      </c>
      <c r="BD8" s="463" t="s">
        <v>1207</v>
      </c>
      <c r="BE8" s="463" t="s">
        <v>1207</v>
      </c>
      <c r="BF8" s="463" t="s">
        <v>1207</v>
      </c>
      <c r="BG8" s="463" t="s">
        <v>1207</v>
      </c>
      <c r="BH8" s="463" t="s">
        <v>1207</v>
      </c>
      <c r="BI8" s="463" t="s">
        <v>1207</v>
      </c>
      <c r="BJ8" s="463" t="s">
        <v>1207</v>
      </c>
      <c r="BK8" s="463" t="s">
        <v>1207</v>
      </c>
      <c r="BL8" s="463" t="s">
        <v>1207</v>
      </c>
      <c r="BM8" s="463" t="s">
        <v>1207</v>
      </c>
      <c r="BN8" s="463" t="s">
        <v>1207</v>
      </c>
      <c r="BO8" s="463" t="s">
        <v>1207</v>
      </c>
      <c r="BP8" s="463" t="s">
        <v>1207</v>
      </c>
      <c r="BQ8" s="463" t="s">
        <v>1207</v>
      </c>
      <c r="BR8" s="463" t="s">
        <v>1207</v>
      </c>
      <c r="BS8" s="463" t="s">
        <v>1207</v>
      </c>
      <c r="BT8" s="463" t="s">
        <v>1207</v>
      </c>
      <c r="BU8" s="463" t="s">
        <v>1207</v>
      </c>
      <c r="BV8" s="463" t="s">
        <v>1207</v>
      </c>
      <c r="BW8" s="463" t="s">
        <v>1207</v>
      </c>
      <c r="BX8" s="463" t="s">
        <v>1207</v>
      </c>
      <c r="BY8" s="463" t="s">
        <v>1207</v>
      </c>
      <c r="BZ8" s="463" t="s">
        <v>1207</v>
      </c>
      <c r="CA8" s="463" t="s">
        <v>1207</v>
      </c>
      <c r="CB8" s="463" t="s">
        <v>1207</v>
      </c>
      <c r="CC8" s="463" t="s">
        <v>1207</v>
      </c>
      <c r="CD8" s="463" t="s">
        <v>1207</v>
      </c>
      <c r="CE8" s="464" t="s">
        <v>1207</v>
      </c>
      <c r="CF8" s="465" t="s">
        <v>1207</v>
      </c>
      <c r="CG8" s="465" t="s">
        <v>1207</v>
      </c>
      <c r="CH8" s="466" t="s">
        <v>1207</v>
      </c>
      <c r="CI8" s="467" t="s">
        <v>1207</v>
      </c>
      <c r="CJ8" s="468" t="s">
        <v>1207</v>
      </c>
      <c r="CK8" s="465" t="s">
        <v>1207</v>
      </c>
      <c r="CL8" s="465" t="s">
        <v>1207</v>
      </c>
      <c r="CM8" s="465" t="s">
        <v>1207</v>
      </c>
      <c r="CN8" s="466" t="s">
        <v>1207</v>
      </c>
      <c r="CO8" s="467" t="s">
        <v>1207</v>
      </c>
      <c r="CP8" s="468" t="s">
        <v>1207</v>
      </c>
      <c r="CQ8" s="465" t="s">
        <v>1207</v>
      </c>
      <c r="CR8" s="465" t="s">
        <v>1207</v>
      </c>
      <c r="CS8" s="465" t="s">
        <v>1207</v>
      </c>
      <c r="CT8" s="466" t="s">
        <v>1207</v>
      </c>
      <c r="CU8" s="467" t="s">
        <v>1207</v>
      </c>
      <c r="CV8" s="468" t="s">
        <v>1207</v>
      </c>
      <c r="CW8" s="469" t="s">
        <v>1207</v>
      </c>
      <c r="CX8" s="469" t="s">
        <v>1207</v>
      </c>
      <c r="CY8" s="469" t="s">
        <v>1207</v>
      </c>
      <c r="CZ8" s="469" t="s">
        <v>1207</v>
      </c>
      <c r="DA8" s="469" t="s">
        <v>1207</v>
      </c>
      <c r="DB8" s="469" t="s">
        <v>1207</v>
      </c>
      <c r="DC8" s="469" t="s">
        <v>1207</v>
      </c>
      <c r="DD8" s="469" t="s">
        <v>1207</v>
      </c>
      <c r="DE8" s="469" t="s">
        <v>1207</v>
      </c>
      <c r="DF8" s="469" t="s">
        <v>1207</v>
      </c>
      <c r="DG8" s="469" t="s">
        <v>1207</v>
      </c>
      <c r="DH8" s="469" t="s">
        <v>1207</v>
      </c>
      <c r="DI8" s="469" t="s">
        <v>1207</v>
      </c>
      <c r="DJ8" s="469" t="s">
        <v>1207</v>
      </c>
      <c r="DK8" s="469" t="s">
        <v>1207</v>
      </c>
      <c r="DL8" s="469" t="s">
        <v>1207</v>
      </c>
      <c r="DM8" s="469" t="s">
        <v>1207</v>
      </c>
      <c r="DN8" s="469" t="s">
        <v>1207</v>
      </c>
      <c r="DO8" s="469" t="s">
        <v>1207</v>
      </c>
      <c r="DP8" s="469" t="s">
        <v>1207</v>
      </c>
      <c r="DQ8" s="469" t="s">
        <v>1207</v>
      </c>
      <c r="DR8" s="469" t="s">
        <v>1207</v>
      </c>
      <c r="DS8" s="469" t="s">
        <v>1207</v>
      </c>
      <c r="DT8" s="469" t="s">
        <v>1207</v>
      </c>
      <c r="DU8" s="469" t="s">
        <v>1207</v>
      </c>
      <c r="DV8" s="469" t="s">
        <v>1207</v>
      </c>
      <c r="DW8" s="469" t="s">
        <v>1207</v>
      </c>
      <c r="DX8" s="469" t="s">
        <v>1207</v>
      </c>
      <c r="DY8" s="469" t="s">
        <v>1207</v>
      </c>
      <c r="DZ8" s="469" t="s">
        <v>1207</v>
      </c>
      <c r="EA8" s="469" t="s">
        <v>1207</v>
      </c>
      <c r="EB8" s="469" t="s">
        <v>1207</v>
      </c>
      <c r="EC8" s="469" t="s">
        <v>1207</v>
      </c>
      <c r="ED8" s="469" t="s">
        <v>1207</v>
      </c>
      <c r="EE8" s="469" t="s">
        <v>1207</v>
      </c>
      <c r="EF8" s="469" t="s">
        <v>1207</v>
      </c>
      <c r="EG8" s="469" t="s">
        <v>1207</v>
      </c>
      <c r="EH8" s="469" t="s">
        <v>1207</v>
      </c>
      <c r="EI8" s="469" t="s">
        <v>1207</v>
      </c>
      <c r="EJ8" s="469" t="s">
        <v>1207</v>
      </c>
      <c r="EK8" s="469" t="s">
        <v>1207</v>
      </c>
      <c r="EL8" s="469" t="s">
        <v>1207</v>
      </c>
      <c r="EM8" s="469" t="s">
        <v>1207</v>
      </c>
      <c r="EN8" s="469" t="s">
        <v>1207</v>
      </c>
      <c r="EO8" s="469" t="s">
        <v>1207</v>
      </c>
      <c r="EP8" s="469" t="s">
        <v>1207</v>
      </c>
      <c r="EQ8" s="469" t="s">
        <v>1207</v>
      </c>
      <c r="ER8" s="469" t="s">
        <v>1207</v>
      </c>
      <c r="ES8" s="469" t="s">
        <v>1207</v>
      </c>
      <c r="ET8" s="469" t="s">
        <v>1207</v>
      </c>
      <c r="EU8" s="469" t="s">
        <v>1207</v>
      </c>
      <c r="EV8" s="469" t="s">
        <v>1207</v>
      </c>
      <c r="EW8" s="469" t="s">
        <v>1207</v>
      </c>
      <c r="EX8" s="469" t="s">
        <v>1207</v>
      </c>
      <c r="EY8" s="469" t="s">
        <v>1207</v>
      </c>
      <c r="EZ8" s="469" t="s">
        <v>1207</v>
      </c>
      <c r="FA8" s="469" t="s">
        <v>1207</v>
      </c>
      <c r="FB8" s="469" t="s">
        <v>1207</v>
      </c>
      <c r="FC8" s="469" t="s">
        <v>1207</v>
      </c>
      <c r="FD8" s="469" t="s">
        <v>1207</v>
      </c>
      <c r="FE8" s="469" t="s">
        <v>1207</v>
      </c>
      <c r="FF8" s="469" t="s">
        <v>1207</v>
      </c>
      <c r="FG8" s="469" t="s">
        <v>1207</v>
      </c>
      <c r="FH8" s="469" t="s">
        <v>1207</v>
      </c>
      <c r="FI8" s="469" t="s">
        <v>1207</v>
      </c>
      <c r="FJ8" s="469" t="s">
        <v>1207</v>
      </c>
      <c r="FK8" s="469" t="s">
        <v>1207</v>
      </c>
      <c r="FL8" s="469" t="s">
        <v>1207</v>
      </c>
      <c r="FM8" s="469" t="s">
        <v>1207</v>
      </c>
      <c r="FN8" s="469" t="s">
        <v>1207</v>
      </c>
      <c r="FO8" s="469" t="s">
        <v>1207</v>
      </c>
      <c r="FP8" s="469" t="s">
        <v>1207</v>
      </c>
      <c r="FQ8" s="469" t="s">
        <v>1207</v>
      </c>
      <c r="FR8" s="469" t="s">
        <v>1207</v>
      </c>
      <c r="FS8" s="469" t="s">
        <v>1207</v>
      </c>
    </row>
    <row r="9" spans="1:175" x14ac:dyDescent="0.2">
      <c r="A9" s="458" t="s">
        <v>1207</v>
      </c>
      <c r="B9" s="458" t="s">
        <v>1207</v>
      </c>
      <c r="C9" s="458" t="s">
        <v>1207</v>
      </c>
      <c r="D9" s="458" t="s">
        <v>1207</v>
      </c>
      <c r="E9" s="470" t="s">
        <v>1207</v>
      </c>
      <c r="F9" s="459" t="s">
        <v>1207</v>
      </c>
      <c r="G9" s="460" t="s">
        <v>1207</v>
      </c>
      <c r="H9" s="461" t="s">
        <v>1207</v>
      </c>
      <c r="I9" s="462" t="s">
        <v>1207</v>
      </c>
      <c r="J9" s="462" t="s">
        <v>1207</v>
      </c>
      <c r="K9" s="462" t="s">
        <v>1207</v>
      </c>
      <c r="L9" s="462" t="s">
        <v>1207</v>
      </c>
      <c r="M9" s="462" t="s">
        <v>1207</v>
      </c>
      <c r="N9" s="462" t="s">
        <v>1207</v>
      </c>
      <c r="O9" s="462" t="s">
        <v>1207</v>
      </c>
      <c r="P9" s="462" t="s">
        <v>1207</v>
      </c>
      <c r="Q9" s="462" t="s">
        <v>1207</v>
      </c>
      <c r="R9" s="462" t="s">
        <v>1207</v>
      </c>
      <c r="S9" s="462" t="s">
        <v>1207</v>
      </c>
      <c r="T9" s="462" t="s">
        <v>1207</v>
      </c>
      <c r="U9" s="463" t="s">
        <v>1207</v>
      </c>
      <c r="V9" s="463" t="s">
        <v>1207</v>
      </c>
      <c r="W9" s="463" t="s">
        <v>1207</v>
      </c>
      <c r="X9" s="463" t="s">
        <v>1207</v>
      </c>
      <c r="Y9" s="463" t="s">
        <v>1207</v>
      </c>
      <c r="Z9" s="463" t="s">
        <v>1207</v>
      </c>
      <c r="AA9" s="463" t="s">
        <v>1207</v>
      </c>
      <c r="AB9" s="463" t="s">
        <v>1207</v>
      </c>
      <c r="AC9" s="463" t="s">
        <v>1207</v>
      </c>
      <c r="AD9" s="463" t="s">
        <v>1207</v>
      </c>
      <c r="AE9" s="463" t="s">
        <v>1207</v>
      </c>
      <c r="AF9" s="463" t="s">
        <v>1207</v>
      </c>
      <c r="AG9" s="463" t="s">
        <v>1207</v>
      </c>
      <c r="AH9" s="463" t="s">
        <v>1207</v>
      </c>
      <c r="AI9" s="463" t="s">
        <v>1207</v>
      </c>
      <c r="AJ9" s="463" t="s">
        <v>1207</v>
      </c>
      <c r="AK9" s="463" t="s">
        <v>1207</v>
      </c>
      <c r="AL9" s="463" t="s">
        <v>1207</v>
      </c>
      <c r="AM9" s="463" t="s">
        <v>1207</v>
      </c>
      <c r="AN9" s="463" t="s">
        <v>1207</v>
      </c>
      <c r="AO9" s="463" t="s">
        <v>1207</v>
      </c>
      <c r="AP9" s="463" t="s">
        <v>1207</v>
      </c>
      <c r="AQ9" s="463" t="s">
        <v>1207</v>
      </c>
      <c r="AR9" s="463" t="s">
        <v>1207</v>
      </c>
      <c r="AS9" s="463" t="s">
        <v>1207</v>
      </c>
      <c r="AT9" s="463" t="s">
        <v>1207</v>
      </c>
      <c r="AU9" s="463" t="s">
        <v>1207</v>
      </c>
      <c r="AV9" s="463" t="s">
        <v>1207</v>
      </c>
      <c r="AW9" s="463" t="s">
        <v>1207</v>
      </c>
      <c r="AX9" s="463" t="s">
        <v>1207</v>
      </c>
      <c r="AY9" s="463" t="s">
        <v>1207</v>
      </c>
      <c r="AZ9" s="463" t="s">
        <v>1207</v>
      </c>
      <c r="BA9" s="463" t="s">
        <v>1207</v>
      </c>
      <c r="BB9" s="463" t="s">
        <v>1207</v>
      </c>
      <c r="BC9" s="463" t="s">
        <v>1207</v>
      </c>
      <c r="BD9" s="463" t="s">
        <v>1207</v>
      </c>
      <c r="BE9" s="463" t="s">
        <v>1207</v>
      </c>
      <c r="BF9" s="463" t="s">
        <v>1207</v>
      </c>
      <c r="BG9" s="463" t="s">
        <v>1207</v>
      </c>
      <c r="BH9" s="463" t="s">
        <v>1207</v>
      </c>
      <c r="BI9" s="463" t="s">
        <v>1207</v>
      </c>
      <c r="BJ9" s="463" t="s">
        <v>1207</v>
      </c>
      <c r="BK9" s="463" t="s">
        <v>1207</v>
      </c>
      <c r="BL9" s="463" t="s">
        <v>1207</v>
      </c>
      <c r="BM9" s="463" t="s">
        <v>1207</v>
      </c>
      <c r="BN9" s="463" t="s">
        <v>1207</v>
      </c>
      <c r="BO9" s="463" t="s">
        <v>1207</v>
      </c>
      <c r="BP9" s="463" t="s">
        <v>1207</v>
      </c>
      <c r="BQ9" s="463" t="s">
        <v>1207</v>
      </c>
      <c r="BR9" s="463" t="s">
        <v>1207</v>
      </c>
      <c r="BS9" s="463" t="s">
        <v>1207</v>
      </c>
      <c r="BT9" s="463" t="s">
        <v>1207</v>
      </c>
      <c r="BU9" s="463" t="s">
        <v>1207</v>
      </c>
      <c r="BV9" s="463" t="s">
        <v>1207</v>
      </c>
      <c r="BW9" s="463" t="s">
        <v>1207</v>
      </c>
      <c r="BX9" s="463" t="s">
        <v>1207</v>
      </c>
      <c r="BY9" s="463" t="s">
        <v>1207</v>
      </c>
      <c r="BZ9" s="463" t="s">
        <v>1207</v>
      </c>
      <c r="CA9" s="463" t="s">
        <v>1207</v>
      </c>
      <c r="CB9" s="463" t="s">
        <v>1207</v>
      </c>
      <c r="CC9" s="463" t="s">
        <v>1207</v>
      </c>
      <c r="CD9" s="463" t="s">
        <v>1207</v>
      </c>
      <c r="CE9" s="464" t="s">
        <v>1207</v>
      </c>
      <c r="CF9" s="465" t="s">
        <v>1207</v>
      </c>
      <c r="CG9" s="465" t="s">
        <v>1207</v>
      </c>
      <c r="CH9" s="466" t="s">
        <v>1207</v>
      </c>
      <c r="CI9" s="467" t="s">
        <v>1207</v>
      </c>
      <c r="CJ9" s="468" t="s">
        <v>1207</v>
      </c>
      <c r="CK9" s="465" t="s">
        <v>1207</v>
      </c>
      <c r="CL9" s="465" t="s">
        <v>1207</v>
      </c>
      <c r="CM9" s="465" t="s">
        <v>1207</v>
      </c>
      <c r="CN9" s="466" t="s">
        <v>1207</v>
      </c>
      <c r="CO9" s="467" t="s">
        <v>1207</v>
      </c>
      <c r="CP9" s="468" t="s">
        <v>1207</v>
      </c>
      <c r="CQ9" s="465" t="s">
        <v>1207</v>
      </c>
      <c r="CR9" s="465" t="s">
        <v>1207</v>
      </c>
      <c r="CS9" s="465" t="s">
        <v>1207</v>
      </c>
      <c r="CT9" s="466" t="s">
        <v>1207</v>
      </c>
      <c r="CU9" s="467" t="s">
        <v>1207</v>
      </c>
      <c r="CV9" s="468" t="s">
        <v>1207</v>
      </c>
      <c r="CW9" s="469" t="s">
        <v>1207</v>
      </c>
      <c r="CX9" s="469" t="s">
        <v>1207</v>
      </c>
      <c r="CY9" s="469" t="s">
        <v>1207</v>
      </c>
      <c r="CZ9" s="469" t="s">
        <v>1207</v>
      </c>
      <c r="DA9" s="469" t="s">
        <v>1207</v>
      </c>
      <c r="DB9" s="469" t="s">
        <v>1207</v>
      </c>
      <c r="DC9" s="469" t="s">
        <v>1207</v>
      </c>
      <c r="DD9" s="469" t="s">
        <v>1207</v>
      </c>
      <c r="DE9" s="469" t="s">
        <v>1207</v>
      </c>
      <c r="DF9" s="469" t="s">
        <v>1207</v>
      </c>
      <c r="DG9" s="469" t="s">
        <v>1207</v>
      </c>
      <c r="DH9" s="469" t="s">
        <v>1207</v>
      </c>
      <c r="DI9" s="469" t="s">
        <v>1207</v>
      </c>
      <c r="DJ9" s="469" t="s">
        <v>1207</v>
      </c>
      <c r="DK9" s="469" t="s">
        <v>1207</v>
      </c>
      <c r="DL9" s="469" t="s">
        <v>1207</v>
      </c>
      <c r="DM9" s="469" t="s">
        <v>1207</v>
      </c>
      <c r="DN9" s="469" t="s">
        <v>1207</v>
      </c>
      <c r="DO9" s="469" t="s">
        <v>1207</v>
      </c>
      <c r="DP9" s="469" t="s">
        <v>1207</v>
      </c>
      <c r="DQ9" s="469" t="s">
        <v>1207</v>
      </c>
      <c r="DR9" s="469" t="s">
        <v>1207</v>
      </c>
      <c r="DS9" s="469" t="s">
        <v>1207</v>
      </c>
      <c r="DT9" s="469" t="s">
        <v>1207</v>
      </c>
      <c r="DU9" s="469" t="s">
        <v>1207</v>
      </c>
      <c r="DV9" s="469" t="s">
        <v>1207</v>
      </c>
      <c r="DW9" s="469" t="s">
        <v>1207</v>
      </c>
      <c r="DX9" s="469" t="s">
        <v>1207</v>
      </c>
      <c r="DY9" s="469" t="s">
        <v>1207</v>
      </c>
      <c r="DZ9" s="469" t="s">
        <v>1207</v>
      </c>
      <c r="EA9" s="469" t="s">
        <v>1207</v>
      </c>
      <c r="EB9" s="469" t="s">
        <v>1207</v>
      </c>
      <c r="EC9" s="469" t="s">
        <v>1207</v>
      </c>
      <c r="ED9" s="469" t="s">
        <v>1207</v>
      </c>
      <c r="EE9" s="469" t="s">
        <v>1207</v>
      </c>
      <c r="EF9" s="469" t="s">
        <v>1207</v>
      </c>
      <c r="EG9" s="469" t="s">
        <v>1207</v>
      </c>
      <c r="EH9" s="469" t="s">
        <v>1207</v>
      </c>
      <c r="EI9" s="469" t="s">
        <v>1207</v>
      </c>
      <c r="EJ9" s="469" t="s">
        <v>1207</v>
      </c>
      <c r="EK9" s="469" t="s">
        <v>1207</v>
      </c>
      <c r="EL9" s="469" t="s">
        <v>1207</v>
      </c>
      <c r="EM9" s="469" t="s">
        <v>1207</v>
      </c>
      <c r="EN9" s="469" t="s">
        <v>1207</v>
      </c>
      <c r="EO9" s="469" t="s">
        <v>1207</v>
      </c>
      <c r="EP9" s="469" t="s">
        <v>1207</v>
      </c>
      <c r="EQ9" s="469" t="s">
        <v>1207</v>
      </c>
      <c r="ER9" s="469" t="s">
        <v>1207</v>
      </c>
      <c r="ES9" s="469" t="s">
        <v>1207</v>
      </c>
      <c r="ET9" s="469" t="s">
        <v>1207</v>
      </c>
      <c r="EU9" s="469" t="s">
        <v>1207</v>
      </c>
      <c r="EV9" s="469" t="s">
        <v>1207</v>
      </c>
      <c r="EW9" s="469" t="s">
        <v>1207</v>
      </c>
      <c r="EX9" s="469" t="s">
        <v>1207</v>
      </c>
      <c r="EY9" s="469" t="s">
        <v>1207</v>
      </c>
      <c r="EZ9" s="469" t="s">
        <v>1207</v>
      </c>
      <c r="FA9" s="469" t="s">
        <v>1207</v>
      </c>
      <c r="FB9" s="469" t="s">
        <v>1207</v>
      </c>
      <c r="FC9" s="469" t="s">
        <v>1207</v>
      </c>
      <c r="FD9" s="469" t="s">
        <v>1207</v>
      </c>
      <c r="FE9" s="469" t="s">
        <v>1207</v>
      </c>
      <c r="FF9" s="469" t="s">
        <v>1207</v>
      </c>
      <c r="FG9" s="469" t="s">
        <v>1207</v>
      </c>
      <c r="FH9" s="469" t="s">
        <v>1207</v>
      </c>
      <c r="FI9" s="469" t="s">
        <v>1207</v>
      </c>
      <c r="FJ9" s="469" t="s">
        <v>1207</v>
      </c>
      <c r="FK9" s="469" t="s">
        <v>1207</v>
      </c>
      <c r="FL9" s="469" t="s">
        <v>1207</v>
      </c>
      <c r="FM9" s="469" t="s">
        <v>1207</v>
      </c>
      <c r="FN9" s="469" t="s">
        <v>1207</v>
      </c>
      <c r="FO9" s="469" t="s">
        <v>1207</v>
      </c>
      <c r="FP9" s="469" t="s">
        <v>1207</v>
      </c>
      <c r="FQ9" s="469" t="s">
        <v>1207</v>
      </c>
      <c r="FR9" s="469" t="s">
        <v>1207</v>
      </c>
      <c r="FS9" s="469" t="s">
        <v>1207</v>
      </c>
    </row>
    <row r="10" spans="1:175" x14ac:dyDescent="0.2">
      <c r="A10" s="458" t="s">
        <v>1207</v>
      </c>
      <c r="B10" s="458" t="s">
        <v>1207</v>
      </c>
      <c r="C10" s="458" t="s">
        <v>1207</v>
      </c>
      <c r="D10" s="458" t="s">
        <v>1207</v>
      </c>
      <c r="E10" s="470" t="s">
        <v>1207</v>
      </c>
      <c r="F10" s="459" t="s">
        <v>1207</v>
      </c>
      <c r="G10" s="460" t="s">
        <v>1207</v>
      </c>
      <c r="H10" s="461" t="s">
        <v>1207</v>
      </c>
      <c r="I10" s="462" t="s">
        <v>1207</v>
      </c>
      <c r="J10" s="462" t="s">
        <v>1207</v>
      </c>
      <c r="K10" s="462" t="s">
        <v>1207</v>
      </c>
      <c r="L10" s="462" t="s">
        <v>1207</v>
      </c>
      <c r="M10" s="462" t="s">
        <v>1207</v>
      </c>
      <c r="N10" s="462" t="s">
        <v>1207</v>
      </c>
      <c r="O10" s="462" t="s">
        <v>1207</v>
      </c>
      <c r="P10" s="462" t="s">
        <v>1207</v>
      </c>
      <c r="Q10" s="462" t="s">
        <v>1207</v>
      </c>
      <c r="R10" s="462" t="s">
        <v>1207</v>
      </c>
      <c r="S10" s="462" t="s">
        <v>1207</v>
      </c>
      <c r="T10" s="462" t="s">
        <v>1207</v>
      </c>
      <c r="U10" s="463" t="s">
        <v>1207</v>
      </c>
      <c r="V10" s="463" t="s">
        <v>1207</v>
      </c>
      <c r="W10" s="463" t="s">
        <v>1207</v>
      </c>
      <c r="X10" s="463" t="s">
        <v>1207</v>
      </c>
      <c r="Y10" s="463" t="s">
        <v>1207</v>
      </c>
      <c r="Z10" s="463" t="s">
        <v>1207</v>
      </c>
      <c r="AA10" s="463" t="s">
        <v>1207</v>
      </c>
      <c r="AB10" s="463" t="s">
        <v>1207</v>
      </c>
      <c r="AC10" s="463" t="s">
        <v>1207</v>
      </c>
      <c r="AD10" s="463" t="s">
        <v>1207</v>
      </c>
      <c r="AE10" s="463" t="s">
        <v>1207</v>
      </c>
      <c r="AF10" s="463" t="s">
        <v>1207</v>
      </c>
      <c r="AG10" s="463" t="s">
        <v>1207</v>
      </c>
      <c r="AH10" s="463" t="s">
        <v>1207</v>
      </c>
      <c r="AI10" s="463" t="s">
        <v>1207</v>
      </c>
      <c r="AJ10" s="463" t="s">
        <v>1207</v>
      </c>
      <c r="AK10" s="463" t="s">
        <v>1207</v>
      </c>
      <c r="AL10" s="463" t="s">
        <v>1207</v>
      </c>
      <c r="AM10" s="463" t="s">
        <v>1207</v>
      </c>
      <c r="AN10" s="463" t="s">
        <v>1207</v>
      </c>
      <c r="AO10" s="463" t="s">
        <v>1207</v>
      </c>
      <c r="AP10" s="463" t="s">
        <v>1207</v>
      </c>
      <c r="AQ10" s="463" t="s">
        <v>1207</v>
      </c>
      <c r="AR10" s="463" t="s">
        <v>1207</v>
      </c>
      <c r="AS10" s="463" t="s">
        <v>1207</v>
      </c>
      <c r="AT10" s="463" t="s">
        <v>1207</v>
      </c>
      <c r="AU10" s="463" t="s">
        <v>1207</v>
      </c>
      <c r="AV10" s="463" t="s">
        <v>1207</v>
      </c>
      <c r="AW10" s="463" t="s">
        <v>1207</v>
      </c>
      <c r="AX10" s="463" t="s">
        <v>1207</v>
      </c>
      <c r="AY10" s="463" t="s">
        <v>1207</v>
      </c>
      <c r="AZ10" s="463" t="s">
        <v>1207</v>
      </c>
      <c r="BA10" s="463" t="s">
        <v>1207</v>
      </c>
      <c r="BB10" s="463" t="s">
        <v>1207</v>
      </c>
      <c r="BC10" s="463" t="s">
        <v>1207</v>
      </c>
      <c r="BD10" s="463" t="s">
        <v>1207</v>
      </c>
      <c r="BE10" s="463" t="s">
        <v>1207</v>
      </c>
      <c r="BF10" s="463" t="s">
        <v>1207</v>
      </c>
      <c r="BG10" s="463" t="s">
        <v>1207</v>
      </c>
      <c r="BH10" s="463" t="s">
        <v>1207</v>
      </c>
      <c r="BI10" s="463" t="s">
        <v>1207</v>
      </c>
      <c r="BJ10" s="463" t="s">
        <v>1207</v>
      </c>
      <c r="BK10" s="463" t="s">
        <v>1207</v>
      </c>
      <c r="BL10" s="463" t="s">
        <v>1207</v>
      </c>
      <c r="BM10" s="463" t="s">
        <v>1207</v>
      </c>
      <c r="BN10" s="463" t="s">
        <v>1207</v>
      </c>
      <c r="BO10" s="463" t="s">
        <v>1207</v>
      </c>
      <c r="BP10" s="463" t="s">
        <v>1207</v>
      </c>
      <c r="BQ10" s="463" t="s">
        <v>1207</v>
      </c>
      <c r="BR10" s="463" t="s">
        <v>1207</v>
      </c>
      <c r="BS10" s="463" t="s">
        <v>1207</v>
      </c>
      <c r="BT10" s="463" t="s">
        <v>1207</v>
      </c>
      <c r="BU10" s="463" t="s">
        <v>1207</v>
      </c>
      <c r="BV10" s="463" t="s">
        <v>1207</v>
      </c>
      <c r="BW10" s="463" t="s">
        <v>1207</v>
      </c>
      <c r="BX10" s="463" t="s">
        <v>1207</v>
      </c>
      <c r="BY10" s="463" t="s">
        <v>1207</v>
      </c>
      <c r="BZ10" s="463" t="s">
        <v>1207</v>
      </c>
      <c r="CA10" s="463" t="s">
        <v>1207</v>
      </c>
      <c r="CB10" s="463" t="s">
        <v>1207</v>
      </c>
      <c r="CC10" s="463" t="s">
        <v>1207</v>
      </c>
      <c r="CD10" s="463" t="s">
        <v>1207</v>
      </c>
      <c r="CE10" s="464" t="s">
        <v>1207</v>
      </c>
      <c r="CF10" s="465" t="s">
        <v>1207</v>
      </c>
      <c r="CG10" s="465" t="s">
        <v>1207</v>
      </c>
      <c r="CH10" s="466" t="s">
        <v>1207</v>
      </c>
      <c r="CI10" s="467" t="s">
        <v>1207</v>
      </c>
      <c r="CJ10" s="468" t="s">
        <v>1207</v>
      </c>
      <c r="CK10" s="465" t="s">
        <v>1207</v>
      </c>
      <c r="CL10" s="465" t="s">
        <v>1207</v>
      </c>
      <c r="CM10" s="465" t="s">
        <v>1207</v>
      </c>
      <c r="CN10" s="466" t="s">
        <v>1207</v>
      </c>
      <c r="CO10" s="467" t="s">
        <v>1207</v>
      </c>
      <c r="CP10" s="468" t="s">
        <v>1207</v>
      </c>
      <c r="CQ10" s="465" t="s">
        <v>1207</v>
      </c>
      <c r="CR10" s="465" t="s">
        <v>1207</v>
      </c>
      <c r="CS10" s="465" t="s">
        <v>1207</v>
      </c>
      <c r="CT10" s="466" t="s">
        <v>1207</v>
      </c>
      <c r="CU10" s="467" t="s">
        <v>1207</v>
      </c>
      <c r="CV10" s="468" t="s">
        <v>1207</v>
      </c>
      <c r="CW10" s="469" t="s">
        <v>1207</v>
      </c>
      <c r="CX10" s="469" t="s">
        <v>1207</v>
      </c>
      <c r="CY10" s="469" t="s">
        <v>1207</v>
      </c>
      <c r="CZ10" s="469" t="s">
        <v>1207</v>
      </c>
      <c r="DA10" s="469" t="s">
        <v>1207</v>
      </c>
      <c r="DB10" s="469" t="s">
        <v>1207</v>
      </c>
      <c r="DC10" s="469" t="s">
        <v>1207</v>
      </c>
      <c r="DD10" s="469" t="s">
        <v>1207</v>
      </c>
      <c r="DE10" s="469" t="s">
        <v>1207</v>
      </c>
      <c r="DF10" s="469" t="s">
        <v>1207</v>
      </c>
      <c r="DG10" s="469" t="s">
        <v>1207</v>
      </c>
      <c r="DH10" s="469" t="s">
        <v>1207</v>
      </c>
      <c r="DI10" s="469" t="s">
        <v>1207</v>
      </c>
      <c r="DJ10" s="469" t="s">
        <v>1207</v>
      </c>
      <c r="DK10" s="469" t="s">
        <v>1207</v>
      </c>
      <c r="DL10" s="469" t="s">
        <v>1207</v>
      </c>
      <c r="DM10" s="469" t="s">
        <v>1207</v>
      </c>
      <c r="DN10" s="469" t="s">
        <v>1207</v>
      </c>
      <c r="DO10" s="469" t="s">
        <v>1207</v>
      </c>
      <c r="DP10" s="469" t="s">
        <v>1207</v>
      </c>
      <c r="DQ10" s="469" t="s">
        <v>1207</v>
      </c>
      <c r="DR10" s="469" t="s">
        <v>1207</v>
      </c>
      <c r="DS10" s="469" t="s">
        <v>1207</v>
      </c>
      <c r="DT10" s="469" t="s">
        <v>1207</v>
      </c>
      <c r="DU10" s="469" t="s">
        <v>1207</v>
      </c>
      <c r="DV10" s="469" t="s">
        <v>1207</v>
      </c>
      <c r="DW10" s="469" t="s">
        <v>1207</v>
      </c>
      <c r="DX10" s="469" t="s">
        <v>1207</v>
      </c>
      <c r="DY10" s="469" t="s">
        <v>1207</v>
      </c>
      <c r="DZ10" s="469" t="s">
        <v>1207</v>
      </c>
      <c r="EA10" s="469" t="s">
        <v>1207</v>
      </c>
      <c r="EB10" s="469" t="s">
        <v>1207</v>
      </c>
      <c r="EC10" s="469" t="s">
        <v>1207</v>
      </c>
      <c r="ED10" s="469" t="s">
        <v>1207</v>
      </c>
      <c r="EE10" s="469" t="s">
        <v>1207</v>
      </c>
      <c r="EF10" s="469" t="s">
        <v>1207</v>
      </c>
      <c r="EG10" s="469" t="s">
        <v>1207</v>
      </c>
      <c r="EH10" s="469" t="s">
        <v>1207</v>
      </c>
      <c r="EI10" s="469" t="s">
        <v>1207</v>
      </c>
      <c r="EJ10" s="469" t="s">
        <v>1207</v>
      </c>
      <c r="EK10" s="469" t="s">
        <v>1207</v>
      </c>
      <c r="EL10" s="469" t="s">
        <v>1207</v>
      </c>
      <c r="EM10" s="469" t="s">
        <v>1207</v>
      </c>
      <c r="EN10" s="469" t="s">
        <v>1207</v>
      </c>
      <c r="EO10" s="469" t="s">
        <v>1207</v>
      </c>
      <c r="EP10" s="469" t="s">
        <v>1207</v>
      </c>
      <c r="EQ10" s="469" t="s">
        <v>1207</v>
      </c>
      <c r="ER10" s="469" t="s">
        <v>1207</v>
      </c>
      <c r="ES10" s="469" t="s">
        <v>1207</v>
      </c>
      <c r="ET10" s="469" t="s">
        <v>1207</v>
      </c>
      <c r="EU10" s="469" t="s">
        <v>1207</v>
      </c>
      <c r="EV10" s="469" t="s">
        <v>1207</v>
      </c>
      <c r="EW10" s="469" t="s">
        <v>1207</v>
      </c>
      <c r="EX10" s="469" t="s">
        <v>1207</v>
      </c>
      <c r="EY10" s="469" t="s">
        <v>1207</v>
      </c>
      <c r="EZ10" s="469" t="s">
        <v>1207</v>
      </c>
      <c r="FA10" s="469" t="s">
        <v>1207</v>
      </c>
      <c r="FB10" s="469" t="s">
        <v>1207</v>
      </c>
      <c r="FC10" s="469" t="s">
        <v>1207</v>
      </c>
      <c r="FD10" s="469" t="s">
        <v>1207</v>
      </c>
      <c r="FE10" s="469" t="s">
        <v>1207</v>
      </c>
      <c r="FF10" s="469" t="s">
        <v>1207</v>
      </c>
      <c r="FG10" s="469" t="s">
        <v>1207</v>
      </c>
      <c r="FH10" s="469" t="s">
        <v>1207</v>
      </c>
      <c r="FI10" s="469" t="s">
        <v>1207</v>
      </c>
      <c r="FJ10" s="469" t="s">
        <v>1207</v>
      </c>
      <c r="FK10" s="469" t="s">
        <v>1207</v>
      </c>
      <c r="FL10" s="469" t="s">
        <v>1207</v>
      </c>
      <c r="FM10" s="469" t="s">
        <v>1207</v>
      </c>
      <c r="FN10" s="469" t="s">
        <v>1207</v>
      </c>
      <c r="FO10" s="469" t="s">
        <v>1207</v>
      </c>
      <c r="FP10" s="469" t="s">
        <v>1207</v>
      </c>
      <c r="FQ10" s="469" t="s">
        <v>1207</v>
      </c>
      <c r="FR10" s="469" t="s">
        <v>1207</v>
      </c>
      <c r="FS10" s="469" t="s">
        <v>1207</v>
      </c>
    </row>
    <row r="11" spans="1:175" x14ac:dyDescent="0.2">
      <c r="A11" s="458" t="s">
        <v>1207</v>
      </c>
      <c r="B11" s="458" t="s">
        <v>1207</v>
      </c>
      <c r="C11" s="458" t="s">
        <v>1207</v>
      </c>
      <c r="D11" s="458" t="s">
        <v>1207</v>
      </c>
      <c r="E11" s="470" t="s">
        <v>1207</v>
      </c>
      <c r="F11" s="459" t="s">
        <v>1207</v>
      </c>
      <c r="G11" s="460" t="s">
        <v>1207</v>
      </c>
      <c r="H11" s="461" t="s">
        <v>1207</v>
      </c>
      <c r="I11" s="462" t="s">
        <v>1207</v>
      </c>
      <c r="J11" s="462" t="s">
        <v>1207</v>
      </c>
      <c r="K11" s="462" t="s">
        <v>1207</v>
      </c>
      <c r="L11" s="462" t="s">
        <v>1207</v>
      </c>
      <c r="M11" s="462" t="s">
        <v>1207</v>
      </c>
      <c r="N11" s="462" t="s">
        <v>1207</v>
      </c>
      <c r="O11" s="462" t="s">
        <v>1207</v>
      </c>
      <c r="P11" s="462" t="s">
        <v>1207</v>
      </c>
      <c r="Q11" s="462" t="s">
        <v>1207</v>
      </c>
      <c r="R11" s="462" t="s">
        <v>1207</v>
      </c>
      <c r="S11" s="462" t="s">
        <v>1207</v>
      </c>
      <c r="T11" s="462" t="s">
        <v>1207</v>
      </c>
      <c r="U11" s="463" t="s">
        <v>1207</v>
      </c>
      <c r="V11" s="463" t="s">
        <v>1207</v>
      </c>
      <c r="W11" s="463" t="s">
        <v>1207</v>
      </c>
      <c r="X11" s="463" t="s">
        <v>1207</v>
      </c>
      <c r="Y11" s="463" t="s">
        <v>1207</v>
      </c>
      <c r="Z11" s="463" t="s">
        <v>1207</v>
      </c>
      <c r="AA11" s="463" t="s">
        <v>1207</v>
      </c>
      <c r="AB11" s="463" t="s">
        <v>1207</v>
      </c>
      <c r="AC11" s="463" t="s">
        <v>1207</v>
      </c>
      <c r="AD11" s="463" t="s">
        <v>1207</v>
      </c>
      <c r="AE11" s="463" t="s">
        <v>1207</v>
      </c>
      <c r="AF11" s="463" t="s">
        <v>1207</v>
      </c>
      <c r="AG11" s="463" t="s">
        <v>1207</v>
      </c>
      <c r="AH11" s="463" t="s">
        <v>1207</v>
      </c>
      <c r="AI11" s="463" t="s">
        <v>1207</v>
      </c>
      <c r="AJ11" s="463" t="s">
        <v>1207</v>
      </c>
      <c r="AK11" s="463" t="s">
        <v>1207</v>
      </c>
      <c r="AL11" s="463" t="s">
        <v>1207</v>
      </c>
      <c r="AM11" s="463" t="s">
        <v>1207</v>
      </c>
      <c r="AN11" s="463" t="s">
        <v>1207</v>
      </c>
      <c r="AO11" s="463" t="s">
        <v>1207</v>
      </c>
      <c r="AP11" s="463" t="s">
        <v>1207</v>
      </c>
      <c r="AQ11" s="463" t="s">
        <v>1207</v>
      </c>
      <c r="AR11" s="463" t="s">
        <v>1207</v>
      </c>
      <c r="AS11" s="463" t="s">
        <v>1207</v>
      </c>
      <c r="AT11" s="463" t="s">
        <v>1207</v>
      </c>
      <c r="AU11" s="463" t="s">
        <v>1207</v>
      </c>
      <c r="AV11" s="463" t="s">
        <v>1207</v>
      </c>
      <c r="AW11" s="463" t="s">
        <v>1207</v>
      </c>
      <c r="AX11" s="463" t="s">
        <v>1207</v>
      </c>
      <c r="AY11" s="463" t="s">
        <v>1207</v>
      </c>
      <c r="AZ11" s="463" t="s">
        <v>1207</v>
      </c>
      <c r="BA11" s="463" t="s">
        <v>1207</v>
      </c>
      <c r="BB11" s="463" t="s">
        <v>1207</v>
      </c>
      <c r="BC11" s="463" t="s">
        <v>1207</v>
      </c>
      <c r="BD11" s="463" t="s">
        <v>1207</v>
      </c>
      <c r="BE11" s="463" t="s">
        <v>1207</v>
      </c>
      <c r="BF11" s="463" t="s">
        <v>1207</v>
      </c>
      <c r="BG11" s="463" t="s">
        <v>1207</v>
      </c>
      <c r="BH11" s="463" t="s">
        <v>1207</v>
      </c>
      <c r="BI11" s="463" t="s">
        <v>1207</v>
      </c>
      <c r="BJ11" s="463" t="s">
        <v>1207</v>
      </c>
      <c r="BK11" s="463" t="s">
        <v>1207</v>
      </c>
      <c r="BL11" s="463" t="s">
        <v>1207</v>
      </c>
      <c r="BM11" s="463" t="s">
        <v>1207</v>
      </c>
      <c r="BN11" s="463" t="s">
        <v>1207</v>
      </c>
      <c r="BO11" s="463" t="s">
        <v>1207</v>
      </c>
      <c r="BP11" s="463" t="s">
        <v>1207</v>
      </c>
      <c r="BQ11" s="463" t="s">
        <v>1207</v>
      </c>
      <c r="BR11" s="463" t="s">
        <v>1207</v>
      </c>
      <c r="BS11" s="463" t="s">
        <v>1207</v>
      </c>
      <c r="BT11" s="463" t="s">
        <v>1207</v>
      </c>
      <c r="BU11" s="463" t="s">
        <v>1207</v>
      </c>
      <c r="BV11" s="463" t="s">
        <v>1207</v>
      </c>
      <c r="BW11" s="463" t="s">
        <v>1207</v>
      </c>
      <c r="BX11" s="463" t="s">
        <v>1207</v>
      </c>
      <c r="BY11" s="463" t="s">
        <v>1207</v>
      </c>
      <c r="BZ11" s="463" t="s">
        <v>1207</v>
      </c>
      <c r="CA11" s="463" t="s">
        <v>1207</v>
      </c>
      <c r="CB11" s="463" t="s">
        <v>1207</v>
      </c>
      <c r="CC11" s="463" t="s">
        <v>1207</v>
      </c>
      <c r="CD11" s="463" t="s">
        <v>1207</v>
      </c>
      <c r="CE11" s="464" t="s">
        <v>1207</v>
      </c>
      <c r="CF11" s="465" t="s">
        <v>1207</v>
      </c>
      <c r="CG11" s="465" t="s">
        <v>1207</v>
      </c>
      <c r="CH11" s="466" t="s">
        <v>1207</v>
      </c>
      <c r="CI11" s="467" t="s">
        <v>1207</v>
      </c>
      <c r="CJ11" s="468" t="s">
        <v>1207</v>
      </c>
      <c r="CK11" s="465" t="s">
        <v>1207</v>
      </c>
      <c r="CL11" s="465" t="s">
        <v>1207</v>
      </c>
      <c r="CM11" s="465" t="s">
        <v>1207</v>
      </c>
      <c r="CN11" s="466" t="s">
        <v>1207</v>
      </c>
      <c r="CO11" s="467" t="s">
        <v>1207</v>
      </c>
      <c r="CP11" s="468" t="s">
        <v>1207</v>
      </c>
      <c r="CQ11" s="465" t="s">
        <v>1207</v>
      </c>
      <c r="CR11" s="465" t="s">
        <v>1207</v>
      </c>
      <c r="CS11" s="465" t="s">
        <v>1207</v>
      </c>
      <c r="CT11" s="466" t="s">
        <v>1207</v>
      </c>
      <c r="CU11" s="467" t="s">
        <v>1207</v>
      </c>
      <c r="CV11" s="468" t="s">
        <v>1207</v>
      </c>
      <c r="CW11" s="469" t="s">
        <v>1207</v>
      </c>
      <c r="CX11" s="469" t="s">
        <v>1207</v>
      </c>
      <c r="CY11" s="469" t="s">
        <v>1207</v>
      </c>
      <c r="CZ11" s="469" t="s">
        <v>1207</v>
      </c>
      <c r="DA11" s="469" t="s">
        <v>1207</v>
      </c>
      <c r="DB11" s="469" t="s">
        <v>1207</v>
      </c>
      <c r="DC11" s="469" t="s">
        <v>1207</v>
      </c>
      <c r="DD11" s="469" t="s">
        <v>1207</v>
      </c>
      <c r="DE11" s="469" t="s">
        <v>1207</v>
      </c>
      <c r="DF11" s="469" t="s">
        <v>1207</v>
      </c>
      <c r="DG11" s="469" t="s">
        <v>1207</v>
      </c>
      <c r="DH11" s="469" t="s">
        <v>1207</v>
      </c>
      <c r="DI11" s="469" t="s">
        <v>1207</v>
      </c>
      <c r="DJ11" s="469" t="s">
        <v>1207</v>
      </c>
      <c r="DK11" s="469" t="s">
        <v>1207</v>
      </c>
      <c r="DL11" s="469" t="s">
        <v>1207</v>
      </c>
      <c r="DM11" s="469" t="s">
        <v>1207</v>
      </c>
      <c r="DN11" s="469" t="s">
        <v>1207</v>
      </c>
      <c r="DO11" s="469" t="s">
        <v>1207</v>
      </c>
      <c r="DP11" s="469" t="s">
        <v>1207</v>
      </c>
      <c r="DQ11" s="469" t="s">
        <v>1207</v>
      </c>
      <c r="DR11" s="469" t="s">
        <v>1207</v>
      </c>
      <c r="DS11" s="469" t="s">
        <v>1207</v>
      </c>
      <c r="DT11" s="469" t="s">
        <v>1207</v>
      </c>
      <c r="DU11" s="469" t="s">
        <v>1207</v>
      </c>
      <c r="DV11" s="469" t="s">
        <v>1207</v>
      </c>
      <c r="DW11" s="469" t="s">
        <v>1207</v>
      </c>
      <c r="DX11" s="469" t="s">
        <v>1207</v>
      </c>
      <c r="DY11" s="469" t="s">
        <v>1207</v>
      </c>
      <c r="DZ11" s="469" t="s">
        <v>1207</v>
      </c>
      <c r="EA11" s="469" t="s">
        <v>1207</v>
      </c>
      <c r="EB11" s="469" t="s">
        <v>1207</v>
      </c>
      <c r="EC11" s="469" t="s">
        <v>1207</v>
      </c>
      <c r="ED11" s="469" t="s">
        <v>1207</v>
      </c>
      <c r="EE11" s="469" t="s">
        <v>1207</v>
      </c>
      <c r="EF11" s="469" t="s">
        <v>1207</v>
      </c>
      <c r="EG11" s="469" t="s">
        <v>1207</v>
      </c>
      <c r="EH11" s="469" t="s">
        <v>1207</v>
      </c>
      <c r="EI11" s="469" t="s">
        <v>1207</v>
      </c>
      <c r="EJ11" s="469" t="s">
        <v>1207</v>
      </c>
      <c r="EK11" s="469" t="s">
        <v>1207</v>
      </c>
      <c r="EL11" s="469" t="s">
        <v>1207</v>
      </c>
      <c r="EM11" s="469" t="s">
        <v>1207</v>
      </c>
      <c r="EN11" s="469" t="s">
        <v>1207</v>
      </c>
      <c r="EO11" s="469" t="s">
        <v>1207</v>
      </c>
      <c r="EP11" s="469" t="s">
        <v>1207</v>
      </c>
      <c r="EQ11" s="469" t="s">
        <v>1207</v>
      </c>
      <c r="ER11" s="469" t="s">
        <v>1207</v>
      </c>
      <c r="ES11" s="469" t="s">
        <v>1207</v>
      </c>
      <c r="ET11" s="469" t="s">
        <v>1207</v>
      </c>
      <c r="EU11" s="469" t="s">
        <v>1207</v>
      </c>
      <c r="EV11" s="469" t="s">
        <v>1207</v>
      </c>
      <c r="EW11" s="469" t="s">
        <v>1207</v>
      </c>
      <c r="EX11" s="469" t="s">
        <v>1207</v>
      </c>
      <c r="EY11" s="469" t="s">
        <v>1207</v>
      </c>
      <c r="EZ11" s="469" t="s">
        <v>1207</v>
      </c>
      <c r="FA11" s="469" t="s">
        <v>1207</v>
      </c>
      <c r="FB11" s="469" t="s">
        <v>1207</v>
      </c>
      <c r="FC11" s="469" t="s">
        <v>1207</v>
      </c>
      <c r="FD11" s="469" t="s">
        <v>1207</v>
      </c>
      <c r="FE11" s="469" t="s">
        <v>1207</v>
      </c>
      <c r="FF11" s="469" t="s">
        <v>1207</v>
      </c>
      <c r="FG11" s="469" t="s">
        <v>1207</v>
      </c>
      <c r="FH11" s="469" t="s">
        <v>1207</v>
      </c>
      <c r="FI11" s="469" t="s">
        <v>1207</v>
      </c>
      <c r="FJ11" s="469" t="s">
        <v>1207</v>
      </c>
      <c r="FK11" s="469" t="s">
        <v>1207</v>
      </c>
      <c r="FL11" s="469" t="s">
        <v>1207</v>
      </c>
      <c r="FM11" s="469" t="s">
        <v>1207</v>
      </c>
      <c r="FN11" s="469" t="s">
        <v>1207</v>
      </c>
      <c r="FO11" s="469" t="s">
        <v>1207</v>
      </c>
      <c r="FP11" s="469" t="s">
        <v>1207</v>
      </c>
      <c r="FQ11" s="469" t="s">
        <v>1207</v>
      </c>
      <c r="FR11" s="469" t="s">
        <v>1207</v>
      </c>
      <c r="FS11" s="469" t="s">
        <v>1207</v>
      </c>
    </row>
    <row r="12" spans="1:175" x14ac:dyDescent="0.2">
      <c r="A12" s="458" t="s">
        <v>1207</v>
      </c>
      <c r="B12" s="458" t="s">
        <v>1207</v>
      </c>
      <c r="C12" s="458" t="s">
        <v>1207</v>
      </c>
      <c r="D12" s="458" t="s">
        <v>1207</v>
      </c>
      <c r="E12" s="470" t="s">
        <v>1207</v>
      </c>
      <c r="F12" s="459" t="s">
        <v>1207</v>
      </c>
      <c r="G12" s="460" t="s">
        <v>1207</v>
      </c>
      <c r="H12" s="461" t="s">
        <v>1207</v>
      </c>
      <c r="I12" s="462" t="s">
        <v>1207</v>
      </c>
      <c r="J12" s="462" t="s">
        <v>1207</v>
      </c>
      <c r="K12" s="462" t="s">
        <v>1207</v>
      </c>
      <c r="L12" s="462" t="s">
        <v>1207</v>
      </c>
      <c r="M12" s="462" t="s">
        <v>1207</v>
      </c>
      <c r="N12" s="462" t="s">
        <v>1207</v>
      </c>
      <c r="O12" s="462" t="s">
        <v>1207</v>
      </c>
      <c r="P12" s="462" t="s">
        <v>1207</v>
      </c>
      <c r="Q12" s="462" t="s">
        <v>1207</v>
      </c>
      <c r="R12" s="462" t="s">
        <v>1207</v>
      </c>
      <c r="S12" s="462" t="s">
        <v>1207</v>
      </c>
      <c r="T12" s="462" t="s">
        <v>1207</v>
      </c>
      <c r="U12" s="463" t="s">
        <v>1207</v>
      </c>
      <c r="V12" s="463" t="s">
        <v>1207</v>
      </c>
      <c r="W12" s="463" t="s">
        <v>1207</v>
      </c>
      <c r="X12" s="463" t="s">
        <v>1207</v>
      </c>
      <c r="Y12" s="463" t="s">
        <v>1207</v>
      </c>
      <c r="Z12" s="463" t="s">
        <v>1207</v>
      </c>
      <c r="AA12" s="463" t="s">
        <v>1207</v>
      </c>
      <c r="AB12" s="463" t="s">
        <v>1207</v>
      </c>
      <c r="AC12" s="463" t="s">
        <v>1207</v>
      </c>
      <c r="AD12" s="463" t="s">
        <v>1207</v>
      </c>
      <c r="AE12" s="463" t="s">
        <v>1207</v>
      </c>
      <c r="AF12" s="463" t="s">
        <v>1207</v>
      </c>
      <c r="AG12" s="463" t="s">
        <v>1207</v>
      </c>
      <c r="AH12" s="463" t="s">
        <v>1207</v>
      </c>
      <c r="AI12" s="463" t="s">
        <v>1207</v>
      </c>
      <c r="AJ12" s="463" t="s">
        <v>1207</v>
      </c>
      <c r="AK12" s="463" t="s">
        <v>1207</v>
      </c>
      <c r="AL12" s="463" t="s">
        <v>1207</v>
      </c>
      <c r="AM12" s="463" t="s">
        <v>1207</v>
      </c>
      <c r="AN12" s="463" t="s">
        <v>1207</v>
      </c>
      <c r="AO12" s="463" t="s">
        <v>1207</v>
      </c>
      <c r="AP12" s="463" t="s">
        <v>1207</v>
      </c>
      <c r="AQ12" s="463" t="s">
        <v>1207</v>
      </c>
      <c r="AR12" s="463" t="s">
        <v>1207</v>
      </c>
      <c r="AS12" s="463" t="s">
        <v>1207</v>
      </c>
      <c r="AT12" s="463" t="s">
        <v>1207</v>
      </c>
      <c r="AU12" s="463" t="s">
        <v>1207</v>
      </c>
      <c r="AV12" s="463" t="s">
        <v>1207</v>
      </c>
      <c r="AW12" s="463" t="s">
        <v>1207</v>
      </c>
      <c r="AX12" s="463" t="s">
        <v>1207</v>
      </c>
      <c r="AY12" s="463" t="s">
        <v>1207</v>
      </c>
      <c r="AZ12" s="463" t="s">
        <v>1207</v>
      </c>
      <c r="BA12" s="463" t="s">
        <v>1207</v>
      </c>
      <c r="BB12" s="463" t="s">
        <v>1207</v>
      </c>
      <c r="BC12" s="463" t="s">
        <v>1207</v>
      </c>
      <c r="BD12" s="463" t="s">
        <v>1207</v>
      </c>
      <c r="BE12" s="463" t="s">
        <v>1207</v>
      </c>
      <c r="BF12" s="463" t="s">
        <v>1207</v>
      </c>
      <c r="BG12" s="463" t="s">
        <v>1207</v>
      </c>
      <c r="BH12" s="463" t="s">
        <v>1207</v>
      </c>
      <c r="BI12" s="463" t="s">
        <v>1207</v>
      </c>
      <c r="BJ12" s="463" t="s">
        <v>1207</v>
      </c>
      <c r="BK12" s="463" t="s">
        <v>1207</v>
      </c>
      <c r="BL12" s="463" t="s">
        <v>1207</v>
      </c>
      <c r="BM12" s="463" t="s">
        <v>1207</v>
      </c>
      <c r="BN12" s="463" t="s">
        <v>1207</v>
      </c>
      <c r="BO12" s="463" t="s">
        <v>1207</v>
      </c>
      <c r="BP12" s="463" t="s">
        <v>1207</v>
      </c>
      <c r="BQ12" s="463" t="s">
        <v>1207</v>
      </c>
      <c r="BR12" s="463" t="s">
        <v>1207</v>
      </c>
      <c r="BS12" s="463" t="s">
        <v>1207</v>
      </c>
      <c r="BT12" s="463" t="s">
        <v>1207</v>
      </c>
      <c r="BU12" s="463" t="s">
        <v>1207</v>
      </c>
      <c r="BV12" s="463" t="s">
        <v>1207</v>
      </c>
      <c r="BW12" s="463" t="s">
        <v>1207</v>
      </c>
      <c r="BX12" s="463" t="s">
        <v>1207</v>
      </c>
      <c r="BY12" s="463" t="s">
        <v>1207</v>
      </c>
      <c r="BZ12" s="463" t="s">
        <v>1207</v>
      </c>
      <c r="CA12" s="463" t="s">
        <v>1207</v>
      </c>
      <c r="CB12" s="463" t="s">
        <v>1207</v>
      </c>
      <c r="CC12" s="463" t="s">
        <v>1207</v>
      </c>
      <c r="CD12" s="463" t="s">
        <v>1207</v>
      </c>
      <c r="CE12" s="464" t="s">
        <v>1207</v>
      </c>
      <c r="CF12" s="465" t="s">
        <v>1207</v>
      </c>
      <c r="CG12" s="465" t="s">
        <v>1207</v>
      </c>
      <c r="CH12" s="466" t="s">
        <v>1207</v>
      </c>
      <c r="CI12" s="467" t="s">
        <v>1207</v>
      </c>
      <c r="CJ12" s="468" t="s">
        <v>1207</v>
      </c>
      <c r="CK12" s="465" t="s">
        <v>1207</v>
      </c>
      <c r="CL12" s="465" t="s">
        <v>1207</v>
      </c>
      <c r="CM12" s="465" t="s">
        <v>1207</v>
      </c>
      <c r="CN12" s="466" t="s">
        <v>1207</v>
      </c>
      <c r="CO12" s="467" t="s">
        <v>1207</v>
      </c>
      <c r="CP12" s="468" t="s">
        <v>1207</v>
      </c>
      <c r="CQ12" s="465" t="s">
        <v>1207</v>
      </c>
      <c r="CR12" s="465" t="s">
        <v>1207</v>
      </c>
      <c r="CS12" s="465" t="s">
        <v>1207</v>
      </c>
      <c r="CT12" s="466" t="s">
        <v>1207</v>
      </c>
      <c r="CU12" s="467" t="s">
        <v>1207</v>
      </c>
      <c r="CV12" s="468" t="s">
        <v>1207</v>
      </c>
      <c r="CW12" s="469" t="s">
        <v>1207</v>
      </c>
      <c r="CX12" s="469" t="s">
        <v>1207</v>
      </c>
      <c r="CY12" s="469" t="s">
        <v>1207</v>
      </c>
      <c r="CZ12" s="469" t="s">
        <v>1207</v>
      </c>
      <c r="DA12" s="469" t="s">
        <v>1207</v>
      </c>
      <c r="DB12" s="469" t="s">
        <v>1207</v>
      </c>
      <c r="DC12" s="469" t="s">
        <v>1207</v>
      </c>
      <c r="DD12" s="469" t="s">
        <v>1207</v>
      </c>
      <c r="DE12" s="469" t="s">
        <v>1207</v>
      </c>
      <c r="DF12" s="469" t="s">
        <v>1207</v>
      </c>
      <c r="DG12" s="469" t="s">
        <v>1207</v>
      </c>
      <c r="DH12" s="469" t="s">
        <v>1207</v>
      </c>
      <c r="DI12" s="469" t="s">
        <v>1207</v>
      </c>
      <c r="DJ12" s="469" t="s">
        <v>1207</v>
      </c>
      <c r="DK12" s="469" t="s">
        <v>1207</v>
      </c>
      <c r="DL12" s="469" t="s">
        <v>1207</v>
      </c>
      <c r="DM12" s="469" t="s">
        <v>1207</v>
      </c>
      <c r="DN12" s="469" t="s">
        <v>1207</v>
      </c>
      <c r="DO12" s="469" t="s">
        <v>1207</v>
      </c>
      <c r="DP12" s="469" t="s">
        <v>1207</v>
      </c>
      <c r="DQ12" s="469" t="s">
        <v>1207</v>
      </c>
      <c r="DR12" s="469" t="s">
        <v>1207</v>
      </c>
      <c r="DS12" s="469" t="s">
        <v>1207</v>
      </c>
      <c r="DT12" s="469" t="s">
        <v>1207</v>
      </c>
      <c r="DU12" s="469" t="s">
        <v>1207</v>
      </c>
      <c r="DV12" s="469" t="s">
        <v>1207</v>
      </c>
      <c r="DW12" s="469" t="s">
        <v>1207</v>
      </c>
      <c r="DX12" s="469" t="s">
        <v>1207</v>
      </c>
      <c r="DY12" s="469" t="s">
        <v>1207</v>
      </c>
      <c r="DZ12" s="469" t="s">
        <v>1207</v>
      </c>
      <c r="EA12" s="469" t="s">
        <v>1207</v>
      </c>
      <c r="EB12" s="469" t="s">
        <v>1207</v>
      </c>
      <c r="EC12" s="469" t="s">
        <v>1207</v>
      </c>
      <c r="ED12" s="469" t="s">
        <v>1207</v>
      </c>
      <c r="EE12" s="469" t="s">
        <v>1207</v>
      </c>
      <c r="EF12" s="469" t="s">
        <v>1207</v>
      </c>
      <c r="EG12" s="469" t="s">
        <v>1207</v>
      </c>
      <c r="EH12" s="469" t="s">
        <v>1207</v>
      </c>
      <c r="EI12" s="469" t="s">
        <v>1207</v>
      </c>
      <c r="EJ12" s="469" t="s">
        <v>1207</v>
      </c>
      <c r="EK12" s="469" t="s">
        <v>1207</v>
      </c>
      <c r="EL12" s="469" t="s">
        <v>1207</v>
      </c>
      <c r="EM12" s="469" t="s">
        <v>1207</v>
      </c>
      <c r="EN12" s="469" t="s">
        <v>1207</v>
      </c>
      <c r="EO12" s="469" t="s">
        <v>1207</v>
      </c>
      <c r="EP12" s="469" t="s">
        <v>1207</v>
      </c>
      <c r="EQ12" s="469" t="s">
        <v>1207</v>
      </c>
      <c r="ER12" s="469" t="s">
        <v>1207</v>
      </c>
      <c r="ES12" s="469" t="s">
        <v>1207</v>
      </c>
      <c r="ET12" s="469" t="s">
        <v>1207</v>
      </c>
      <c r="EU12" s="469" t="s">
        <v>1207</v>
      </c>
      <c r="EV12" s="469" t="s">
        <v>1207</v>
      </c>
      <c r="EW12" s="469" t="s">
        <v>1207</v>
      </c>
      <c r="EX12" s="469" t="s">
        <v>1207</v>
      </c>
      <c r="EY12" s="469" t="s">
        <v>1207</v>
      </c>
      <c r="EZ12" s="469" t="s">
        <v>1207</v>
      </c>
      <c r="FA12" s="469" t="s">
        <v>1207</v>
      </c>
      <c r="FB12" s="469" t="s">
        <v>1207</v>
      </c>
      <c r="FC12" s="469" t="s">
        <v>1207</v>
      </c>
      <c r="FD12" s="469" t="s">
        <v>1207</v>
      </c>
      <c r="FE12" s="469" t="s">
        <v>1207</v>
      </c>
      <c r="FF12" s="469" t="s">
        <v>1207</v>
      </c>
      <c r="FG12" s="469" t="s">
        <v>1207</v>
      </c>
      <c r="FH12" s="469" t="s">
        <v>1207</v>
      </c>
      <c r="FI12" s="469" t="s">
        <v>1207</v>
      </c>
      <c r="FJ12" s="469" t="s">
        <v>1207</v>
      </c>
      <c r="FK12" s="469" t="s">
        <v>1207</v>
      </c>
      <c r="FL12" s="469" t="s">
        <v>1207</v>
      </c>
      <c r="FM12" s="469" t="s">
        <v>1207</v>
      </c>
      <c r="FN12" s="469" t="s">
        <v>1207</v>
      </c>
      <c r="FO12" s="469" t="s">
        <v>1207</v>
      </c>
      <c r="FP12" s="469" t="s">
        <v>1207</v>
      </c>
      <c r="FQ12" s="469" t="s">
        <v>1207</v>
      </c>
      <c r="FR12" s="469" t="s">
        <v>1207</v>
      </c>
      <c r="FS12" s="469" t="s">
        <v>1207</v>
      </c>
    </row>
    <row r="13" spans="1:175" x14ac:dyDescent="0.2">
      <c r="A13" s="458" t="s">
        <v>1207</v>
      </c>
      <c r="B13" s="458" t="s">
        <v>1207</v>
      </c>
      <c r="C13" s="458" t="s">
        <v>1207</v>
      </c>
      <c r="D13" s="458" t="s">
        <v>1207</v>
      </c>
      <c r="E13" s="470" t="s">
        <v>1207</v>
      </c>
      <c r="F13" s="459" t="s">
        <v>1207</v>
      </c>
      <c r="G13" s="460" t="s">
        <v>1207</v>
      </c>
      <c r="H13" s="461" t="s">
        <v>1207</v>
      </c>
      <c r="I13" s="462" t="s">
        <v>1207</v>
      </c>
      <c r="J13" s="462" t="s">
        <v>1207</v>
      </c>
      <c r="K13" s="462" t="s">
        <v>1207</v>
      </c>
      <c r="L13" s="462" t="s">
        <v>1207</v>
      </c>
      <c r="M13" s="462" t="s">
        <v>1207</v>
      </c>
      <c r="N13" s="462" t="s">
        <v>1207</v>
      </c>
      <c r="O13" s="462" t="s">
        <v>1207</v>
      </c>
      <c r="P13" s="462" t="s">
        <v>1207</v>
      </c>
      <c r="Q13" s="462" t="s">
        <v>1207</v>
      </c>
      <c r="R13" s="462" t="s">
        <v>1207</v>
      </c>
      <c r="S13" s="462" t="s">
        <v>1207</v>
      </c>
      <c r="T13" s="462" t="s">
        <v>1207</v>
      </c>
      <c r="U13" s="462" t="s">
        <v>1207</v>
      </c>
      <c r="V13" s="462" t="s">
        <v>1207</v>
      </c>
      <c r="W13" s="462" t="s">
        <v>1207</v>
      </c>
      <c r="X13" s="462" t="s">
        <v>1207</v>
      </c>
      <c r="Y13" s="462" t="s">
        <v>1207</v>
      </c>
      <c r="Z13" s="462" t="s">
        <v>1207</v>
      </c>
      <c r="AA13" s="462" t="s">
        <v>1207</v>
      </c>
      <c r="AB13" s="462" t="s">
        <v>1207</v>
      </c>
      <c r="AC13" s="462" t="s">
        <v>1207</v>
      </c>
      <c r="AD13" s="462" t="s">
        <v>1207</v>
      </c>
      <c r="AE13" s="462" t="s">
        <v>1207</v>
      </c>
      <c r="AF13" s="462" t="s">
        <v>1207</v>
      </c>
      <c r="AG13" s="462" t="s">
        <v>1207</v>
      </c>
      <c r="AH13" s="462" t="s">
        <v>1207</v>
      </c>
      <c r="AI13" s="462" t="s">
        <v>1207</v>
      </c>
      <c r="AJ13" s="462" t="s">
        <v>1207</v>
      </c>
      <c r="AK13" s="462" t="s">
        <v>1207</v>
      </c>
      <c r="AL13" s="462" t="s">
        <v>1207</v>
      </c>
      <c r="AM13" s="462" t="s">
        <v>1207</v>
      </c>
      <c r="AN13" s="462" t="s">
        <v>1207</v>
      </c>
      <c r="AO13" s="462" t="s">
        <v>1207</v>
      </c>
      <c r="AP13" s="462" t="s">
        <v>1207</v>
      </c>
      <c r="AQ13" s="462" t="s">
        <v>1207</v>
      </c>
      <c r="AR13" s="462" t="s">
        <v>1207</v>
      </c>
      <c r="AS13" s="462" t="s">
        <v>1207</v>
      </c>
      <c r="AT13" s="462" t="s">
        <v>1207</v>
      </c>
      <c r="AU13" s="462" t="s">
        <v>1207</v>
      </c>
      <c r="AV13" s="462" t="s">
        <v>1207</v>
      </c>
      <c r="AW13" s="462" t="s">
        <v>1207</v>
      </c>
      <c r="AX13" s="462" t="s">
        <v>1207</v>
      </c>
      <c r="AY13" s="462" t="s">
        <v>1207</v>
      </c>
      <c r="AZ13" s="462" t="s">
        <v>1207</v>
      </c>
      <c r="BA13" s="462" t="s">
        <v>1207</v>
      </c>
      <c r="BB13" s="462" t="s">
        <v>1207</v>
      </c>
      <c r="BC13" s="462" t="s">
        <v>1207</v>
      </c>
      <c r="BD13" s="462" t="s">
        <v>1207</v>
      </c>
      <c r="BE13" s="462" t="s">
        <v>1207</v>
      </c>
      <c r="BF13" s="462" t="s">
        <v>1207</v>
      </c>
      <c r="BG13" s="462" t="s">
        <v>1207</v>
      </c>
      <c r="BH13" s="462" t="s">
        <v>1207</v>
      </c>
      <c r="BI13" s="462" t="s">
        <v>1207</v>
      </c>
      <c r="BJ13" s="462" t="s">
        <v>1207</v>
      </c>
      <c r="BK13" s="462" t="s">
        <v>1207</v>
      </c>
      <c r="BL13" s="462" t="s">
        <v>1207</v>
      </c>
      <c r="BM13" s="462" t="s">
        <v>1207</v>
      </c>
      <c r="BN13" s="462" t="s">
        <v>1207</v>
      </c>
      <c r="BO13" s="462" t="s">
        <v>1207</v>
      </c>
      <c r="BP13" s="462" t="s">
        <v>1207</v>
      </c>
      <c r="BQ13" s="462" t="s">
        <v>1207</v>
      </c>
      <c r="BR13" s="462" t="s">
        <v>1207</v>
      </c>
      <c r="BS13" s="462" t="s">
        <v>1207</v>
      </c>
      <c r="BT13" s="462" t="s">
        <v>1207</v>
      </c>
      <c r="BU13" s="462" t="s">
        <v>1207</v>
      </c>
      <c r="BV13" s="462" t="s">
        <v>1207</v>
      </c>
      <c r="BW13" s="462" t="s">
        <v>1207</v>
      </c>
      <c r="BX13" s="462" t="s">
        <v>1207</v>
      </c>
      <c r="BY13" s="462" t="s">
        <v>1207</v>
      </c>
      <c r="BZ13" s="462" t="s">
        <v>1207</v>
      </c>
      <c r="CA13" s="462" t="s">
        <v>1207</v>
      </c>
      <c r="CB13" s="462" t="s">
        <v>1207</v>
      </c>
      <c r="CC13" s="462" t="s">
        <v>1207</v>
      </c>
      <c r="CD13" s="462" t="s">
        <v>1207</v>
      </c>
      <c r="CE13" s="471" t="s">
        <v>1207</v>
      </c>
      <c r="CF13" s="465" t="s">
        <v>1207</v>
      </c>
      <c r="CG13" s="465" t="s">
        <v>1207</v>
      </c>
      <c r="CH13" s="466" t="s">
        <v>1207</v>
      </c>
      <c r="CI13" s="467" t="s">
        <v>1207</v>
      </c>
      <c r="CJ13" s="468" t="s">
        <v>1207</v>
      </c>
      <c r="CK13" s="465" t="s">
        <v>1207</v>
      </c>
      <c r="CL13" s="465" t="s">
        <v>1207</v>
      </c>
      <c r="CM13" s="465" t="s">
        <v>1207</v>
      </c>
      <c r="CN13" s="466" t="s">
        <v>1207</v>
      </c>
      <c r="CO13" s="467" t="s">
        <v>1207</v>
      </c>
      <c r="CP13" s="468" t="s">
        <v>1207</v>
      </c>
      <c r="CQ13" s="465" t="s">
        <v>1207</v>
      </c>
      <c r="CR13" s="465" t="s">
        <v>1207</v>
      </c>
      <c r="CS13" s="465" t="s">
        <v>1207</v>
      </c>
      <c r="CT13" s="466" t="s">
        <v>1207</v>
      </c>
      <c r="CU13" s="467" t="s">
        <v>1207</v>
      </c>
      <c r="CV13" s="468" t="s">
        <v>1207</v>
      </c>
      <c r="CW13" s="469" t="s">
        <v>1207</v>
      </c>
      <c r="CX13" s="469" t="s">
        <v>1207</v>
      </c>
      <c r="CY13" s="469" t="s">
        <v>1207</v>
      </c>
      <c r="CZ13" s="469" t="s">
        <v>1207</v>
      </c>
      <c r="DA13" s="469" t="s">
        <v>1207</v>
      </c>
      <c r="DB13" s="469" t="s">
        <v>1207</v>
      </c>
      <c r="DC13" s="469" t="s">
        <v>1207</v>
      </c>
      <c r="DD13" s="469" t="s">
        <v>1207</v>
      </c>
      <c r="DE13" s="469" t="s">
        <v>1207</v>
      </c>
      <c r="DF13" s="469" t="s">
        <v>1207</v>
      </c>
      <c r="DG13" s="469" t="s">
        <v>1207</v>
      </c>
      <c r="DH13" s="469" t="s">
        <v>1207</v>
      </c>
      <c r="DI13" s="469" t="s">
        <v>1207</v>
      </c>
      <c r="DJ13" s="469" t="s">
        <v>1207</v>
      </c>
      <c r="DK13" s="469" t="s">
        <v>1207</v>
      </c>
      <c r="DL13" s="469" t="s">
        <v>1207</v>
      </c>
      <c r="DM13" s="469" t="s">
        <v>1207</v>
      </c>
      <c r="DN13" s="469" t="s">
        <v>1207</v>
      </c>
      <c r="DO13" s="469" t="s">
        <v>1207</v>
      </c>
      <c r="DP13" s="469" t="s">
        <v>1207</v>
      </c>
      <c r="DQ13" s="469" t="s">
        <v>1207</v>
      </c>
      <c r="DR13" s="469" t="s">
        <v>1207</v>
      </c>
      <c r="DS13" s="469" t="s">
        <v>1207</v>
      </c>
      <c r="DT13" s="469" t="s">
        <v>1207</v>
      </c>
      <c r="DU13" s="469" t="s">
        <v>1207</v>
      </c>
      <c r="DV13" s="469" t="s">
        <v>1207</v>
      </c>
      <c r="DW13" s="469" t="s">
        <v>1207</v>
      </c>
      <c r="DX13" s="469" t="s">
        <v>1207</v>
      </c>
      <c r="DY13" s="469" t="s">
        <v>1207</v>
      </c>
      <c r="DZ13" s="469" t="s">
        <v>1207</v>
      </c>
      <c r="EA13" s="469" t="s">
        <v>1207</v>
      </c>
      <c r="EB13" s="469" t="s">
        <v>1207</v>
      </c>
      <c r="EC13" s="469" t="s">
        <v>1207</v>
      </c>
      <c r="ED13" s="469" t="s">
        <v>1207</v>
      </c>
      <c r="EE13" s="469" t="s">
        <v>1207</v>
      </c>
      <c r="EF13" s="469" t="s">
        <v>1207</v>
      </c>
      <c r="EG13" s="469" t="s">
        <v>1207</v>
      </c>
      <c r="EH13" s="469" t="s">
        <v>1207</v>
      </c>
      <c r="EI13" s="469" t="s">
        <v>1207</v>
      </c>
      <c r="EJ13" s="469" t="s">
        <v>1207</v>
      </c>
      <c r="EK13" s="469" t="s">
        <v>1207</v>
      </c>
      <c r="EL13" s="469" t="s">
        <v>1207</v>
      </c>
      <c r="EM13" s="469" t="s">
        <v>1207</v>
      </c>
      <c r="EN13" s="469" t="s">
        <v>1207</v>
      </c>
      <c r="EO13" s="469" t="s">
        <v>1207</v>
      </c>
      <c r="EP13" s="469" t="s">
        <v>1207</v>
      </c>
      <c r="EQ13" s="469" t="s">
        <v>1207</v>
      </c>
      <c r="ER13" s="469" t="s">
        <v>1207</v>
      </c>
      <c r="ES13" s="469" t="s">
        <v>1207</v>
      </c>
      <c r="ET13" s="469" t="s">
        <v>1207</v>
      </c>
      <c r="EU13" s="469" t="s">
        <v>1207</v>
      </c>
      <c r="EV13" s="469" t="s">
        <v>1207</v>
      </c>
      <c r="EW13" s="469" t="s">
        <v>1207</v>
      </c>
      <c r="EX13" s="469" t="s">
        <v>1207</v>
      </c>
      <c r="EY13" s="469" t="s">
        <v>1207</v>
      </c>
      <c r="EZ13" s="469" t="s">
        <v>1207</v>
      </c>
      <c r="FA13" s="469" t="s">
        <v>1207</v>
      </c>
      <c r="FB13" s="469" t="s">
        <v>1207</v>
      </c>
      <c r="FC13" s="469" t="s">
        <v>1207</v>
      </c>
      <c r="FD13" s="469" t="s">
        <v>1207</v>
      </c>
      <c r="FE13" s="469" t="s">
        <v>1207</v>
      </c>
      <c r="FF13" s="469" t="s">
        <v>1207</v>
      </c>
      <c r="FG13" s="469" t="s">
        <v>1207</v>
      </c>
      <c r="FH13" s="469" t="s">
        <v>1207</v>
      </c>
      <c r="FI13" s="469" t="s">
        <v>1207</v>
      </c>
      <c r="FJ13" s="469" t="s">
        <v>1207</v>
      </c>
      <c r="FK13" s="469" t="s">
        <v>1207</v>
      </c>
      <c r="FL13" s="469" t="s">
        <v>1207</v>
      </c>
      <c r="FM13" s="469" t="s">
        <v>1207</v>
      </c>
      <c r="FN13" s="469" t="s">
        <v>1207</v>
      </c>
      <c r="FO13" s="469" t="s">
        <v>1207</v>
      </c>
      <c r="FP13" s="469" t="s">
        <v>1207</v>
      </c>
      <c r="FQ13" s="469" t="s">
        <v>1207</v>
      </c>
      <c r="FR13" s="469" t="s">
        <v>1207</v>
      </c>
      <c r="FS13" s="469" t="s">
        <v>1207</v>
      </c>
    </row>
    <row r="14" spans="1:175" ht="117" customHeight="1" x14ac:dyDescent="0.2">
      <c r="A14" s="472" t="s">
        <v>5</v>
      </c>
      <c r="B14" s="473" t="s">
        <v>292</v>
      </c>
      <c r="C14" s="473" t="s">
        <v>35</v>
      </c>
      <c r="D14" s="473" t="s">
        <v>6</v>
      </c>
      <c r="E14" s="473" t="s">
        <v>72</v>
      </c>
      <c r="F14" s="474" t="s">
        <v>75</v>
      </c>
      <c r="G14" s="475" t="s">
        <v>1208</v>
      </c>
      <c r="H14" s="476" t="s">
        <v>1209</v>
      </c>
      <c r="I14" s="477" t="s">
        <v>1228</v>
      </c>
      <c r="J14" s="478" t="s">
        <v>1210</v>
      </c>
      <c r="K14" s="478"/>
      <c r="L14" s="478"/>
      <c r="M14" s="477"/>
      <c r="N14" s="478"/>
      <c r="O14" s="478"/>
      <c r="P14" s="478"/>
      <c r="Q14" s="478"/>
      <c r="R14" s="478"/>
      <c r="S14" s="478"/>
      <c r="T14" s="478"/>
      <c r="U14" s="478"/>
      <c r="V14" s="478"/>
      <c r="W14" s="478"/>
      <c r="X14" s="478"/>
      <c r="Y14" s="478"/>
      <c r="Z14" s="478"/>
      <c r="AA14" s="478"/>
      <c r="AB14" s="478"/>
      <c r="AC14" s="478"/>
      <c r="AD14" s="478"/>
      <c r="AE14" s="478"/>
      <c r="AF14" s="478"/>
      <c r="AG14" s="478"/>
      <c r="AH14" s="478"/>
      <c r="AI14" s="478"/>
      <c r="AJ14" s="478"/>
      <c r="AK14" s="478"/>
      <c r="AL14" s="479"/>
      <c r="AM14" s="479"/>
      <c r="AN14" s="479"/>
      <c r="AO14" s="479"/>
      <c r="AP14" s="479"/>
      <c r="AQ14" s="479"/>
      <c r="AR14" s="479"/>
      <c r="AS14" s="479"/>
      <c r="AT14" s="479"/>
      <c r="AU14" s="479"/>
      <c r="AV14" s="479"/>
      <c r="AW14" s="479"/>
      <c r="AX14" s="479"/>
      <c r="AY14" s="479"/>
      <c r="AZ14" s="479"/>
      <c r="BA14" s="479"/>
      <c r="BB14" s="479"/>
      <c r="BC14" s="479"/>
      <c r="BD14" s="479"/>
      <c r="BE14" s="479"/>
      <c r="BF14" s="479"/>
      <c r="BG14" s="479"/>
      <c r="BH14" s="479"/>
      <c r="BI14" s="479"/>
      <c r="BJ14" s="479"/>
      <c r="BK14" s="479"/>
      <c r="BL14" s="479"/>
      <c r="BM14" s="479"/>
      <c r="BN14" s="479"/>
      <c r="BO14" s="479"/>
      <c r="BP14" s="479"/>
      <c r="BQ14" s="479"/>
      <c r="BR14" s="479"/>
      <c r="BS14" s="479"/>
      <c r="BT14" s="479"/>
      <c r="BU14" s="479"/>
      <c r="BV14" s="479"/>
      <c r="BW14" s="479"/>
      <c r="BX14" s="479"/>
      <c r="BY14" s="479"/>
      <c r="BZ14" s="479"/>
      <c r="CA14" s="479"/>
      <c r="CB14" s="479"/>
      <c r="CC14" s="479"/>
      <c r="CD14" s="479"/>
      <c r="CE14" s="480"/>
      <c r="CF14" s="254" t="s">
        <v>1211</v>
      </c>
      <c r="CG14" s="254" t="s">
        <v>1212</v>
      </c>
      <c r="CH14" s="481" t="s">
        <v>1213</v>
      </c>
      <c r="CI14" s="482" t="s">
        <v>1214</v>
      </c>
      <c r="CJ14" s="483" t="s">
        <v>1215</v>
      </c>
      <c r="CK14" s="254" t="s">
        <v>1216</v>
      </c>
      <c r="CL14" s="254" t="s">
        <v>1217</v>
      </c>
      <c r="CM14" s="254" t="s">
        <v>1218</v>
      </c>
      <c r="CN14" s="481" t="s">
        <v>1219</v>
      </c>
      <c r="CO14" s="482" t="s">
        <v>1220</v>
      </c>
      <c r="CP14" s="483" t="s">
        <v>1221</v>
      </c>
      <c r="CQ14" s="254" t="s">
        <v>1222</v>
      </c>
      <c r="CR14" s="254" t="s">
        <v>1223</v>
      </c>
      <c r="CS14" s="254" t="s">
        <v>1224</v>
      </c>
      <c r="CT14" s="481" t="s">
        <v>1225</v>
      </c>
      <c r="CU14" s="482" t="s">
        <v>1226</v>
      </c>
      <c r="CV14" s="483" t="s">
        <v>1227</v>
      </c>
      <c r="CW14" s="484" t="str">
        <f t="shared" ref="CW14:FH14" si="0">IF(I14="","",I$14)</f>
        <v>Non-PEPFAR</v>
      </c>
      <c r="CX14" s="484" t="str">
        <f t="shared" si="0"/>
        <v>12345_DSD</v>
      </c>
      <c r="CY14" s="484" t="str">
        <f t="shared" si="0"/>
        <v/>
      </c>
      <c r="CZ14" s="484" t="str">
        <f t="shared" si="0"/>
        <v/>
      </c>
      <c r="DA14" s="484" t="str">
        <f t="shared" si="0"/>
        <v/>
      </c>
      <c r="DB14" s="484" t="str">
        <f t="shared" si="0"/>
        <v/>
      </c>
      <c r="DC14" s="484" t="str">
        <f t="shared" si="0"/>
        <v/>
      </c>
      <c r="DD14" s="484" t="str">
        <f t="shared" si="0"/>
        <v/>
      </c>
      <c r="DE14" s="484" t="str">
        <f t="shared" si="0"/>
        <v/>
      </c>
      <c r="DF14" s="484" t="str">
        <f t="shared" si="0"/>
        <v/>
      </c>
      <c r="DG14" s="484" t="str">
        <f t="shared" si="0"/>
        <v/>
      </c>
      <c r="DH14" s="484" t="str">
        <f t="shared" si="0"/>
        <v/>
      </c>
      <c r="DI14" s="484" t="str">
        <f t="shared" si="0"/>
        <v/>
      </c>
      <c r="DJ14" s="484" t="str">
        <f t="shared" si="0"/>
        <v/>
      </c>
      <c r="DK14" s="484" t="str">
        <f t="shared" si="0"/>
        <v/>
      </c>
      <c r="DL14" s="484" t="str">
        <f t="shared" si="0"/>
        <v/>
      </c>
      <c r="DM14" s="484" t="str">
        <f t="shared" si="0"/>
        <v/>
      </c>
      <c r="DN14" s="484" t="str">
        <f t="shared" si="0"/>
        <v/>
      </c>
      <c r="DO14" s="484" t="str">
        <f t="shared" si="0"/>
        <v/>
      </c>
      <c r="DP14" s="484" t="str">
        <f t="shared" si="0"/>
        <v/>
      </c>
      <c r="DQ14" s="484" t="str">
        <f t="shared" si="0"/>
        <v/>
      </c>
      <c r="DR14" s="484" t="str">
        <f t="shared" si="0"/>
        <v/>
      </c>
      <c r="DS14" s="484" t="str">
        <f t="shared" si="0"/>
        <v/>
      </c>
      <c r="DT14" s="484" t="str">
        <f t="shared" si="0"/>
        <v/>
      </c>
      <c r="DU14" s="484" t="str">
        <f t="shared" si="0"/>
        <v/>
      </c>
      <c r="DV14" s="484" t="str">
        <f t="shared" si="0"/>
        <v/>
      </c>
      <c r="DW14" s="484" t="str">
        <f t="shared" si="0"/>
        <v/>
      </c>
      <c r="DX14" s="484" t="str">
        <f t="shared" si="0"/>
        <v/>
      </c>
      <c r="DY14" s="484" t="str">
        <f t="shared" si="0"/>
        <v/>
      </c>
      <c r="DZ14" s="484" t="str">
        <f t="shared" si="0"/>
        <v/>
      </c>
      <c r="EA14" s="484" t="str">
        <f t="shared" si="0"/>
        <v/>
      </c>
      <c r="EB14" s="484" t="str">
        <f t="shared" si="0"/>
        <v/>
      </c>
      <c r="EC14" s="484" t="str">
        <f t="shared" si="0"/>
        <v/>
      </c>
      <c r="ED14" s="484" t="str">
        <f t="shared" si="0"/>
        <v/>
      </c>
      <c r="EE14" s="484" t="str">
        <f t="shared" si="0"/>
        <v/>
      </c>
      <c r="EF14" s="484" t="str">
        <f t="shared" si="0"/>
        <v/>
      </c>
      <c r="EG14" s="484" t="str">
        <f t="shared" si="0"/>
        <v/>
      </c>
      <c r="EH14" s="484" t="str">
        <f t="shared" si="0"/>
        <v/>
      </c>
      <c r="EI14" s="484" t="str">
        <f t="shared" si="0"/>
        <v/>
      </c>
      <c r="EJ14" s="484" t="str">
        <f t="shared" si="0"/>
        <v/>
      </c>
      <c r="EK14" s="484" t="str">
        <f t="shared" si="0"/>
        <v/>
      </c>
      <c r="EL14" s="484" t="str">
        <f t="shared" si="0"/>
        <v/>
      </c>
      <c r="EM14" s="484" t="str">
        <f t="shared" si="0"/>
        <v/>
      </c>
      <c r="EN14" s="484" t="str">
        <f t="shared" si="0"/>
        <v/>
      </c>
      <c r="EO14" s="484" t="str">
        <f t="shared" si="0"/>
        <v/>
      </c>
      <c r="EP14" s="484" t="str">
        <f t="shared" si="0"/>
        <v/>
      </c>
      <c r="EQ14" s="484" t="str">
        <f t="shared" si="0"/>
        <v/>
      </c>
      <c r="ER14" s="484" t="str">
        <f t="shared" si="0"/>
        <v/>
      </c>
      <c r="ES14" s="484" t="str">
        <f t="shared" si="0"/>
        <v/>
      </c>
      <c r="ET14" s="484" t="str">
        <f t="shared" si="0"/>
        <v/>
      </c>
      <c r="EU14" s="484" t="str">
        <f t="shared" si="0"/>
        <v/>
      </c>
      <c r="EV14" s="484" t="str">
        <f t="shared" si="0"/>
        <v/>
      </c>
      <c r="EW14" s="484" t="str">
        <f t="shared" si="0"/>
        <v/>
      </c>
      <c r="EX14" s="484" t="str">
        <f t="shared" si="0"/>
        <v/>
      </c>
      <c r="EY14" s="484" t="str">
        <f t="shared" si="0"/>
        <v/>
      </c>
      <c r="EZ14" s="484" t="str">
        <f t="shared" si="0"/>
        <v/>
      </c>
      <c r="FA14" s="484" t="str">
        <f t="shared" si="0"/>
        <v/>
      </c>
      <c r="FB14" s="484" t="str">
        <f t="shared" si="0"/>
        <v/>
      </c>
      <c r="FC14" s="484" t="str">
        <f t="shared" si="0"/>
        <v/>
      </c>
      <c r="FD14" s="484" t="str">
        <f t="shared" si="0"/>
        <v/>
      </c>
      <c r="FE14" s="484" t="str">
        <f t="shared" si="0"/>
        <v/>
      </c>
      <c r="FF14" s="484" t="str">
        <f t="shared" si="0"/>
        <v/>
      </c>
      <c r="FG14" s="484" t="str">
        <f t="shared" si="0"/>
        <v/>
      </c>
      <c r="FH14" s="484" t="str">
        <f t="shared" si="0"/>
        <v/>
      </c>
      <c r="FI14" s="484" t="str">
        <f t="shared" ref="FI14:FS14" si="1">IF(BU14="","",BU$14)</f>
        <v/>
      </c>
      <c r="FJ14" s="484" t="str">
        <f t="shared" si="1"/>
        <v/>
      </c>
      <c r="FK14" s="484" t="str">
        <f t="shared" si="1"/>
        <v/>
      </c>
      <c r="FL14" s="484" t="str">
        <f t="shared" si="1"/>
        <v/>
      </c>
      <c r="FM14" s="484" t="str">
        <f t="shared" si="1"/>
        <v/>
      </c>
      <c r="FN14" s="484" t="str">
        <f t="shared" si="1"/>
        <v/>
      </c>
      <c r="FO14" s="484" t="str">
        <f t="shared" si="1"/>
        <v/>
      </c>
      <c r="FP14" s="484" t="str">
        <f t="shared" si="1"/>
        <v/>
      </c>
      <c r="FQ14" s="484" t="str">
        <f t="shared" si="1"/>
        <v/>
      </c>
      <c r="FR14" s="484" t="str">
        <f t="shared" si="1"/>
        <v/>
      </c>
      <c r="FS14" s="484" t="str">
        <f t="shared" si="1"/>
        <v/>
      </c>
    </row>
    <row r="15" spans="1:175" x14ac:dyDescent="0.2">
      <c r="A15" s="6"/>
      <c r="B15" s="6"/>
      <c r="C15" s="6"/>
      <c r="D15" s="6"/>
      <c r="E15" s="6"/>
      <c r="F15" t="str">
        <f t="shared" ref="F15" si="2">$A15&amp;IF($C15&lt;&gt;"","|"&amp;$C15,"")&amp;IF($D15&lt;&gt;"","|"&amp;$D15,"")&amp;IF($E15&lt;&gt;"","|"&amp;$E15,"")</f>
        <v/>
      </c>
      <c r="G15" s="485"/>
      <c r="H15" s="457">
        <f>SUM($CJ15,$CW15)</f>
        <v>0</v>
      </c>
      <c r="I15" s="453"/>
      <c r="J15" s="486"/>
      <c r="K15" s="486"/>
      <c r="L15" s="486"/>
      <c r="M15" s="453"/>
      <c r="N15" s="486"/>
      <c r="O15" s="486"/>
      <c r="P15" s="486"/>
      <c r="Q15" s="486"/>
      <c r="R15" s="486"/>
      <c r="S15" s="486"/>
      <c r="T15" s="486"/>
      <c r="U15" s="486"/>
      <c r="V15" s="486"/>
      <c r="W15" s="486"/>
      <c r="X15" s="486"/>
      <c r="Y15" s="486"/>
      <c r="Z15" s="486"/>
      <c r="AA15" s="486"/>
      <c r="AB15" s="486"/>
      <c r="AC15" s="486"/>
      <c r="AD15" s="486"/>
      <c r="AE15" s="486"/>
      <c r="AF15" s="486"/>
      <c r="AG15" s="486"/>
      <c r="AH15" s="486"/>
      <c r="AI15" s="486"/>
      <c r="AJ15" s="486"/>
      <c r="AK15" s="486"/>
      <c r="AL15" s="486"/>
      <c r="AM15" s="486"/>
      <c r="AN15" s="486"/>
      <c r="AO15" s="486"/>
      <c r="AP15" s="486"/>
      <c r="AQ15" s="486"/>
      <c r="AR15" s="486"/>
      <c r="AS15" s="486"/>
      <c r="AT15" s="486"/>
      <c r="AU15" s="486"/>
      <c r="AV15" s="486"/>
      <c r="AW15" s="486"/>
      <c r="AX15" s="486"/>
      <c r="AY15" s="486"/>
      <c r="AZ15" s="486"/>
      <c r="BA15" s="486"/>
      <c r="BB15" s="486"/>
      <c r="BC15" s="486"/>
      <c r="BD15" s="486"/>
      <c r="BE15" s="486"/>
      <c r="BF15" s="486"/>
      <c r="BG15" s="486"/>
      <c r="BH15" s="486"/>
      <c r="BI15" s="486"/>
      <c r="BJ15" s="486"/>
      <c r="BK15" s="486"/>
      <c r="BL15" s="486"/>
      <c r="BM15" s="486"/>
      <c r="BN15" s="486"/>
      <c r="BO15" s="486"/>
      <c r="BP15" s="486"/>
      <c r="BQ15" s="486"/>
      <c r="BR15" s="486"/>
      <c r="BS15" s="486"/>
      <c r="BT15" s="486"/>
      <c r="BU15" s="486"/>
      <c r="BV15" s="486"/>
      <c r="BW15" s="486"/>
      <c r="BX15" s="486"/>
      <c r="BY15" s="486"/>
      <c r="BZ15" s="486"/>
      <c r="CA15" s="486"/>
      <c r="CB15" s="486"/>
      <c r="CC15" s="486"/>
      <c r="CD15" s="486"/>
      <c r="CE15" s="454"/>
      <c r="CF15" s="249">
        <f>ROUND(SUM($CP15,$CV15),0)</f>
        <v>0</v>
      </c>
      <c r="CG15" s="249">
        <f>ROUND(MAX($CP15,$CV15),0)</f>
        <v>0</v>
      </c>
      <c r="CH15" s="487"/>
      <c r="CI15" s="456"/>
      <c r="CJ15" s="457" t="str">
        <f>IF(SUM($CF15)=0,"",IF(SUM($CF15)=SUM($CG15),SUM($CF15),IF(UPPER($CH15)="MAX",$CG15,IF(UPPER($CH15)="CUSTOM",MIN(MAX(ROUND($CF15+$G15*($CI15),0),$CG15),$CF15),$CF15))))</f>
        <v/>
      </c>
      <c r="CK15" s="249">
        <f>ROUND(SUMIFS($CW15:$FS15,$CW$14:$FS$14,"*DSD*"),0)</f>
        <v>0</v>
      </c>
      <c r="CL15" s="62" cm="1">
        <f t="array" ref="CL15">MIN_DSD</f>
        <v>0</v>
      </c>
      <c r="CM15" s="249">
        <f>COUNTIFS($CW$14:$FS$14,"*DSD*",$CW15:$FS15,"&gt;0")</f>
        <v>0</v>
      </c>
      <c r="CN15" s="488"/>
      <c r="CO15" s="489"/>
      <c r="CP15" s="457"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8"/>
      <c r="CU15" s="489"/>
      <c r="CV15" s="457"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57"/>
      <c r="CF16" s="249"/>
      <c r="CG16" s="249"/>
      <c r="CH16" s="487"/>
      <c r="CI16" s="456"/>
      <c r="CJ16" s="457"/>
      <c r="CK16" s="249"/>
      <c r="CL16" s="62"/>
      <c r="CM16" s="249"/>
      <c r="CN16" s="488"/>
      <c r="CO16" s="489"/>
      <c r="CP16" s="457"/>
      <c r="CQ16" s="249"/>
      <c r="CR16" s="62"/>
      <c r="CS16" s="62"/>
      <c r="CT16" s="488"/>
      <c r="CU16" s="489"/>
      <c r="CV16" s="457"/>
      <c r="CW16" s="258"/>
      <c r="CX16" s="258"/>
      <c r="CY16" s="258"/>
      <c r="CZ16" s="258"/>
      <c r="DA16" s="258"/>
    </row>
    <row r="17" spans="8:105" x14ac:dyDescent="0.2">
      <c r="H17" s="457"/>
      <c r="CF17" s="249"/>
      <c r="CG17" s="249"/>
      <c r="CH17" s="487"/>
      <c r="CI17" s="456"/>
      <c r="CJ17" s="457"/>
      <c r="CK17" s="249"/>
      <c r="CL17" s="62"/>
      <c r="CM17" s="249"/>
      <c r="CN17" s="488"/>
      <c r="CO17" s="489"/>
      <c r="CP17" s="457"/>
      <c r="CQ17" s="249"/>
      <c r="CR17" s="62"/>
      <c r="CS17" s="62"/>
      <c r="CT17" s="488"/>
      <c r="CU17" s="489"/>
      <c r="CV17" s="457"/>
      <c r="CW17" s="258"/>
      <c r="CX17" s="258"/>
      <c r="CY17" s="258"/>
      <c r="CZ17" s="258"/>
      <c r="DA17" s="258"/>
    </row>
    <row r="18" spans="8:105" x14ac:dyDescent="0.2">
      <c r="H18" s="457"/>
      <c r="CF18" s="249"/>
      <c r="CG18" s="249"/>
      <c r="CH18" s="487"/>
      <c r="CI18" s="456"/>
      <c r="CJ18" s="457"/>
      <c r="CK18" s="249"/>
      <c r="CL18" s="62"/>
      <c r="CM18" s="249"/>
      <c r="CN18" s="488"/>
      <c r="CO18" s="489"/>
      <c r="CP18" s="457"/>
      <c r="CQ18" s="249"/>
      <c r="CR18" s="62"/>
      <c r="CS18" s="62"/>
      <c r="CT18" s="488"/>
      <c r="CU18" s="489"/>
      <c r="CV18" s="457"/>
      <c r="CW18" s="258"/>
      <c r="CX18" s="258"/>
      <c r="CY18" s="258"/>
      <c r="CZ18" s="258"/>
      <c r="DA18" s="258"/>
    </row>
    <row r="19" spans="8:105" x14ac:dyDescent="0.2">
      <c r="H19" s="457"/>
      <c r="CF19" s="249"/>
      <c r="CG19" s="249"/>
      <c r="CH19" s="487"/>
      <c r="CI19" s="456"/>
      <c r="CJ19" s="457"/>
      <c r="CK19" s="249"/>
      <c r="CL19" s="62"/>
      <c r="CM19" s="249"/>
      <c r="CN19" s="488"/>
      <c r="CO19" s="489"/>
      <c r="CP19" s="457"/>
      <c r="CQ19" s="249"/>
      <c r="CR19" s="62"/>
      <c r="CS19" s="62"/>
      <c r="CT19" s="488"/>
      <c r="CU19" s="489"/>
      <c r="CV19" s="457"/>
      <c r="CW19" s="258"/>
      <c r="CX19" s="258"/>
      <c r="CY19" s="258"/>
      <c r="CZ19" s="258"/>
      <c r="DA19" s="258"/>
    </row>
    <row r="20" spans="8:105" x14ac:dyDescent="0.2">
      <c r="H20" s="457"/>
      <c r="CF20" s="249"/>
      <c r="CG20" s="249"/>
      <c r="CH20" s="487"/>
      <c r="CI20" s="456"/>
      <c r="CJ20" s="457"/>
      <c r="CK20" s="249"/>
      <c r="CL20" s="62"/>
      <c r="CM20" s="249"/>
      <c r="CN20" s="488"/>
      <c r="CO20" s="489"/>
      <c r="CP20" s="457"/>
      <c r="CQ20" s="249"/>
      <c r="CR20" s="62"/>
      <c r="CS20" s="62"/>
      <c r="CT20" s="488"/>
      <c r="CU20" s="489"/>
      <c r="CV20" s="457"/>
      <c r="CW20" s="258"/>
      <c r="CX20" s="258"/>
      <c r="CY20" s="258"/>
      <c r="CZ20" s="258"/>
      <c r="DA20" s="258"/>
    </row>
    <row r="21" spans="8:105" x14ac:dyDescent="0.2">
      <c r="H21" s="457"/>
      <c r="CF21" s="249"/>
      <c r="CG21" s="249"/>
      <c r="CH21" s="487"/>
      <c r="CI21" s="456"/>
      <c r="CJ21" s="457"/>
      <c r="CK21" s="249"/>
      <c r="CL21" s="62"/>
      <c r="CM21" s="249"/>
      <c r="CN21" s="488"/>
      <c r="CO21" s="489"/>
      <c r="CP21" s="457"/>
      <c r="CQ21" s="249"/>
      <c r="CR21" s="62"/>
      <c r="CS21" s="62"/>
      <c r="CT21" s="488"/>
      <c r="CU21" s="489"/>
      <c r="CV21" s="457"/>
      <c r="CW21" s="258"/>
      <c r="CX21" s="258"/>
      <c r="CY21" s="258"/>
      <c r="CZ21" s="258"/>
      <c r="DA21" s="258"/>
    </row>
    <row r="22" spans="8:105" x14ac:dyDescent="0.2">
      <c r="H22" s="457"/>
      <c r="CF22" s="249"/>
      <c r="CG22" s="249"/>
      <c r="CH22" s="487"/>
      <c r="CI22" s="456"/>
      <c r="CJ22" s="457"/>
      <c r="CK22" s="249"/>
      <c r="CL22" s="62"/>
      <c r="CM22" s="249"/>
      <c r="CN22" s="488"/>
      <c r="CO22" s="489"/>
      <c r="CP22" s="457"/>
      <c r="CQ22" s="249"/>
      <c r="CR22" s="62"/>
      <c r="CS22" s="62"/>
      <c r="CT22" s="488"/>
      <c r="CU22" s="489"/>
      <c r="CV22" s="457"/>
      <c r="CW22" s="258"/>
      <c r="CX22" s="258"/>
      <c r="CY22" s="258"/>
      <c r="CZ22" s="258"/>
      <c r="DA22" s="258"/>
    </row>
    <row r="23" spans="8:105" x14ac:dyDescent="0.2">
      <c r="H23" s="457"/>
      <c r="CF23" s="249"/>
      <c r="CG23" s="249"/>
      <c r="CH23" s="487"/>
      <c r="CI23" s="456"/>
      <c r="CJ23" s="457"/>
      <c r="CK23" s="249"/>
      <c r="CL23" s="62"/>
      <c r="CM23" s="249"/>
      <c r="CN23" s="488"/>
      <c r="CO23" s="489"/>
      <c r="CP23" s="457"/>
      <c r="CQ23" s="249"/>
      <c r="CR23" s="62"/>
      <c r="CS23" s="62"/>
      <c r="CT23" s="488"/>
      <c r="CU23" s="489"/>
      <c r="CV23" s="457"/>
      <c r="CW23" s="258"/>
      <c r="CX23" s="258"/>
      <c r="CY23" s="258"/>
      <c r="CZ23" s="258"/>
      <c r="DA23" s="258"/>
    </row>
  </sheetData>
  <mergeCells count="1">
    <mergeCell ref="A3:B3"/>
  </mergeCells>
  <conditionalFormatting sqref="CH1:CH1048576 CN1:CN1048576 CT1:CT1048576">
    <cfRule type="expression" dxfId="51" priority="13">
      <formula>AND(ROW(CH1)&gt;14,UPPER(CH1)&lt;&gt;"CUSTOM",UPPER(CH1)&lt;&gt;"MAX",UPPER(CH1)&lt;&gt;"SUM",CH1&lt;&gt;"")</formula>
    </cfRule>
  </conditionalFormatting>
  <conditionalFormatting sqref="CV1:CV1048576">
    <cfRule type="expression" dxfId="50" priority="10">
      <formula>AND(ROW($CV1)&gt;14,OR(SUM($CV1)&gt;SUM($CQ1),SUM($CV1)&lt;SUM($CR1)))</formula>
    </cfRule>
  </conditionalFormatting>
  <conditionalFormatting sqref="CJ1:CJ1048576">
    <cfRule type="expression" dxfId="49" priority="11">
      <formula>AND(ROW(CJ1)&gt;14,OR(CJ1&gt;CF1,CJ1&lt;CG1))</formula>
    </cfRule>
  </conditionalFormatting>
  <conditionalFormatting sqref="I1:CE1048576">
    <cfRule type="expression" dxfId="48" priority="3">
      <formula>AND(ROW(I1)&gt;14,OR(SUM(I1)&gt;1,SUM(I1)&lt;0))</formula>
    </cfRule>
  </conditionalFormatting>
  <conditionalFormatting sqref="CO1:CO1048576 CU1:CU1048576 CI1:CI1048576">
    <cfRule type="expression" dxfId="47" priority="12">
      <formula>AND(ROW(CI1)&gt;14,SUM(CI1)&gt;0)</formula>
    </cfRule>
  </conditionalFormatting>
  <conditionalFormatting sqref="H1:H1048576">
    <cfRule type="expression" dxfId="46" priority="4">
      <formula>AND(ROW($H1)&gt;14,ABS(ROUND(SUM($H1),0)-ROUND(SUM($G1),0))&gt;2)</formula>
    </cfRule>
    <cfRule type="expression" dxfId="45" priority="6">
      <formula>AND(ROW($H1)&gt;14,ROUND(SUM($H1),0)&lt;&gt;ROUND(SUM($G1),0))</formula>
    </cfRule>
  </conditionalFormatting>
  <conditionalFormatting sqref="CP1:CP1048576">
    <cfRule type="expression" dxfId="44" priority="14">
      <formula>AND(ROW($CP1)&gt;14,OR(SUM($CP1)&gt;SUM($CK1),SUM($CP1)&lt;SUM($CL1)))</formula>
    </cfRule>
  </conditionalFormatting>
  <conditionalFormatting sqref="CQ1:CU1048576">
    <cfRule type="expression" dxfId="43" priority="7">
      <formula>AND(ROW($CQ1)&gt;14,$A1&lt;&gt;"",OR(SUM($CQ1)=0,$CS1&lt;=1,SUM($CQ1)=SUM($CR1),AND(SUM($G1)=SUM($CQ1),SUM($CK1)=0)))</formula>
    </cfRule>
  </conditionalFormatting>
  <conditionalFormatting sqref="CF1:CI1048576">
    <cfRule type="expression" dxfId="42" priority="8">
      <formula>AND(ROW($CF1)&gt;14,$A1&lt;&gt;"",OR(SUM($CP1)=0,SUM($CV1)=0,$CM1=0,$CS1=0,SUM($CF1)=SUM($CG1),SUM($G1)&gt;=SUM($CF1)))</formula>
    </cfRule>
  </conditionalFormatting>
  <conditionalFormatting sqref="CO1:CO1048576">
    <cfRule type="expression" dxfId="41" priority="9">
      <formula>AND(ROW($CO1)&gt;14,$A1&lt;&gt;"",UPPER($CN1)&lt;&gt;"CUSTOM")</formula>
    </cfRule>
  </conditionalFormatting>
  <conditionalFormatting sqref="CK1:CO1048576">
    <cfRule type="expression" dxfId="40" priority="5">
      <formula>AND(ROW($CK1)&gt;14,$A1&lt;&gt;"",OR(SUM($CK1)=0,$CM1&lt;=1,SUM($CK1)=SUM($CL1),AND(SUM($G1)=SUM($CK1),SUM($CQ1)=0)))</formula>
    </cfRule>
  </conditionalFormatting>
  <conditionalFormatting sqref="CU1:CU1048576">
    <cfRule type="expression" dxfId="39" priority="2">
      <formula>AND(ROW($CU1)&gt;14,$A1&lt;&gt;"",UPPER($CT1)&lt;&gt;"CUSTOM")</formula>
    </cfRule>
  </conditionalFormatting>
  <conditionalFormatting sqref="CI1:CI1048576">
    <cfRule type="expression" dxfId="38"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2022-01-03T22:27:57Z</dcterms:modified>
</cp:coreProperties>
</file>