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F9164346-401B-8A45-8BA9-242B0A9B628E}" xr6:coauthVersionLast="47" xr6:coauthVersionMax="47" xr10:uidLastSave="{00000000-0000-0000-0000-000000000000}"/>
  <bookViews>
    <workbookView xWindow="-48840" yWindow="-3440" windowWidth="46800" windowHeight="2572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36" l="1" a="1"/>
  <c r="K15" i="36" s="1"/>
  <c r="M15" i="36" a="1"/>
  <c r="M15" i="36" s="1"/>
  <c r="Q15" i="36" a="1"/>
  <c r="Q15" i="36" s="1"/>
  <c r="O15" i="36" a="1"/>
  <c r="O15" i="36" s="1"/>
  <c r="I15" i="36" a="1"/>
  <c r="I15" i="36" s="1"/>
  <c r="G15" i="36" a="1"/>
  <c r="G15" i="36" s="1"/>
  <c r="O15" i="12" a="1"/>
  <c r="O15" i="12" s="1"/>
  <c r="BV15" i="5"/>
  <c r="N15" i="12" a="1"/>
  <c r="N15" i="12" s="1"/>
  <c r="M15" i="12" a="1"/>
  <c r="M15" i="12" s="1"/>
  <c r="L15" i="12" a="1"/>
  <c r="L15" i="12" s="1"/>
  <c r="K15" i="12" a="1"/>
  <c r="K15" i="12" s="1"/>
  <c r="J15" i="12" a="1"/>
  <c r="J15" i="12" s="1"/>
  <c r="I15" i="12" a="1"/>
  <c r="I15" i="12" s="1"/>
  <c r="H15" i="12" a="1"/>
  <c r="H15" i="12" s="1"/>
  <c r="G15" i="12" a="1"/>
  <c r="G15" i="12" s="1"/>
  <c r="F15" i="16" a="1"/>
  <c r="F15" i="16" s="1"/>
  <c r="F15" i="44" a="1"/>
  <c r="F15" i="44" s="1"/>
  <c r="N4" i="5"/>
  <c r="K15" i="10" l="1"/>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T15" i="20" l="1"/>
  <c r="S15" i="20"/>
  <c r="S4" i="20" s="1"/>
  <c r="AS15" i="5"/>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BR15" i="12" a="1"/>
  <c r="BR15" i="12" s="1"/>
  <c r="F15" i="12" a="1"/>
  <c r="F15" i="12" s="1"/>
  <c r="K15" i="7"/>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15" i="12"/>
  <c r="BV4" i="12" s="1"/>
  <c r="H15" i="7"/>
  <c r="J15" i="7"/>
  <c r="I15" i="7"/>
  <c r="I4" i="7" s="1"/>
  <c r="F15" i="7"/>
  <c r="F4" i="7" s="1"/>
  <c r="G15" i="7"/>
  <c r="G4" i="7" s="1"/>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AF4" i="10"/>
  <c r="AC4" i="10"/>
  <c r="BW15" i="12"/>
  <c r="BW4" i="12" s="1"/>
  <c r="AD4" i="10" l="1"/>
  <c r="BC15" i="46" a="1"/>
  <c r="BC15" i="46" s="1"/>
  <c r="BC4" i="46" s="1"/>
  <c r="K4" i="36"/>
  <c r="G4" i="36"/>
  <c r="M4" i="36"/>
  <c r="N4" i="12" l="1"/>
  <c r="O4" i="8" l="1"/>
  <c r="AD4" i="7"/>
  <c r="T4" i="8"/>
  <c r="AE4" i="7"/>
  <c r="AA4" i="7" l="1"/>
  <c r="Y4" i="7"/>
  <c r="BT15" i="12" l="1"/>
  <c r="BT4" i="12" s="1"/>
  <c r="BR15" i="5" l="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W15" i="36"/>
  <c r="S15" i="36"/>
  <c r="U15" i="36"/>
  <c r="H4" i="12"/>
  <c r="G4" i="12" s="1"/>
  <c r="BU4" i="5"/>
  <c r="BW15" i="5"/>
  <c r="Y15" i="36" l="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Y4" i="36"/>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<sst xmlns="http://schemas.openxmlformats.org/spreadsheetml/2006/main" count="6140" uniqueCount="1212">
  <si>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</si>
  <si>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</si>
  <si>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</si>
  <si>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</si>
  <si>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</si>
  <si>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</si>
  <si>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</si>
  <si>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</si>
  <si>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</si>
  <si>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</si>
  <si>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</si>
  <si>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</si>
  <si>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</si>
  <si>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</si>
  <si>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</si>
  <si>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</si>
  <si>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</si>
  <si>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</si>
  <si>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</si>
  <si>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</si>
  <si>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</si>
  <si>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</si>
  <si>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</si>
  <si>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</si>
  <si>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</si>
  <si>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</si>
  <si>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</si>
  <si>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</si>
  <si>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</si>
  <si>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</si>
  <si>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</si>
  <si>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</si>
  <si>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</si>
  <si>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</si>
  <si>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</si>
  <si>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</si>
  <si>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</si>
  <si>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</si>
  <si>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</si>
  <si>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</si>
  <si>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</si>
  <si>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</si>
  <si>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</si>
  <si>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</si>
  <si>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</si>
  <si>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</si>
  <si>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</si>
  <si>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</si>
  <si>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</si>
  <si>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</si>
  <si>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</si>
  <si>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</si>
  <si>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</si>
  <si>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</si>
  <si>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</si>
  <si>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</si>
  <si>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</si>
  <si>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</si>
  <si>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</si>
  <si>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</si>
  <si>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</si>
  <si>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</si>
  <si>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</si>
  <si>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</si>
  <si>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</si>
  <si>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</si>
  <si>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</si>
  <si>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</si>
  <si>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</si>
  <si>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</si>
  <si>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</si>
  <si>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</si>
  <si>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</si>
  <si>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</si>
  <si>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</si>
  <si>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</si>
  <si>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</si>
  <si>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</si>
  <si>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</si>
  <si>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</si>
  <si>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</si>
  <si>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</si>
  <si>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</si>
  <si>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</si>
  <si>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</si>
  <si>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</si>
  <si>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</si>
  <si>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</si>
  <si>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</si>
  <si>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</si>
  <si>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</si>
  <si>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</si>
  <si>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</si>
  <si>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</si>
  <si>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</si>
  <si>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</si>
  <si>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</si>
  <si>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</si>
  <si>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</si>
  <si>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</si>
  <si>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</si>
  <si>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</si>
  <si>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</si>
  <si>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</si>
  <si>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</si>
  <si>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</si>
  <si>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</si>
  <si>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</si>
  <si>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</si>
  <si>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</si>
  <si>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</si>
  <si>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</si>
  <si>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</si>
  <si>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</si>
  <si>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</si>
  <si>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</si>
  <si>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</si>
  <si>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</si>
  <si>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</si>
  <si>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</si>
  <si>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</si>
  <si>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</si>
  <si>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</si>
  <si>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</si>
  <si>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</si>
  <si>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</si>
  <si>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</si>
  <si>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</si>
  <si>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</si>
  <si>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</si>
  <si>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</si>
  <si>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</si>
  <si>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</si>
  <si>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</si>
  <si>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</si>
  <si>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</si>
  <si>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</si>
  <si>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</si>
  <si>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</si>
  <si>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</si>
  <si>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</si>
  <si>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</si>
  <si>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</si>
  <si>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</si>
  <si>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</si>
  <si>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</si>
  <si>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</si>
  <si>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</si>
  <si>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</si>
  <si>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</si>
  <si>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</si>
  <si>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</si>
  <si>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</si>
  <si>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</si>
  <si>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</si>
  <si>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</si>
  <si>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</si>
  <si>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</si>
  <si>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</si>
  <si>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</si>
  <si>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</si>
  <si>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</si>
  <si>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</si>
  <si>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</si>
  <si>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</si>
  <si>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</si>
  <si>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</si>
  <si>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</si>
  <si>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</si>
  <si>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</si>
  <si>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</si>
  <si>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</si>
  <si>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</si>
  <si>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</si>
  <si>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</si>
  <si>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</si>
  <si>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</si>
  <si>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</si>
  <si>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</si>
  <si>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</si>
  <si>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</si>
  <si>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</si>
  <si>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</si>
  <si>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</si>
  <si>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</si>
  <si>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</si>
  <si>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</si>
  <si>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</si>
  <si>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</si>
  <si>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</si>
  <si>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</si>
  <si>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</si>
  <si>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</si>
  <si>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</si>
  <si>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</si>
  <si>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</si>
  <si>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</si>
  <si>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</si>
  <si>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</si>
  <si>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</si>
  <si>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</si>
  <si>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</si>
  <si>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</si>
  <si>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</si>
  <si>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</si>
  <si>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</si>
  <si>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</si>
  <si>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</si>
  <si>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</si>
  <si>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</si>
  <si>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</si>
  <si>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</si>
  <si>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</si>
  <si>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</si>
  <si>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</si>
  <si>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</si>
  <si>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</si>
  <si>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</si>
  <si>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</si>
  <si>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</si>
  <si>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</si>
  <si>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</si>
  <si>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</si>
  <si>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</si>
  <si>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</si>
  <si>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</si>
  <si>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</si>
  <si>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</si>
  <si>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</si>
  <si>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</si>
  <si>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</si>
  <si>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</si>
  <si>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</si>
  <si>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</si>
  <si>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</si>
  <si>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</si>
  <si>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</si>
  <si>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</si>
  <si>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</si>
  <si>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</si>
  <si>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</si>
  <si>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</si>
  <si>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</si>
  <si>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</si>
  <si>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</si>
  <si>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</si>
  <si>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</si>
  <si>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</si>
  <si>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</si>
  <si>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</si>
  <si>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</si>
  <si>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</si>
  <si>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</si>
  <si>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</si>
  <si>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</si>
  <si>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</si>
  <si>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</si>
  <si>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</si>
  <si>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</si>
  <si>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</si>
  <si>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</si>
  <si>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</si>
  <si>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</si>
  <si>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</si>
  <si>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</si>
  <si>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</si>
  <si>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</si>
  <si>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</si>
  <si>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</si>
  <si>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</si>
  <si>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</si>
  <si>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</si>
  <si>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</si>
  <si>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</si>
  <si>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</si>
  <si>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</si>
  <si>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</si>
  <si>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</si>
  <si>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</si>
  <si>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</si>
  <si>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</si>
  <si>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</si>
  <si>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</si>
  <si>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</si>
  <si>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</si>
  <si>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</si>
  <si>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</si>
  <si>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</si>
  <si>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</si>
  <si>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</si>
  <si>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</si>
  <si>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</si>
  <si>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</si>
  <si>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</si>
  <si>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</si>
  <si>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</si>
  <si>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</si>
  <si>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</si>
  <si>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</si>
  <si>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</si>
  <si>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</si>
  <si>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</si>
  <si>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</si>
  <si>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</si>
  <si>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</si>
  <si>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</si>
  <si>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</si>
  <si>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</si>
  <si>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</si>
  <si>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</si>
  <si>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</si>
  <si>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</si>
  <si>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</si>
  <si>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</si>
  <si>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</si>
  <si>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</si>
  <si>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</si>
  <si>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</si>
  <si>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</si>
  <si>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</si>
  <si>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</si>
  <si>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</si>
  <si>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</si>
  <si>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</si>
  <si>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</si>
  <si>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</si>
  <si>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</si>
  <si>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</si>
  <si>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</si>
  <si>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</si>
  <si>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</si>
  <si>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</si>
  <si>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</si>
  <si>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</si>
  <si>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</si>
  <si>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</si>
  <si>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</si>
  <si>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</si>
  <si>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</si>
  <si>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</si>
  <si>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</si>
  <si>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</si>
  <si>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</si>
  <si>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</si>
  <si>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</si>
  <si>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</si>
  <si>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</si>
  <si>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</si>
  <si>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</si>
  <si>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</si>
  <si>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</si>
  <si>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</si>
  <si>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</si>
  <si>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</si>
  <si>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</si>
  <si>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</si>
  <si>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</si>
  <si>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</si>
  <si>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</si>
  <si>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</si>
  <si>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</si>
  <si>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</si>
  <si>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</si>
  <si>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</si>
  <si>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</si>
  <si>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</si>
  <si>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</si>
  <si>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</si>
  <si>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</si>
  <si>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</si>
  <si>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</si>
  <si>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</si>
  <si>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</si>
  <si>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</si>
  <si>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</si>
  <si>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</si>
  <si>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</si>
  <si>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</si>
  <si>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</si>
  <si>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</si>
  <si>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</si>
  <si>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</si>
  <si>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</si>
  <si>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</si>
  <si>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</si>
  <si>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</si>
  <si>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</si>
  <si>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</si>
  <si>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</si>
  <si>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</si>
  <si>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</si>
  <si>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</si>
  <si>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</si>
  <si>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</si>
  <si>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</si>
  <si>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</si>
  <si>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</si>
  <si>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</si>
  <si>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</si>
  <si>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</si>
  <si>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</si>
  <si>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</si>
  <si>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</si>
  <si>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</si>
  <si>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</si>
  <si>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</si>
  <si>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</si>
  <si>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</si>
  <si>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</si>
  <si>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</si>
  <si>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</si>
  <si>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</si>
  <si>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</si>
  <si>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</si>
  <si>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</si>
  <si>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</si>
  <si>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</si>
  <si>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</si>
  <si>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</si>
  <si>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</si>
  <si>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</si>
  <si>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</si>
  <si>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</si>
  <si>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</si>
  <si>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</si>
  <si>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</si>
  <si>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</si>
  <si>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</si>
  <si>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</si>
  <si>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</si>
  <si>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</si>
  <si>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</si>
  <si>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</si>
  <si>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</si>
  <si>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</si>
  <si>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</si>
  <si>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</si>
  <si>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</si>
  <si>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</si>
  <si>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</si>
  <si>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</si>
  <si>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</si>
  <si>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</si>
  <si>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</si>
  <si>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</si>
  <si>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</si>
  <si>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</si>
  <si>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</si>
  <si>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</si>
  <si>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</si>
  <si>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</si>
  <si>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</si>
  <si>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</si>
  <si>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</si>
  <si>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</si>
  <si>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</si>
  <si>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</si>
  <si>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</si>
  <si>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</si>
  <si>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</si>
  <si>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</si>
  <si>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</si>
  <si>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</si>
  <si>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</si>
  <si>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</si>
  <si>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</si>
  <si>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</si>
  <si>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</si>
  <si>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</si>
  <si>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</si>
  <si>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</si>
  <si>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</si>
  <si>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</si>
  <si>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</si>
  <si>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</si>
  <si>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</si>
  <si>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</si>
  <si>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</si>
  <si>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</si>
  <si>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</si>
  <si>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</si>
  <si>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</si>
  <si>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</si>
  <si>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</si>
  <si>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</si>
  <si>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</si>
  <si>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</si>
  <si>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</si>
  <si>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</si>
  <si>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</si>
  <si>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</si>
  <si>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</si>
  <si>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</si>
  <si>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</si>
  <si>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</si>
  <si>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</si>
  <si>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</si>
  <si>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</si>
  <si>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</si>
  <si>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</si>
  <si>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</si>
  <si>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</si>
  <si>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</si>
  <si>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</si>
  <si>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</si>
  <si>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</si>
  <si>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</si>
  <si>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</si>
  <si>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</si>
  <si>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</si>
  <si>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</si>
  <si>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</si>
  <si>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</si>
  <si>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</si>
  <si>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</si>
  <si>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</si>
  <si>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</si>
  <si>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</si>
  <si>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</si>
  <si>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</si>
  <si>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</si>
  <si>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</si>
  <si>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</si>
  <si>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</si>
  <si>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</si>
  <si>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</si>
  <si>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</si>
  <si>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</si>
  <si>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</si>
  <si>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</si>
  <si>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</si>
  <si>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</si>
  <si>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</si>
  <si>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</si>
  <si>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</si>
  <si>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</si>
  <si>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</si>
  <si>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</si>
  <si>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</si>
  <si>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</si>
  <si>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</si>
  <si>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</si>
  <si>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</si>
  <si>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</si>
  <si>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</si>
  <si>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</si>
  <si>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</si>
  <si>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</si>
  <si>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</si>
  <si>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</si>
  <si>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</si>
  <si>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</si>
  <si>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</si>
  <si>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</si>
  <si>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</si>
  <si>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</si>
  <si>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</si>
  <si>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</si>
  <si>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</si>
  <si>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</si>
  <si>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</si>
  <si>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</si>
  <si>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</si>
  <si>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</si>
  <si>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</si>
  <si>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</si>
  <si>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</si>
  <si>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</si>
  <si>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</si>
  <si>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</si>
  <si>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</si>
  <si>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</si>
  <si>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</si>
  <si>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</si>
  <si>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</si>
  <si>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</si>
  <si>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</si>
  <si>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</si>
  <si>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</si>
  <si>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</si>
  <si>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</si>
  <si>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</si>
  <si>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</si>
  <si>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</si>
  <si>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</si>
  <si>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</si>
  <si>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</si>
  <si>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</si>
  <si>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</si>
  <si>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</si>
  <si>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</si>
  <si>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</si>
  <si>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</si>
  <si>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</si>
  <si>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</si>
  <si>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</si>
  <si>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</si>
  <si>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</si>
  <si>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</si>
  <si>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</si>
  <si>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</si>
  <si>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</si>
  <si>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</si>
  <si>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</si>
  <si>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</si>
  <si>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</si>
  <si>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</si>
  <si>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</si>
  <si>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</si>
  <si>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</si>
  <si>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</si>
  <si>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</si>
  <si>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</si>
  <si>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</si>
  <si>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</si>
  <si>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</si>
  <si>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</si>
  <si>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</si>
  <si>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</si>
  <si>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</si>
  <si>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</si>
  <si>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</si>
  <si>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</si>
  <si>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</si>
  <si>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</si>
  <si>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</si>
  <si>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</si>
  <si>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</si>
  <si>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</si>
  <si>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</si>
  <si>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</si>
  <si>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</si>
  <si>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</si>
  <si>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</si>
  <si>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</si>
  <si>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</si>
  <si>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</si>
  <si>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</si>
  <si>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</si>
  <si>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</si>
  <si>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</si>
  <si>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</si>
  <si>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</si>
  <si>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</si>
  <si>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</si>
  <si>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</si>
  <si>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</si>
  <si>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</si>
  <si>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</si>
  <si>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</si>
  <si>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</si>
  <si>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</si>
  <si>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</si>
  <si>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</si>
  <si>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</si>
  <si>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</si>
  <si>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</si>
  <si>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</si>
  <si>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</si>
  <si>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</si>
  <si>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</si>
  <si>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</si>
  <si>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</si>
  <si>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</si>
  <si>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</si>
  <si>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</si>
  <si>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</si>
  <si>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</si>
  <si>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</si>
  <si>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</si>
  <si>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</si>
  <si>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</si>
  <si>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</si>
  <si>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</si>
  <si>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</si>
  <si>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</si>
  <si>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</si>
  <si>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</si>
  <si>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</si>
  <si>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</si>
  <si>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</si>
  <si>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</si>
  <si>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</si>
  <si>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</si>
  <si>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</si>
  <si>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</si>
  <si>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</si>
  <si>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</si>
  <si>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</si>
  <si>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</si>
  <si>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</si>
  <si>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</si>
  <si>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</si>
  <si>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</si>
  <si>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</si>
  <si>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</si>
  <si>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</si>
  <si>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</si>
  <si>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</si>
  <si>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</si>
  <si>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</si>
  <si>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</si>
  <si>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</si>
  <si>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</si>
  <si>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</si>
  <si>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</si>
  <si>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</si>
  <si>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</si>
  <si>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</si>
  <si>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</si>
  <si>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</si>
  <si>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</si>
  <si>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</si>
  <si>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</si>
  <si>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</si>
  <si>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</si>
  <si>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</si>
  <si>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</si>
  <si>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</si>
  <si>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</si>
  <si>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</si>
  <si>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</si>
  <si>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</si>
  <si>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</si>
  <si>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</si>
  <si>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</si>
  <si>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</si>
  <si>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</si>
  <si>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</si>
  <si>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</si>
  <si>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</si>
  <si>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</si>
  <si>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</si>
  <si>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</si>
  <si>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</si>
  <si>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</si>
  <si>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</si>
  <si>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</si>
  <si>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</si>
  <si>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</si>
  <si>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</si>
  <si>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</si>
  <si>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</si>
  <si>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</si>
  <si>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</si>
  <si>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</si>
  <si>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</si>
  <si>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</si>
  <si>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</si>
  <si>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</si>
  <si>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</si>
  <si>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</si>
  <si>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</si>
  <si>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</si>
  <si>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</si>
  <si>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</si>
  <si>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</si>
  <si>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</si>
  <si>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</si>
  <si>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</si>
  <si>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</si>
  <si>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</si>
  <si>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</si>
  <si>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</si>
  <si>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</si>
  <si>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</si>
  <si>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</si>
  <si>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</si>
  <si>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</si>
  <si>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</si>
  <si>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</si>
  <si>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</si>
  <si>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</si>
  <si>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</si>
  <si>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</si>
  <si>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</si>
  <si>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</si>
  <si>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</si>
  <si>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</si>
  <si>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</si>
  <si>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</si>
  <si>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</si>
  <si>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</si>
  <si>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</si>
  <si>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</si>
  <si>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</si>
  <si>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</si>
  <si>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</si>
  <si>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</si>
  <si>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</si>
  <si>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</si>
  <si>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</si>
  <si>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</si>
  <si>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</si>
  <si>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</si>
  <si>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</si>
  <si>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</si>
  <si>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</si>
  <si>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</si>
  <si>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</si>
  <si>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</si>
  <si>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</si>
  <si>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</si>
  <si>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</si>
  <si>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</si>
  <si>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</si>
  <si>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</si>
  <si>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</si>
  <si>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</si>
  <si>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</si>
  <si>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</si>
  <si>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</si>
  <si>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</si>
  <si>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</si>
  <si>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</si>
  <si>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</si>
  <si>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</si>
  <si>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</si>
  <si>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</si>
  <si>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</si>
  <si>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</si>
  <si>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</si>
  <si>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</si>
  <si>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</si>
  <si>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</si>
  <si>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</si>
  <si>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</si>
  <si>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</si>
  <si>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</si>
  <si>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</si>
  <si>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</si>
  <si>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</si>
  <si>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</si>
  <si>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</si>
  <si>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</si>
  <si>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</si>
  <si>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</si>
  <si>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</si>
  <si>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</si>
  <si>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</si>
  <si>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</si>
  <si>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</si>
  <si>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</si>
  <si>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</si>
  <si>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</si>
  <si>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</si>
  <si>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</si>
  <si>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</si>
  <si>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</si>
  <si>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</si>
  <si>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</si>
  <si>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</si>
  <si>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</si>
  <si>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</si>
  <si>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</si>
  <si>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</si>
  <si>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</si>
  <si>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</si>
  <si>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</si>
  <si>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</si>
  <si>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</si>
  <si>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</si>
  <si>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</si>
  <si>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</si>
  <si>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</si>
  <si>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</si>
  <si>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</si>
  <si>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</si>
  <si>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</si>
  <si>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</si>
  <si>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</si>
  <si>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</si>
  <si>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</si>
  <si>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</si>
  <si>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</si>
  <si>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</si>
  <si>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</si>
  <si>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</si>
  <si>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</si>
  <si>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</si>
  <si>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</si>
  <si>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</si>
  <si>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</si>
  <si>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</si>
  <si>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</si>
  <si>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</si>
  <si>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</si>
  <si>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</si>
  <si>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</si>
  <si>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</si>
  <si>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</si>
  <si>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</si>
  <si>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</si>
  <si>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</si>
  <si>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</si>
  <si>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</si>
  <si>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</si>
  <si>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</si>
  <si>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</si>
  <si>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</si>
  <si>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</si>
  <si>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</si>
  <si>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</si>
  <si>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</si>
  <si>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</si>
  <si>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</si>
  <si>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</si>
  <si>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</si>
  <si>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</si>
  <si>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</si>
  <si>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</si>
  <si>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</si>
  <si>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</si>
  <si>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</si>
  <si>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</si>
  <si>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</si>
  <si>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</si>
  <si>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</si>
  <si>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</si>
  <si>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</si>
  <si>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</si>
  <si>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</si>
  <si>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</si>
  <si>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</si>
  <si>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</si>
  <si>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</si>
  <si>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</si>
  <si>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</si>
  <si>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</si>
  <si>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</si>
  <si>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</si>
  <si>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</si>
  <si>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</si>
  <si>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</si>
  <si>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</si>
  <si>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</si>
  <si>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</si>
  <si>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</si>
  <si>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</si>
  <si>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</si>
  <si>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</si>
  <si>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</si>
  <si>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</si>
  <si>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</si>
  <si>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</si>
  <si>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</si>
  <si>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</si>
  <si>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</si>
  <si>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</si>
  <si>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</si>
  <si>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</si>
  <si>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</si>
  <si>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</si>
  <si>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</si>
  <si>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</si>
  <si>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</si>
  <si>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</si>
  <si>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</si>
  <si>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</si>
  <si>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</si>
  <si>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</si>
  <si>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</si>
  <si>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</si>
  <si>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</si>
  <si>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</si>
  <si>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</si>
  <si>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</si>
  <si>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</si>
  <si>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</si>
  <si>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</si>
  <si>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</si>
  <si>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</si>
  <si>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</si>
  <si>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</si>
  <si>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</si>
  <si>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</si>
  <si>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</si>
  <si>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</si>
  <si>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</si>
  <si>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</si>
  <si>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</si>
  <si>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</si>
  <si>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</si>
  <si>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</si>
  <si>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</si>
  <si>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</si>
  <si>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</si>
  <si>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</si>
  <si>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</si>
  <si>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</si>
  <si>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</si>
  <si>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</si>
  <si>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</si>
  <si>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</si>
  <si>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</si>
  <si>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</si>
  <si>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</si>
  <si>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</si>
  <si>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</si>
  <si>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</si>
  <si>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</si>
  <si>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</si>
  <si>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</si>
  <si>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</si>
  <si>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</si>
  <si>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</si>
  <si>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</si>
  <si>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</si>
  <si>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</si>
  <si>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</si>
  <si>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</si>
  <si>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</si>
  <si>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</si>
  <si>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</si>
  <si>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</si>
  <si>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</si>
  <si>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</si>
  <si>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</si>
  <si>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</si>
  <si>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</si>
  <si>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</si>
  <si>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</si>
  <si>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</si>
  <si>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</si>
  <si>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</si>
  <si>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</si>
  <si>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</si>
  <si>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</si>
  <si>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</si>
  <si>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</si>
  <si>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</si>
  <si>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</si>
  <si>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</si>
  <si>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</si>
  <si>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</si>
  <si>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</si>
  <si>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</si>
  <si>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</si>
  <si>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</si>
  <si>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</si>
  <si>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</si>
  <si>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</si>
  <si>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</si>
  <si>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</si>
  <si>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</si>
  <si>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</si>
  <si>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</si>
  <si>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</si>
  <si>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</si>
  <si>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</si>
  <si>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</si>
  <si>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</si>
  <si>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</si>
  <si>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</si>
  <si>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</si>
  <si>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</si>
  <si>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</si>
  <si>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</si>
  <si>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</si>
  <si>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</si>
  <si>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</si>
  <si>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</si>
  <si>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</si>
  <si>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</si>
  <si>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</si>
  <si>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</si>
  <si>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</si>
  <si>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</si>
  <si>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</si>
  <si>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</si>
  <si>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</si>
  <si>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</si>
  <si>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</si>
  <si>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</si>
  <si>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</si>
  <si>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</si>
  <si>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</si>
  <si>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</si>
  <si>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</si>
  <si>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</si>
  <si>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</si>
  <si>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</si>
  <si>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</si>
  <si>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</si>
  <si>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</si>
  <si>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</si>
  <si>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</si>
  <si>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</si>
  <si>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</si>
  <si>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</si>
  <si>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</si>
  <si>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</si>
  <si>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</si>
  <si>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</si>
  <si>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</si>
  <si>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</si>
  <si>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</si>
  <si>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</si>
  <si>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</si>
  <si>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</si>
  <si>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</si>
  <si>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</si>
  <si>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</si>
  <si>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</si>
  <si>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</si>
  <si>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</si>
  <si>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</si>
  <si>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</si>
  <si>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</si>
  <si>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</si>
  <si>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</si>
  <si>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</si>
  <si>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</si>
  <si>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</si>
  <si>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</si>
  <si>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</si>
  <si>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</si>
  <si>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</si>
  <si>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</si>
  <si>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</si>
  <si>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</si>
  <si>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</si>
  <si>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</si>
  <si>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</si>
  <si>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</si>
  <si>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</si>
  <si>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</si>
  <si>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</si>
  <si>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</si>
  <si>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</si>
  <si>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</si>
  <si>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</si>
  <si>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</si>
  <si>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</si>
  <si>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</si>
  <si>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</si>
  <si>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</si>
  <si>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</si>
  <si>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</si>
  <si>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</si>
  <si>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</si>
  <si>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</si>
  <si>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</si>
  <si>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</si>
  <si>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</si>
  <si>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</si>
  <si>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</si>
  <si>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</si>
  <si>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</si>
  <si>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</si>
  <si>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</si>
  <si>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</si>
  <si>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</si>
  <si>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</si>
  <si>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</si>
  <si>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</si>
  <si>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</si>
  <si>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</si>
  <si>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</si>
  <si>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</si>
  <si>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</si>
  <si>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</si>
  <si>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</si>
  <si>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</si>
  <si>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</si>
  <si>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</si>
  <si>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</si>
  <si>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</si>
  <si>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</si>
  <si>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</si>
  <si>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</si>
  <si>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</si>
  <si>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</si>
  <si>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</si>
  <si>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</si>
  <si>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</si>
  <si>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</si>
  <si>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</si>
  <si>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</si>
  <si>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</si>
  <si>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</si>
  <si>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</si>
  <si>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</si>
  <si>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</si>
  <si>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</si>
  <si>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</si>
  <si>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</si>
  <si>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</si>
  <si>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</si>
  <si>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</si>
  <si>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</si>
  <si>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</si>
  <si>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</si>
  <si>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</si>
  <si>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</si>
  <si>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</si>
  <si>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</si>
  <si>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</si>
  <si>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</si>
  <si>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</si>
  <si>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</si>
  <si>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</si>
  <si>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</si>
  <si>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</si>
  <si>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</si>
  <si>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</si>
  <si>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</si>
  <si>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</si>
  <si>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</si>
  <si>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</si>
  <si>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</si>
  <si>
    <t>ijNOkoDJX6d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</si>
</sst>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 fontId="0" fillId="11" borderId="12" xfId="0" applyNumberFormat="1" applyFont="1" applyFill="1" applyBorder="1"/>
    <xf numFmtId="1" fontId="0" fillId="11" borderId="0" xfId="0" applyNumberFormat="1" applyFont="1" applyFill="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7" t="s">
        <v>70</v>
      </c>
      <c r="B1" s="547"/>
      <c r="C1" s="26"/>
      <c r="D1" s="27" t="str">
        <f>"Hello, "&amp;Home!$B$20&amp;" Team"</f>
        <v>Hello, Lesotho Team</v>
      </c>
      <c r="E1" s="26"/>
      <c r="F1" s="26"/>
      <c r="G1" s="26"/>
      <c r="H1" s="26"/>
      <c r="I1" s="26"/>
      <c r="J1" s="26"/>
      <c r="K1" s="26"/>
      <c r="L1" s="26"/>
      <c r="M1" s="26"/>
      <c r="N1" s="26"/>
      <c r="O1" s="26"/>
      <c r="P1" s="26"/>
      <c r="Q1" s="26"/>
      <c r="R1" s="28" t="str">
        <f ca="1">TEXT(TODAY(),"ddd, mmm dd")</f>
        <v>Wed, Nov 10</v>
      </c>
      <c r="S1" s="26"/>
    </row>
    <row r="2" spans="1:19" customFormat="1" ht="21" x14ac:dyDescent="0.25">
      <c r="A2" s="548" t="s">
        <v>1210</v>
      </c>
      <c r="B2" s="548"/>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44" t="str">
        <f>IFERROR(SUM(Cascade!$P:$P)/SUM(Cascade!$H:$H),"")</f>
        <v/>
      </c>
      <c r="E6" s="545"/>
      <c r="F6" s="546"/>
      <c r="G6" s="26"/>
      <c r="H6" s="549">
        <f>SUM(Cascade!$P:$P)-Cascade!$P$4</f>
        <v>0</v>
      </c>
      <c r="I6" s="550"/>
      <c r="J6" s="551"/>
      <c r="K6" s="26"/>
      <c r="L6" s="549" t="e">
        <f>SUM(Cascade!#REF!)-Cascade!#REF!</f>
        <v>#REF!</v>
      </c>
      <c r="M6" s="550"/>
      <c r="N6" s="551"/>
      <c r="O6" s="26"/>
      <c r="P6" s="544" t="str">
        <f>IFERROR(SUM(Cascade!$H:$H)/SUM(Cascade!$F:$F),"")</f>
        <v/>
      </c>
      <c r="Q6" s="545"/>
      <c r="R6" s="546"/>
      <c r="S6" s="26"/>
    </row>
    <row r="7" spans="1:19" customFormat="1" ht="20" customHeight="1" x14ac:dyDescent="0.2">
      <c r="A7" s="186">
        <v>2</v>
      </c>
      <c r="B7" s="18" t="s">
        <v>806</v>
      </c>
      <c r="C7" s="26"/>
      <c r="D7" s="544"/>
      <c r="E7" s="545"/>
      <c r="F7" s="546"/>
      <c r="G7" s="26"/>
      <c r="H7" s="549"/>
      <c r="I7" s="550"/>
      <c r="J7" s="551"/>
      <c r="K7" s="26"/>
      <c r="L7" s="549"/>
      <c r="M7" s="550"/>
      <c r="N7" s="551"/>
      <c r="O7" s="26"/>
      <c r="P7" s="544"/>
      <c r="Q7" s="545"/>
      <c r="R7" s="546"/>
      <c r="S7" s="26"/>
    </row>
    <row r="8" spans="1:19" customFormat="1" ht="20" customHeight="1" x14ac:dyDescent="0.2">
      <c r="A8" s="17"/>
      <c r="B8" s="18"/>
      <c r="C8" s="26"/>
      <c r="D8" s="544"/>
      <c r="E8" s="545"/>
      <c r="F8" s="546"/>
      <c r="G8" s="26"/>
      <c r="H8" s="549"/>
      <c r="I8" s="550"/>
      <c r="J8" s="551"/>
      <c r="K8" s="26"/>
      <c r="L8" s="549"/>
      <c r="M8" s="550"/>
      <c r="N8" s="551"/>
      <c r="O8" s="26"/>
      <c r="P8" s="544"/>
      <c r="Q8" s="545"/>
      <c r="R8" s="546"/>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0" t="s">
        <v>807</v>
      </c>
      <c r="F22" s="541"/>
      <c r="G22" s="541"/>
      <c r="H22" s="541"/>
      <c r="I22" s="541" t="s">
        <v>808</v>
      </c>
      <c r="J22" s="541"/>
      <c r="K22" s="542"/>
      <c r="L22" s="372"/>
      <c r="M22" s="372"/>
      <c r="N22" s="372"/>
      <c r="O22" s="372"/>
      <c r="P22" s="372"/>
      <c r="Q22" s="372"/>
      <c r="R22" s="377"/>
      <c r="S22" s="372"/>
    </row>
    <row r="23" spans="1:19" customFormat="1" ht="30" customHeight="1" x14ac:dyDescent="0.2">
      <c r="A23" s="16"/>
      <c r="B23" s="9"/>
      <c r="C23" s="372"/>
      <c r="D23" s="378"/>
      <c r="E23" s="379" t="s">
        <v>809</v>
      </c>
      <c r="F23" s="379" t="s">
        <v>44</v>
      </c>
      <c r="G23" s="379" t="s">
        <v>810</v>
      </c>
      <c r="H23" s="379" t="s">
        <v>811</v>
      </c>
      <c r="I23" s="379" t="s">
        <v>44</v>
      </c>
      <c r="J23" s="379" t="s">
        <v>810</v>
      </c>
      <c r="K23" s="380" t="s">
        <v>811</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3" t="s">
        <v>808</v>
      </c>
      <c r="F40" s="543"/>
      <c r="G40" s="543"/>
      <c r="H40" s="543"/>
      <c r="I40" s="543"/>
      <c r="J40" s="543"/>
      <c r="Q40" s="372"/>
      <c r="R40" s="377"/>
      <c r="S40" s="372"/>
    </row>
    <row r="41" spans="1:19" customFormat="1" ht="30" customHeight="1" x14ac:dyDescent="0.2">
      <c r="A41" s="16"/>
      <c r="B41" s="9"/>
      <c r="C41" s="372"/>
      <c r="D41" s="378"/>
      <c r="E41" s="379" t="s">
        <v>255</v>
      </c>
      <c r="F41" s="379" t="s">
        <v>812</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2" t="s">
        <v>285</v>
      </c>
      <c r="D6" s="10"/>
      <c r="E6" s="10"/>
      <c r="F6" s="10"/>
      <c r="G6" s="10"/>
      <c r="H6" s="10"/>
      <c r="J6" s="10"/>
      <c r="K6" s="10"/>
      <c r="L6" s="10"/>
    </row>
    <row r="7" spans="2:17" x14ac:dyDescent="0.2">
      <c r="B7" s="552"/>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2" t="s">
        <v>287</v>
      </c>
      <c r="D11" s="10"/>
      <c r="E11" s="10"/>
      <c r="F11" s="10"/>
      <c r="G11" s="10"/>
      <c r="H11" s="10"/>
      <c r="J11" s="10"/>
      <c r="K11" s="10"/>
      <c r="L11" s="10"/>
    </row>
    <row r="12" spans="2:17" x14ac:dyDescent="0.2">
      <c r="B12" s="552"/>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2" t="s">
        <v>289</v>
      </c>
      <c r="D16" s="10"/>
      <c r="E16" s="10"/>
      <c r="F16" s="10"/>
      <c r="G16" s="10"/>
      <c r="H16" s="10"/>
      <c r="J16" s="10"/>
      <c r="K16" s="10"/>
      <c r="L16" s="10"/>
    </row>
    <row r="17" spans="2:12" x14ac:dyDescent="0.2">
      <c r="B17" s="552"/>
      <c r="D17" s="10"/>
      <c r="E17" s="10"/>
      <c r="F17" s="10"/>
      <c r="G17" s="10"/>
      <c r="H17" s="10"/>
      <c r="J17" s="10"/>
      <c r="K17" s="10"/>
      <c r="L17" s="10"/>
    </row>
    <row r="18" spans="2:12" x14ac:dyDescent="0.2">
      <c r="B18" s="190"/>
      <c r="D18" s="10"/>
      <c r="E18" s="10"/>
      <c r="F18" s="10"/>
      <c r="G18" s="10"/>
      <c r="H18" s="10"/>
      <c r="J18" s="10"/>
      <c r="K18" s="10"/>
      <c r="L18" s="10"/>
    </row>
    <row r="19" spans="2:12" x14ac:dyDescent="0.2">
      <c r="B19" s="552" t="s">
        <v>290</v>
      </c>
      <c r="D19" s="10"/>
      <c r="E19" s="10"/>
      <c r="F19" s="10"/>
      <c r="G19" s="10"/>
      <c r="H19" s="10"/>
      <c r="J19" s="10"/>
      <c r="K19" s="10"/>
      <c r="L19" s="10"/>
    </row>
    <row r="20" spans="2:12" x14ac:dyDescent="0.2">
      <c r="B20" s="552"/>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804</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2" t="s">
        <v>803</v>
      </c>
      <c r="D26" s="10"/>
      <c r="E26" s="10"/>
      <c r="F26" s="10"/>
      <c r="G26" s="10"/>
      <c r="H26" s="10"/>
      <c r="J26" s="10"/>
      <c r="K26" s="10"/>
      <c r="L26" s="10"/>
    </row>
    <row r="27" spans="2:12" x14ac:dyDescent="0.2">
      <c r="B27" s="552"/>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1002</v>
      </c>
      <c r="E3" s="189" t="s">
        <v>1078</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22" priority="3" operator="containsText" text="BLANK PRIORITIZATIONS">
      <formula>NOT(ISERROR(SEARCH("BLANK PRIORITIZATIONS",E4)))</formula>
    </cfRule>
  </conditionalFormatting>
  <conditionalFormatting sqref="C1:D1048576">
    <cfRule type="expression" dxfId="221" priority="2">
      <formula>AND(ROW(C1)&gt;14,$B1&lt;&gt;"",C1&lt;&gt;1,C1&lt;&gt;2,C1&lt;&gt;4,C1&lt;&gt;5,C1&lt;&gt;6,C1&lt;&gt;7,C1&lt;&gt;8,C1&lt;&gt;"M",C1&lt;&gt;"NA")</formula>
    </cfRule>
  </conditionalFormatting>
  <conditionalFormatting sqref="D1:D1048576">
    <cfRule type="expression" dxfId="220" priority="728">
      <formula>AND(ROW($D1)&gt;14,$D1="",$B1&lt;&gt;"")</formula>
    </cfRule>
    <cfRule type="expression" dxfId="21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10" zoomScaleNormal="110" workbookViewId="0">
      <pane xSplit="5" ySplit="14" topLeftCell="F15" activePane="bottomRight" state="frozen"/>
      <selection pane="topRight"/>
      <selection pane="bottomLeft"/>
      <selection pane="bottomRight" activeCell="AJ8" sqref="AJ8:AJ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855</v>
      </c>
      <c r="W1" s="50"/>
      <c r="X1" s="50"/>
      <c r="Y1" s="47"/>
      <c r="Z1" s="39"/>
      <c r="AA1" s="39"/>
      <c r="AB1" s="497" t="s">
        <v>1189</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810</v>
      </c>
      <c r="BH1" s="131"/>
      <c r="BI1" s="206" t="s">
        <v>488</v>
      </c>
      <c r="BJ1" s="111"/>
      <c r="BK1" s="111"/>
      <c r="BL1" s="207"/>
      <c r="BM1" s="207"/>
      <c r="BN1" s="207"/>
      <c r="BO1" s="168"/>
      <c r="BP1" s="168"/>
      <c r="BQ1" s="168"/>
      <c r="BR1" s="168"/>
      <c r="BS1" s="168"/>
      <c r="BT1" s="168"/>
      <c r="BU1" s="168"/>
      <c r="BV1" s="168"/>
      <c r="BW1" s="49" t="s">
        <v>1046</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834</v>
      </c>
      <c r="G3" s="534" t="s">
        <v>1052</v>
      </c>
      <c r="H3" s="177" t="s">
        <v>620</v>
      </c>
      <c r="I3" s="534" t="s">
        <v>1053</v>
      </c>
      <c r="J3" s="253" t="s">
        <v>835</v>
      </c>
      <c r="K3" s="534" t="s">
        <v>1054</v>
      </c>
      <c r="L3" s="177" t="s">
        <v>836</v>
      </c>
      <c r="M3" s="534" t="s">
        <v>1144</v>
      </c>
      <c r="N3" s="177" t="s">
        <v>838</v>
      </c>
      <c r="O3" s="534" t="s">
        <v>1055</v>
      </c>
      <c r="P3" s="177" t="s">
        <v>839</v>
      </c>
      <c r="Q3" s="534" t="s">
        <v>1056</v>
      </c>
      <c r="R3" s="177" t="s">
        <v>841</v>
      </c>
      <c r="S3" s="534" t="s">
        <v>1057</v>
      </c>
      <c r="T3" s="177" t="s">
        <v>840</v>
      </c>
      <c r="U3" s="232" t="s">
        <v>1058</v>
      </c>
      <c r="V3" s="276" t="s">
        <v>837</v>
      </c>
      <c r="W3" s="89" t="s">
        <v>1039</v>
      </c>
      <c r="X3" s="89" t="s">
        <v>1040</v>
      </c>
      <c r="Y3" s="80" t="s">
        <v>845</v>
      </c>
      <c r="Z3" s="250" t="s">
        <v>1029</v>
      </c>
      <c r="AA3" s="250" t="s">
        <v>1201</v>
      </c>
      <c r="AB3" s="506" t="s">
        <v>1188</v>
      </c>
      <c r="AC3" s="507" t="s">
        <v>1190</v>
      </c>
      <c r="AD3" s="507" t="s">
        <v>844</v>
      </c>
      <c r="AE3" s="508" t="s">
        <v>1191</v>
      </c>
      <c r="AF3" s="507" t="s">
        <v>846</v>
      </c>
      <c r="AG3" s="534" t="s">
        <v>1049</v>
      </c>
      <c r="AH3" s="534" t="s">
        <v>1199</v>
      </c>
      <c r="AI3" s="536" t="s">
        <v>850</v>
      </c>
      <c r="AJ3" s="508" t="s">
        <v>1192</v>
      </c>
      <c r="AK3" s="507" t="s">
        <v>1194</v>
      </c>
      <c r="AL3" s="507" t="s">
        <v>843</v>
      </c>
      <c r="AM3" s="509" t="s">
        <v>1193</v>
      </c>
      <c r="AN3" s="507" t="s">
        <v>847</v>
      </c>
      <c r="AO3" s="446" t="s">
        <v>848</v>
      </c>
      <c r="AP3" s="536" t="s">
        <v>1203</v>
      </c>
      <c r="AQ3" s="327" t="s">
        <v>1204</v>
      </c>
      <c r="AR3" s="79" t="s">
        <v>1206</v>
      </c>
      <c r="AS3" s="447" t="s">
        <v>842</v>
      </c>
      <c r="AT3" s="447" t="s">
        <v>1208</v>
      </c>
      <c r="AU3" s="339" t="s">
        <v>1061</v>
      </c>
      <c r="AV3" s="447" t="s">
        <v>1005</v>
      </c>
      <c r="AW3" s="447" t="s">
        <v>851</v>
      </c>
      <c r="AX3" s="310" t="s">
        <v>849</v>
      </c>
      <c r="AY3" s="447" t="s">
        <v>851</v>
      </c>
      <c r="AZ3" s="200" t="s">
        <v>1051</v>
      </c>
      <c r="BA3" s="93" t="s">
        <v>1065</v>
      </c>
      <c r="BB3" s="447" t="s">
        <v>852</v>
      </c>
      <c r="BC3" s="310" t="s">
        <v>897</v>
      </c>
      <c r="BD3" s="327" t="s">
        <v>899</v>
      </c>
      <c r="BE3" s="327" t="s">
        <v>898</v>
      </c>
      <c r="BF3" s="447" t="s">
        <v>853</v>
      </c>
      <c r="BG3" s="310" t="s">
        <v>1066</v>
      </c>
      <c r="BH3" s="447" t="s">
        <v>1041</v>
      </c>
      <c r="BI3" s="75" t="s">
        <v>1050</v>
      </c>
      <c r="BJ3" s="127" t="s">
        <v>907</v>
      </c>
      <c r="BK3" s="127" t="s">
        <v>908</v>
      </c>
      <c r="BL3" s="209" t="s">
        <v>909</v>
      </c>
      <c r="BM3" s="259" t="s">
        <v>1047</v>
      </c>
      <c r="BN3" s="209" t="s">
        <v>1006</v>
      </c>
      <c r="BO3" s="135" t="s">
        <v>1007</v>
      </c>
      <c r="BP3" s="340" t="s">
        <v>1008</v>
      </c>
      <c r="BQ3" s="340" t="s">
        <v>918</v>
      </c>
      <c r="BR3" s="340" t="s">
        <v>919</v>
      </c>
      <c r="BS3" s="104" t="s">
        <v>920</v>
      </c>
      <c r="BT3" s="104" t="s">
        <v>1009</v>
      </c>
      <c r="BU3" s="340" t="s">
        <v>1010</v>
      </c>
      <c r="BV3" s="340" t="s">
        <v>922</v>
      </c>
      <c r="BW3" s="443" t="s">
        <v>871</v>
      </c>
      <c r="BX3" s="127" t="s">
        <v>1011</v>
      </c>
      <c r="BY3" s="127" t="s">
        <v>870</v>
      </c>
      <c r="BZ3" s="127" t="s">
        <v>872</v>
      </c>
      <c r="CA3" s="127" t="s">
        <v>882</v>
      </c>
      <c r="CB3" s="127" t="s">
        <v>1012</v>
      </c>
      <c r="CC3" s="127" t="s">
        <v>873</v>
      </c>
      <c r="CD3" s="200" t="s">
        <v>1013</v>
      </c>
      <c r="CE3" s="135" t="s">
        <v>1014</v>
      </c>
      <c r="CF3" s="81" t="s">
        <v>1015</v>
      </c>
      <c r="CG3" s="79" t="s">
        <v>1044</v>
      </c>
      <c r="CH3" s="79" t="s">
        <v>1045</v>
      </c>
      <c r="CI3" s="103" t="s">
        <v>1106</v>
      </c>
      <c r="CJ3" s="103" t="s">
        <v>1016</v>
      </c>
      <c r="CK3" s="103" t="s">
        <v>1107</v>
      </c>
      <c r="CL3" s="103" t="s">
        <v>1017</v>
      </c>
      <c r="CM3" s="80" t="s">
        <v>1018</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IF(SUM($T4)&lt;=0,"",SUM($AT4)/SUM($T4))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IF((SUM($CJ4)+SUM($CI4))&lt;=0,"",SUM($CI4)/(SUM($CJ4)+SUM($CI4)))</f>
        <v/>
      </c>
      <c r="CH4" s="83" t="str">
        <f>IF((SUM($CK4)+SUM($CL4))&lt;=0,"",SUM($CK4)/(SUM($CK4)+SUM($CL4)))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IF(SUM($BO4)&lt;=0,"",(SUM($CI4)+SUM($CK4))/SUM($BO4))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824</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57"/>
      <c r="AC8" s="519" t="s">
        <v>1035</v>
      </c>
      <c r="AD8" s="519" t="s">
        <v>815</v>
      </c>
      <c r="AE8" s="520" t="s">
        <v>147</v>
      </c>
      <c r="AF8" s="520" t="s">
        <v>964</v>
      </c>
      <c r="AJ8" s="558"/>
      <c r="AK8" s="519" t="s">
        <v>143</v>
      </c>
      <c r="AL8" s="519" t="s">
        <v>141</v>
      </c>
      <c r="AM8" s="539" t="s">
        <v>145</v>
      </c>
      <c r="AN8" s="520" t="s">
        <v>858</v>
      </c>
      <c r="AS8" s="471" t="s">
        <v>106</v>
      </c>
      <c r="AU8" s="160"/>
      <c r="AW8" s="468" t="s">
        <v>858</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57"/>
      <c r="AC9" s="519" t="s">
        <v>1036</v>
      </c>
      <c r="AD9" s="519" t="s">
        <v>280</v>
      </c>
      <c r="AE9" s="520" t="s">
        <v>1211</v>
      </c>
      <c r="AF9" s="520" t="s">
        <v>965</v>
      </c>
      <c r="AJ9" s="558"/>
      <c r="AK9" s="519" t="s">
        <v>144</v>
      </c>
      <c r="AL9" s="519" t="s">
        <v>142</v>
      </c>
      <c r="AM9" s="539" t="s">
        <v>146</v>
      </c>
      <c r="AN9" s="520" t="s">
        <v>859</v>
      </c>
      <c r="AS9" s="471"/>
      <c r="AU9" s="160"/>
      <c r="AW9" s="468" t="s">
        <v>859</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57"/>
      <c r="AC10" s="519" t="s">
        <v>110</v>
      </c>
      <c r="AD10" s="519" t="s">
        <v>110</v>
      </c>
      <c r="AE10" s="520" t="s">
        <v>147</v>
      </c>
      <c r="AF10" s="520" t="s">
        <v>147</v>
      </c>
      <c r="AJ10" s="558"/>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1021</v>
      </c>
      <c r="H14" s="214" t="s">
        <v>311</v>
      </c>
      <c r="I14" s="216" t="s">
        <v>1020</v>
      </c>
      <c r="J14" s="256" t="s">
        <v>313</v>
      </c>
      <c r="K14" s="216" t="s">
        <v>1019</v>
      </c>
      <c r="L14" s="214" t="s">
        <v>312</v>
      </c>
      <c r="M14" s="537" t="s">
        <v>1143</v>
      </c>
      <c r="N14" s="214" t="s">
        <v>624</v>
      </c>
      <c r="O14" s="216" t="s">
        <v>723</v>
      </c>
      <c r="P14" s="214" t="s">
        <v>314</v>
      </c>
      <c r="Q14" s="216" t="s">
        <v>724</v>
      </c>
      <c r="R14" s="214" t="s">
        <v>854</v>
      </c>
      <c r="S14" s="216" t="s">
        <v>1003</v>
      </c>
      <c r="T14" s="221" t="s">
        <v>315</v>
      </c>
      <c r="U14" s="216" t="s">
        <v>1004</v>
      </c>
      <c r="V14" s="283" t="s">
        <v>520</v>
      </c>
      <c r="W14" s="280" t="s">
        <v>1031</v>
      </c>
      <c r="X14" s="280" t="s">
        <v>1030</v>
      </c>
      <c r="Y14" s="216" t="s">
        <v>1022</v>
      </c>
      <c r="Z14" s="126" t="s">
        <v>510</v>
      </c>
      <c r="AA14" s="221" t="s">
        <v>1202</v>
      </c>
      <c r="AB14" s="521" t="s">
        <v>1197</v>
      </c>
      <c r="AC14" s="522" t="s">
        <v>1037</v>
      </c>
      <c r="AD14" s="522" t="s">
        <v>323</v>
      </c>
      <c r="AE14" s="523" t="s">
        <v>1196</v>
      </c>
      <c r="AF14" s="524" t="s">
        <v>1028</v>
      </c>
      <c r="AG14" s="535" t="s">
        <v>516</v>
      </c>
      <c r="AH14" s="535" t="s">
        <v>1200</v>
      </c>
      <c r="AI14" s="451" t="s">
        <v>1033</v>
      </c>
      <c r="AJ14" s="523" t="s">
        <v>1198</v>
      </c>
      <c r="AK14" s="522" t="s">
        <v>1038</v>
      </c>
      <c r="AL14" s="522" t="s">
        <v>324</v>
      </c>
      <c r="AM14" s="525" t="s">
        <v>1195</v>
      </c>
      <c r="AN14" s="524" t="s">
        <v>1027</v>
      </c>
      <c r="AO14" s="139" t="s">
        <v>1026</v>
      </c>
      <c r="AP14" s="451" t="s">
        <v>1025</v>
      </c>
      <c r="AQ14" s="451" t="s">
        <v>1023</v>
      </c>
      <c r="AR14" s="216" t="s">
        <v>1205</v>
      </c>
      <c r="AS14" s="134" t="s">
        <v>1024</v>
      </c>
      <c r="AT14" s="134" t="s">
        <v>1207</v>
      </c>
      <c r="AU14" s="139" t="s">
        <v>1063</v>
      </c>
      <c r="AV14" s="134" t="s">
        <v>1032</v>
      </c>
      <c r="AW14" s="134" t="s">
        <v>997</v>
      </c>
      <c r="AX14" s="450" t="s">
        <v>1034</v>
      </c>
      <c r="AY14" s="138" t="s">
        <v>328</v>
      </c>
      <c r="AZ14" s="450" t="s">
        <v>518</v>
      </c>
      <c r="BA14" s="538" t="s">
        <v>519</v>
      </c>
      <c r="BB14" s="224" t="s">
        <v>326</v>
      </c>
      <c r="BC14" s="450" t="s">
        <v>513</v>
      </c>
      <c r="BD14" s="451" t="s">
        <v>486</v>
      </c>
      <c r="BE14" s="451" t="s">
        <v>487</v>
      </c>
      <c r="BF14" s="138" t="s">
        <v>325</v>
      </c>
      <c r="BG14" s="273" t="s">
        <v>1042</v>
      </c>
      <c r="BH14" s="138" t="s">
        <v>1043</v>
      </c>
      <c r="BI14" s="204" t="s">
        <v>514</v>
      </c>
      <c r="BJ14" s="144" t="s">
        <v>489</v>
      </c>
      <c r="BK14" s="144" t="s">
        <v>515</v>
      </c>
      <c r="BL14" s="212" t="s">
        <v>517</v>
      </c>
      <c r="BM14" s="212" t="s">
        <v>1048</v>
      </c>
      <c r="BN14" s="212" t="s">
        <v>1060</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1059</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IF(OR(LEFT($B15,4)="_Mil",AND(MAX(SUM($AN15),SUM($T15))&lt;=0,SUM($H15)&lt;=0)),"",ROUND(MAX(SUM($AN15),SUM($T15))+IF(SUM($AR15)&lt;=0,0,MAX(SUM($AR15)-SUM($AA15),0)*SUM($H15)),0))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218" priority="64">
      <formula>AND(ROW(BA1)&gt;14,ISNUMBER(BA1),ROUND(BA1,2)&lt;100%)</formula>
    </cfRule>
  </conditionalFormatting>
  <conditionalFormatting sqref="BI1:BI1048576">
    <cfRule type="expression" dxfId="217" priority="834">
      <formula>AND(ISNUMBER($BI1),ROUND($BI1,2)&gt;0)</formula>
    </cfRule>
  </conditionalFormatting>
  <conditionalFormatting sqref="CD1:CE1048576 AP1:AT1048576 F1:AN1048576">
    <cfRule type="expression" dxfId="216" priority="93">
      <formula>LEFT($B1,4)="_Mil"</formula>
    </cfRule>
  </conditionalFormatting>
  <conditionalFormatting sqref="BU1:BU1048576 CB1:CB1048576">
    <cfRule type="expression" dxfId="215" priority="83">
      <formula>AND(ROW(BU1)&gt;14,$B1&lt;&gt;"",NOT($C1="&lt;01"))</formula>
    </cfRule>
  </conditionalFormatting>
  <conditionalFormatting sqref="BM1:BN1048576 BP1:BT1048576 BW1:CA8 BW10:CA1048576 BX9:CA9 BC1:BC1048576">
    <cfRule type="expression" dxfId="214" priority="82">
      <formula>AND($C1="&lt;01",ROW(BC1)&gt;14,$B1&lt;&gt;"")</formula>
    </cfRule>
  </conditionalFormatting>
  <conditionalFormatting sqref="BQ1:BR1048576 BX1:BY1048576">
    <cfRule type="expression" dxfId="213" priority="81">
      <formula>AND(ROW(BQ1)&gt;14,$B1&lt;&gt;"",OR($C1="&lt;01",$C1="01-04",$C1="05-09"))</formula>
    </cfRule>
  </conditionalFormatting>
  <conditionalFormatting sqref="CA1:CA1048576">
    <cfRule type="expression" dxfId="212" priority="78">
      <formula>AND(ROW(BT1)&gt;14,$B1&lt;&gt;"",$D1&lt;&gt;"Male")</formula>
    </cfRule>
    <cfRule type="expression" dxfId="211" priority="80">
      <formula>AND(ROW(BQ1)&gt;14,$B1&lt;&gt;"",OR($C1="&lt;01",$C1="01-04",$C1="05-09",$C1="10-14"))</formula>
    </cfRule>
  </conditionalFormatting>
  <conditionalFormatting sqref="BQ1:BR1048576">
    <cfRule type="expression" dxfId="210" priority="79">
      <formula>AND(ROW(BJ1)&gt;14,$B1&lt;&gt;"",$D1&lt;&gt;"Female")</formula>
    </cfRule>
  </conditionalFormatting>
  <conditionalFormatting sqref="BD1:BE1048576">
    <cfRule type="expression" dxfId="209" priority="66">
      <formula>AND(ROW(BD1)&gt;14,ISNUMBER(BD1),BD1&lt;98%)</formula>
    </cfRule>
  </conditionalFormatting>
  <conditionalFormatting sqref="BL1:BL1048576">
    <cfRule type="expression" dxfId="208" priority="61">
      <formula>AND(ROW(BL1)&gt;14,ISNUMBER(BL1),ROUND(BL1,2)&lt;95%)</formula>
    </cfRule>
  </conditionalFormatting>
  <conditionalFormatting sqref="BI1:BI1048576 BL1:BL1048576 BN1:BN1048576 BW1:CD8 BW10:CD1048576 BX9:CD9 BC1:BE1048576 AZ1:BA1048576">
    <cfRule type="expression" dxfId="207" priority="59">
      <formula>AND(ROW(AZ1)&gt;14,OR(ROUND(AZ1,2)&gt;100%,ROUND(AZ1,2)&lt;0))</formula>
    </cfRule>
  </conditionalFormatting>
  <conditionalFormatting sqref="BW1:CC8 BW10:CC1048576 BX9:CC9 BP1:BV1048576">
    <cfRule type="expression" dxfId="206" priority="52">
      <formula>AND(ROW(BP1)&gt;14,ISNUMBER(BP1),SUM($BO1)=0,SUM(BP1)&lt;&gt;0)</formula>
    </cfRule>
  </conditionalFormatting>
  <conditionalFormatting sqref="CG1:CH1048576">
    <cfRule type="expression" dxfId="205" priority="49">
      <formula>AND(OR($C1="15-19",$C1="20-24",$C1="25-29",$C1="30-34",$C1="35-39",$C1="40-44",$C1="45-49",$C1="50+"),CG1&lt;20%,CG1&lt;&gt;"")</formula>
    </cfRule>
  </conditionalFormatting>
  <conditionalFormatting sqref="CF1:CH1048576">
    <cfRule type="expression" dxfId="204" priority="48">
      <formula>AND(ROW(CF1)&gt;14,ISNUMBER(CF1),OR(CF1&gt;1,CF1&lt;0))</formula>
    </cfRule>
  </conditionalFormatting>
  <conditionalFormatting sqref="CM9">
    <cfRule type="expression" dxfId="203" priority="45">
      <formula>AND(ROW(CM9)&gt;14,ISNUMBER(CM9),SUM($BO9)=0,SUM(CM9)&lt;&gt;0)</formula>
    </cfRule>
  </conditionalFormatting>
  <conditionalFormatting sqref="BW9">
    <cfRule type="expression" dxfId="202" priority="44">
      <formula>AND(ROW(BW9)&gt;14,ISNUMBER(BW9),OR(BW9&gt;1,BW9&lt;0))</formula>
    </cfRule>
  </conditionalFormatting>
  <conditionalFormatting sqref="AZ1:AZ1048576">
    <cfRule type="expression" dxfId="201" priority="1870">
      <formula>AND(ROW($AZ1)&gt;14,ISNUMBER($AZ1),ROUND($AZ1,2)&lt;70%)</formula>
    </cfRule>
  </conditionalFormatting>
  <conditionalFormatting sqref="AZ14:BA14">
    <cfRule type="expression" dxfId="200" priority="1882">
      <formula>AND(ISNUMBER(AZ14),ISNUMBER(AT14),AZ14&lt;20%)</formula>
    </cfRule>
    <cfRule type="expression" dxfId="199" priority="1883">
      <formula>AND(ISNUMBER(AZ14),AZ14&gt;=40%)</formula>
    </cfRule>
    <cfRule type="expression" dxfId="198" priority="1884">
      <formula>AND(ISNUMBER(AZ14),AZ14&gt;=20%,AZ14&lt;40%)</formula>
    </cfRule>
  </conditionalFormatting>
  <conditionalFormatting sqref="F1:F1048576 J1:J1048576 P1:P1048576 H1:H1048576 N1:N1048576 R1:R1048576 T1:T1048576">
    <cfRule type="expression" dxfId="197" priority="89">
      <formula>AND(ISNUMBER(G1),ISNUMBER(F1),G1&gt;=40%)</formula>
    </cfRule>
    <cfRule type="expression" dxfId="196" priority="90">
      <formula>AND(ISNUMBER(G1),ISNUMBER(F1),G1&gt;=20%,G1&lt;40%)</formula>
    </cfRule>
    <cfRule type="expression" dxfId="195" priority="91">
      <formula>AND(ISNUMBER(G1),ISNUMBER(F1),G1&lt;20%)</formula>
    </cfRule>
  </conditionalFormatting>
  <conditionalFormatting sqref="AU4:AU12">
    <cfRule type="expression" dxfId="194" priority="14">
      <formula>AND(ROW(AU4)&gt;14,ISNUMBER(AU4),ROUND(AU4,2)&lt;100%)</formula>
    </cfRule>
  </conditionalFormatting>
  <conditionalFormatting sqref="AU4:AU12">
    <cfRule type="expression" dxfId="193" priority="15">
      <formula>AND(ROW(AU4)&gt;14,$B4&lt;&gt;"",NOT($C4="&lt;01"))</formula>
    </cfRule>
  </conditionalFormatting>
  <conditionalFormatting sqref="AU4:AU12">
    <cfRule type="expression" dxfId="192" priority="13">
      <formula>AND(ROW(AU4)&gt;14,OR(ROUND(AU4,2)&gt;100%,ROUND(AU4,2)&lt;0))</formula>
    </cfRule>
  </conditionalFormatting>
  <conditionalFormatting sqref="AU4:AU12">
    <cfRule type="expression" dxfId="191" priority="16">
      <formula>AND(ROW(#REF!)&gt;14,#REF!&lt;&gt;$Z4)</formula>
    </cfRule>
  </conditionalFormatting>
  <conditionalFormatting sqref="AO14:AQ14">
    <cfRule type="expression" dxfId="190" priority="2143">
      <formula>AND(ISNUMBER(AO14),ISNUMBER(Y14),AO14&lt;20%)</formula>
    </cfRule>
    <cfRule type="expression" dxfId="189" priority="2144">
      <formula>AND(ISNUMBER(AO14),AO14&gt;=40%)</formula>
    </cfRule>
    <cfRule type="expression" dxfId="188" priority="2145">
      <formula>AND(ISNUMBER(AO14),AO14&gt;=20%,AO14&lt;40%)</formula>
    </cfRule>
  </conditionalFormatting>
  <conditionalFormatting sqref="AZ14:BA14">
    <cfRule type="expression" dxfId="187" priority="2343">
      <formula>AND(ISNUMBER(AZ14),ISNUMBER(AU14),AZ14&lt;20%)</formula>
    </cfRule>
    <cfRule type="expression" dxfId="186" priority="2344">
      <formula>AND(ISNUMBER(AZ14),AZ14&gt;=40%)</formula>
    </cfRule>
    <cfRule type="expression" dxfId="185" priority="2345">
      <formula>AND(ISNUMBER(AZ14),AZ14&gt;=20%,AZ14&lt;40%)</formula>
    </cfRule>
  </conditionalFormatting>
  <conditionalFormatting sqref="BC14:BE14">
    <cfRule type="expression" dxfId="184" priority="2385">
      <formula>AND(ISNUMBER(BC14),ISNUMBER(AY14),BC14&lt;20%)</formula>
    </cfRule>
    <cfRule type="expression" dxfId="183" priority="2386">
      <formula>AND(ISNUMBER(BC14),BC14&gt;=40%)</formula>
    </cfRule>
    <cfRule type="expression" dxfId="182" priority="2387">
      <formula>AND(ISNUMBER(BC14),BC14&gt;=20%,BC14&lt;40%)</formula>
    </cfRule>
  </conditionalFormatting>
  <conditionalFormatting sqref="BT1:BT1048576">
    <cfRule type="expression" dxfId="181" priority="2415">
      <formula>AND(ROW(BM1)&gt;14,$B1&lt;&gt;"",$D1&lt;&gt;"Male")</formula>
    </cfRule>
    <cfRule type="expression" dxfId="180" priority="2416">
      <formula>AND(ROW(BK1)&gt;14,$B1&lt;&gt;"",OR($C1="&lt;01",$C1="01-04",$C1="05-09",$C1="10-14"))</formula>
    </cfRule>
  </conditionalFormatting>
  <conditionalFormatting sqref="BX1:BY1048576">
    <cfRule type="expression" dxfId="179" priority="2419">
      <formula>AND(ROW(BP1)&gt;14,$B1&lt;&gt;"",$D1&lt;&gt;"Female")</formula>
    </cfRule>
  </conditionalFormatting>
  <conditionalFormatting sqref="AX14">
    <cfRule type="expression" dxfId="178" priority="2511">
      <formula>AND(ISNUMBER(AX14),ISNUMBER(#REF!),AX14&lt;20%)</formula>
    </cfRule>
    <cfRule type="expression" dxfId="177" priority="2512">
      <formula>AND(ISNUMBER(AX14),AX14&gt;=40%)</formula>
    </cfRule>
    <cfRule type="expression" dxfId="176" priority="2513">
      <formula>AND(ISNUMBER(AX14),AX14&gt;=20%,AX14&lt;40%)</formula>
    </cfRule>
  </conditionalFormatting>
  <conditionalFormatting sqref="BC14:BE14">
    <cfRule type="expression" dxfId="175" priority="2557">
      <formula>AND(ISNUMBER(BC14),ISNUMBER(AD14),BC14&lt;20%)</formula>
    </cfRule>
    <cfRule type="expression" dxfId="174" priority="2558">
      <formula>AND(ISNUMBER(BC14),BC14&gt;=40%)</formula>
    </cfRule>
    <cfRule type="expression" dxfId="173" priority="2559">
      <formula>AND(ISNUMBER(BC14),BC14&gt;=20%,BC14&lt;40%)</formula>
    </cfRule>
  </conditionalFormatting>
  <conditionalFormatting sqref="BW1:CC8 BW10:CC1048576 BX9:CC9 CM9 BO1:BV1048576">
    <cfRule type="expression" dxfId="172" priority="2563">
      <formula>AND(ROW($BV1)&gt;14,$B1&lt;&gt;"",$C1="&lt;01",OR(SUM($BV1)&lt;&gt;0,SUM($CC1)&lt;&gt;0))</formula>
    </cfRule>
    <cfRule type="expression" dxfId="171" priority="2564">
      <formula>AND(ROW(BO1)&gt;14,$B1&lt;&gt;"",OR(SUM($BV1)&lt;0,SUM($CC1)&lt;0))</formula>
    </cfRule>
  </conditionalFormatting>
  <conditionalFormatting sqref="BN1:BN1048576">
    <cfRule type="expression" dxfId="170" priority="2573">
      <formula>AND(ISNUMBER($BN1),OR(AND(OR(SUM($Z1)&lt;70%,LEFT($B1,4)="_Mil"),SUM($BN1)&lt;30%),AND(OR(SUM($Z1)&gt;=70%,SUM($Z1)&lt;80%),SUM($BN1)&lt;50%),AND(SUM($Z1)&gt;=80%,SUM($BN1)&lt;75%)))</formula>
    </cfRule>
  </conditionalFormatting>
  <conditionalFormatting sqref="AS14:AW14">
    <cfRule type="expression" dxfId="169" priority="2579">
      <formula>AND(ISNUMBER(AS14),ISNUMBER(AF14),AS14&lt;20%)</formula>
    </cfRule>
    <cfRule type="expression" dxfId="168" priority="2580">
      <formula>AND(ISNUMBER(AS14),AS14&gt;=40%)</formula>
    </cfRule>
    <cfRule type="expression" dxfId="167" priority="2581">
      <formula>AND(ISNUMBER(AS14),AS14&gt;=20%,AS14&lt;40%)</formula>
    </cfRule>
  </conditionalFormatting>
  <conditionalFormatting sqref="BV15">
    <cfRule type="expression" dxfId="166"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3" t="s">
        <v>862</v>
      </c>
      <c r="B2" s="554"/>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5"/>
      <c r="B3" s="556"/>
      <c r="D3" s="64"/>
      <c r="E3" s="64"/>
      <c r="F3" s="340" t="s">
        <v>874</v>
      </c>
      <c r="G3" s="340" t="s">
        <v>620</v>
      </c>
      <c r="H3" s="341" t="s">
        <v>835</v>
      </c>
      <c r="I3" s="340" t="s">
        <v>839</v>
      </c>
      <c r="J3" s="342" t="s">
        <v>875</v>
      </c>
      <c r="K3" s="342" t="s">
        <v>1201</v>
      </c>
      <c r="L3" s="177" t="s">
        <v>876</v>
      </c>
      <c r="M3" s="177" t="s">
        <v>779</v>
      </c>
      <c r="N3" s="177" t="s">
        <v>780</v>
      </c>
      <c r="O3" s="177" t="s">
        <v>781</v>
      </c>
      <c r="P3" s="177" t="s">
        <v>782</v>
      </c>
      <c r="Q3" s="177" t="s">
        <v>783</v>
      </c>
      <c r="R3" s="177" t="s">
        <v>784</v>
      </c>
      <c r="S3" s="174" t="s">
        <v>933</v>
      </c>
      <c r="T3" s="79" t="s">
        <v>266</v>
      </c>
      <c r="U3" s="163" t="s">
        <v>863</v>
      </c>
      <c r="V3" s="276" t="s">
        <v>1067</v>
      </c>
      <c r="W3" s="79" t="s">
        <v>860</v>
      </c>
      <c r="X3" s="163" t="s">
        <v>861</v>
      </c>
      <c r="Y3" s="81" t="s">
        <v>864</v>
      </c>
      <c r="Z3" s="89" t="s">
        <v>1068</v>
      </c>
      <c r="AA3" s="78" t="s">
        <v>1069</v>
      </c>
      <c r="AB3" s="89" t="s">
        <v>1070</v>
      </c>
      <c r="AC3" s="78" t="s">
        <v>1071</v>
      </c>
      <c r="AD3" s="159" t="s">
        <v>284</v>
      </c>
      <c r="AE3" s="103" t="s">
        <v>28</v>
      </c>
      <c r="AF3" s="340" t="s">
        <v>29</v>
      </c>
      <c r="AG3" s="103" t="s">
        <v>27</v>
      </c>
      <c r="AH3" s="358" t="s">
        <v>767</v>
      </c>
      <c r="AI3" s="103" t="s">
        <v>865</v>
      </c>
      <c r="AJ3" s="103" t="s">
        <v>866</v>
      </c>
      <c r="AK3" s="103" t="s">
        <v>867</v>
      </c>
      <c r="AL3" s="282" t="s">
        <v>74</v>
      </c>
      <c r="AM3" s="196" t="s">
        <v>33</v>
      </c>
      <c r="AN3" s="343" t="s">
        <v>32</v>
      </c>
      <c r="AO3" s="361" t="s">
        <v>1072</v>
      </c>
      <c r="AP3" s="362" t="s">
        <v>1073</v>
      </c>
      <c r="AQ3" s="347" t="s">
        <v>1074</v>
      </c>
      <c r="AR3" s="170" t="s">
        <v>1075</v>
      </c>
      <c r="AS3" s="284" t="s">
        <v>1076</v>
      </c>
      <c r="AT3" s="287" t="s">
        <v>1077</v>
      </c>
      <c r="AU3" s="284" t="s">
        <v>909</v>
      </c>
      <c r="AV3" s="344" t="s">
        <v>56</v>
      </c>
      <c r="AW3" s="343" t="s">
        <v>57</v>
      </c>
      <c r="AX3" s="345" t="s">
        <v>72</v>
      </c>
      <c r="AY3" s="339" t="s">
        <v>1157</v>
      </c>
      <c r="AZ3" s="344" t="s">
        <v>868</v>
      </c>
      <c r="BA3" s="346" t="s">
        <v>869</v>
      </c>
      <c r="BB3" s="346" t="s">
        <v>870</v>
      </c>
      <c r="BC3" s="346" t="s">
        <v>871</v>
      </c>
      <c r="BD3" s="346" t="s">
        <v>872</v>
      </c>
      <c r="BE3" s="346" t="s">
        <v>873</v>
      </c>
    </row>
    <row r="4" spans="1:57" x14ac:dyDescent="0.2">
      <c r="B4" s="66"/>
      <c r="C4" s="66"/>
      <c r="D4" s="66" t="s">
        <v>4</v>
      </c>
      <c r="E4" s="66"/>
      <c r="F4" s="123">
        <f>SUBTOTAL(109,F$15:INDEX(F:F,COUNTA($B:$B)+14-COUNTA($B$1:$B$14)))</f>
        <v>0</v>
      </c>
      <c r="G4" s="123">
        <f>SUBTOTAL(109,G$15:INDEX(G:G,COUNTA($B:$B)+14-COUNTA($B$1:$B$14)))</f>
        <v>0</v>
      </c>
      <c r="H4" s="192"/>
      <c r="I4" s="123">
        <f>SUBTOTAL(109,I$15:INDEX(I:I,COUNTA($B:$B)+14-COUNTA($B$1:$B$14)))</f>
        <v>0</v>
      </c>
      <c r="J4" s="261"/>
      <c r="K4" s="67" t="str">
        <f>IF(SUM($H4)&lt;=0,"",SUM($S4)/SUM($H4))</f>
        <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825</v>
      </c>
      <c r="M8" s="468" t="s">
        <v>826</v>
      </c>
      <c r="N8" s="468" t="s">
        <v>826</v>
      </c>
      <c r="O8" s="468" t="s">
        <v>826</v>
      </c>
      <c r="P8" s="468" t="s">
        <v>827</v>
      </c>
      <c r="Q8" s="468" t="s">
        <v>828</v>
      </c>
      <c r="R8" s="468" t="s">
        <v>828</v>
      </c>
      <c r="S8" s="477" t="s">
        <v>119</v>
      </c>
      <c r="U8" s="468" t="s">
        <v>119</v>
      </c>
      <c r="X8" s="468" t="s">
        <v>825</v>
      </c>
      <c r="AE8" s="487" t="s">
        <v>121</v>
      </c>
      <c r="AF8" s="468" t="s">
        <v>121</v>
      </c>
      <c r="AG8" s="468" t="s">
        <v>121</v>
      </c>
      <c r="AI8" s="468" t="s">
        <v>826</v>
      </c>
      <c r="AJ8" s="468" t="s">
        <v>826</v>
      </c>
      <c r="AK8" s="468" t="s">
        <v>826</v>
      </c>
      <c r="AL8" s="53"/>
      <c r="AM8" s="471" t="s">
        <v>123</v>
      </c>
      <c r="AN8" s="468" t="s">
        <v>123</v>
      </c>
      <c r="AO8" s="472" t="s">
        <v>827</v>
      </c>
      <c r="AP8" s="471" t="s">
        <v>828</v>
      </c>
      <c r="AQ8" s="468" t="s">
        <v>828</v>
      </c>
      <c r="AS8" s="46"/>
      <c r="AT8" s="46"/>
      <c r="AU8" s="46"/>
      <c r="AV8" s="471" t="s">
        <v>818</v>
      </c>
      <c r="AW8" s="468" t="s">
        <v>818</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819</v>
      </c>
      <c r="AW9" s="468" t="s">
        <v>819</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1202</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7">
      <formula>AND(ISNUMBER(T1),OR(T1&gt;1,T1&lt;0))</formula>
    </cfRule>
  </conditionalFormatting>
  <conditionalFormatting sqref="T1:T1048576">
    <cfRule type="expression" dxfId="164" priority="37">
      <formula>AND(ISNUMBER($T1),ROUND($T1,2)&lt;&gt;0)</formula>
    </cfRule>
  </conditionalFormatting>
  <conditionalFormatting sqref="AL1:AL1048576 AU1:AU1048576">
    <cfRule type="expression" dxfId="163" priority="14">
      <formula>AND(ISNUMBER(AL1),ROUND(AL1,2)&lt;0.95)</formula>
    </cfRule>
  </conditionalFormatting>
  <conditionalFormatting sqref="AA1:AA1048576">
    <cfRule type="expression" dxfId="162" priority="39">
      <formula>AND(ISNUMBER(AA1),ROUND(AA1,2)&gt;=0.75)</formula>
    </cfRule>
  </conditionalFormatting>
  <conditionalFormatting sqref="Y1:Y1048576">
    <cfRule type="expression" dxfId="161" priority="5">
      <formula>AND(ROW($Y1)&gt;14,ISNUMBER($Y1),$Y1&lt;100%)</formula>
    </cfRule>
  </conditionalFormatting>
  <conditionalFormatting sqref="AY1:BE1048576">
    <cfRule type="expression" dxfId="160" priority="7">
      <formula>AND(ROW($BE1)&gt;14,$BE1&lt;0)</formula>
    </cfRule>
  </conditionalFormatting>
  <conditionalFormatting sqref="AC1:AC1048576">
    <cfRule type="expression" dxfId="159" priority="4">
      <formula>AND(ROW($AC1)&gt;14,ROUND($AC1,2)&gt;10%)</formula>
    </cfRule>
  </conditionalFormatting>
  <conditionalFormatting sqref="F1:K2 F15:K1048576 F3:J14">
    <cfRule type="expression" dxfId="158" priority="3">
      <formula>AND(ROW(F1)&gt;14,LEFT(B1,4)="_Mil")</formula>
    </cfRule>
  </conditionalFormatting>
  <conditionalFormatting sqref="U1:U1048576 X1:X1048576">
    <cfRule type="expression" dxfId="157" priority="1273">
      <formula>AND(ROW($U1)&gt;14,ISNUMBER($U1),$S1&gt;$L1)</formula>
    </cfRule>
  </conditionalFormatting>
  <conditionalFormatting sqref="L1:R1048576">
    <cfRule type="expression" dxfId="156" priority="2169">
      <formula>AND(ROW(L1)&gt;14,LEFT(G1,4)="_Mil")</formula>
    </cfRule>
  </conditionalFormatting>
  <conditionalFormatting sqref="K3:K10 K13:K14">
    <cfRule type="expression" dxfId="155" priority="2">
      <formula>LEFT($B3,4)="_Mil"</formula>
    </cfRule>
  </conditionalFormatting>
  <conditionalFormatting sqref="K11:K12">
    <cfRule type="expression" dxfId="154"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C15" sqref="C15"/>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1158</v>
      </c>
      <c r="D3" s="65" t="s">
        <v>1159</v>
      </c>
      <c r="E3" s="65" t="s">
        <v>1160</v>
      </c>
      <c r="F3" s="103" t="s">
        <v>1079</v>
      </c>
      <c r="G3" s="103" t="s">
        <v>1080</v>
      </c>
      <c r="H3" s="282" t="s">
        <v>998</v>
      </c>
      <c r="I3" s="287" t="s">
        <v>999</v>
      </c>
      <c r="J3" s="284" t="s">
        <v>1000</v>
      </c>
      <c r="K3" s="100" t="s">
        <v>1001</v>
      </c>
      <c r="L3" s="100" t="s">
        <v>909</v>
      </c>
      <c r="M3" s="100" t="s">
        <v>1081</v>
      </c>
      <c r="N3" s="287" t="s">
        <v>1161</v>
      </c>
      <c r="O3" s="287" t="s">
        <v>1162</v>
      </c>
      <c r="P3" s="287" t="s">
        <v>904</v>
      </c>
      <c r="Q3" s="260" t="s">
        <v>1082</v>
      </c>
      <c r="R3" s="340" t="s">
        <v>1085</v>
      </c>
      <c r="S3" s="340" t="s">
        <v>1086</v>
      </c>
      <c r="T3" s="342" t="s">
        <v>1083</v>
      </c>
      <c r="U3" s="342" t="s">
        <v>1084</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1087</v>
      </c>
      <c r="N14" s="126" t="s">
        <v>1090</v>
      </c>
      <c r="O14" s="126" t="s">
        <v>1089</v>
      </c>
      <c r="P14" s="126" t="s">
        <v>1088</v>
      </c>
      <c r="Q14" s="126" t="s">
        <v>539</v>
      </c>
      <c r="R14" s="460" t="s">
        <v>540</v>
      </c>
      <c r="S14" s="460" t="s">
        <v>1062</v>
      </c>
      <c r="T14" s="460" t="s">
        <v>1064</v>
      </c>
      <c r="U14" s="460" t="s">
        <v>1063</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3" t="s">
        <v>877</v>
      </c>
      <c r="B2" s="554"/>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5"/>
      <c r="B3" s="556"/>
      <c r="C3" s="64"/>
      <c r="D3" s="64"/>
      <c r="E3" s="64"/>
      <c r="F3" s="175" t="s">
        <v>933</v>
      </c>
      <c r="G3" s="79" t="s">
        <v>752</v>
      </c>
      <c r="H3" s="103" t="s">
        <v>878</v>
      </c>
      <c r="I3" s="174" t="s">
        <v>1129</v>
      </c>
      <c r="J3" s="78" t="s">
        <v>879</v>
      </c>
      <c r="K3" s="89" t="s">
        <v>1130</v>
      </c>
      <c r="L3" s="78" t="s">
        <v>1091</v>
      </c>
      <c r="M3" s="89" t="s">
        <v>1131</v>
      </c>
      <c r="N3" s="78" t="s">
        <v>1092</v>
      </c>
      <c r="O3" s="159" t="s">
        <v>283</v>
      </c>
      <c r="P3" s="103" t="s">
        <v>28</v>
      </c>
      <c r="Q3" s="340" t="s">
        <v>29</v>
      </c>
      <c r="R3" s="347" t="s">
        <v>27</v>
      </c>
      <c r="S3" s="276" t="s">
        <v>909</v>
      </c>
      <c r="T3" s="196" t="s">
        <v>33</v>
      </c>
      <c r="U3" s="347" t="s">
        <v>32</v>
      </c>
      <c r="V3" s="339" t="s">
        <v>868</v>
      </c>
      <c r="W3" s="342" t="s">
        <v>872</v>
      </c>
      <c r="X3" s="342" t="s">
        <v>871</v>
      </c>
      <c r="Y3" s="342" t="s">
        <v>880</v>
      </c>
      <c r="Z3" s="342" t="s">
        <v>881</v>
      </c>
      <c r="AA3" s="342" t="s">
        <v>882</v>
      </c>
      <c r="AB3" s="342" t="s">
        <v>873</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1095</v>
      </c>
      <c r="AF1" s="101"/>
      <c r="AG1" s="145" t="s">
        <v>603</v>
      </c>
      <c r="AH1" s="63"/>
      <c r="AI1" s="63"/>
      <c r="AJ1" s="63"/>
      <c r="AK1" s="63"/>
    </row>
    <row r="2" spans="1:37" s="73" customFormat="1" ht="19" customHeight="1" x14ac:dyDescent="0.25">
      <c r="A2" s="553" t="s">
        <v>802</v>
      </c>
      <c r="B2" s="554"/>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5"/>
      <c r="B3" s="556"/>
      <c r="C3" s="64"/>
      <c r="D3" s="64"/>
      <c r="E3" s="64"/>
      <c r="F3" s="340" t="s">
        <v>888</v>
      </c>
      <c r="G3" s="340" t="s">
        <v>620</v>
      </c>
      <c r="H3" s="342" t="s">
        <v>835</v>
      </c>
      <c r="I3" s="340" t="s">
        <v>839</v>
      </c>
      <c r="J3" s="342" t="s">
        <v>889</v>
      </c>
      <c r="K3" s="342" t="s">
        <v>1201</v>
      </c>
      <c r="L3" s="274" t="s">
        <v>890</v>
      </c>
      <c r="M3" s="274" t="s">
        <v>891</v>
      </c>
      <c r="N3" s="232" t="s">
        <v>892</v>
      </c>
      <c r="O3" s="79" t="s">
        <v>883</v>
      </c>
      <c r="P3" s="116" t="s">
        <v>884</v>
      </c>
      <c r="Q3" s="116" t="s">
        <v>885</v>
      </c>
      <c r="R3" s="182" t="s">
        <v>1133</v>
      </c>
      <c r="S3" s="175" t="s">
        <v>1132</v>
      </c>
      <c r="T3" s="232" t="s">
        <v>1093</v>
      </c>
      <c r="U3" s="91" t="s">
        <v>886</v>
      </c>
      <c r="V3" s="91" t="s">
        <v>1174</v>
      </c>
      <c r="W3" s="232" t="s">
        <v>1134</v>
      </c>
      <c r="X3" s="91" t="s">
        <v>1094</v>
      </c>
      <c r="Y3" s="232" t="s">
        <v>1135</v>
      </c>
      <c r="Z3" s="265" t="s">
        <v>1092</v>
      </c>
      <c r="AA3" s="103" t="s">
        <v>215</v>
      </c>
      <c r="AB3" s="103" t="s">
        <v>279</v>
      </c>
      <c r="AC3" s="340" t="s">
        <v>277</v>
      </c>
      <c r="AD3" s="347" t="s">
        <v>278</v>
      </c>
      <c r="AE3" s="276" t="s">
        <v>909</v>
      </c>
      <c r="AF3" s="347" t="s">
        <v>73</v>
      </c>
      <c r="AG3" s="339" t="s">
        <v>868</v>
      </c>
      <c r="AH3" s="346" t="s">
        <v>887</v>
      </c>
      <c r="AI3" s="346" t="s">
        <v>871</v>
      </c>
      <c r="AJ3" s="346" t="s">
        <v>872</v>
      </c>
      <c r="AK3" s="346" t="s">
        <v>873</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1202</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28" priority="23">
      <formula>LEFT($B1,4)="_Mil"</formula>
    </cfRule>
  </conditionalFormatting>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K1:K2 K15">
    <cfRule type="expression" dxfId="119" priority="4">
      <formula>AND(ROW(K1)&gt;14,LEFT(G1,4)="_Mil")</formula>
    </cfRule>
  </conditionalFormatting>
  <conditionalFormatting sqref="K3:K10 K13:K14">
    <cfRule type="expression" dxfId="118" priority="3">
      <formula>LEFT($B3,4)="_Mil"</formula>
    </cfRule>
  </conditionalFormatting>
  <conditionalFormatting sqref="K11:K12">
    <cfRule type="expression" dxfId="117"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966</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916</v>
      </c>
      <c r="F3" s="176" t="s">
        <v>917</v>
      </c>
      <c r="G3" s="90" t="s">
        <v>835</v>
      </c>
      <c r="H3" s="182" t="s">
        <v>968</v>
      </c>
      <c r="I3" s="176" t="s">
        <v>975</v>
      </c>
      <c r="J3" s="306" t="s">
        <v>969</v>
      </c>
      <c r="K3" s="176" t="s">
        <v>893</v>
      </c>
      <c r="L3" s="297" t="s">
        <v>970</v>
      </c>
      <c r="M3" s="177" t="s">
        <v>894</v>
      </c>
      <c r="N3" s="297" t="s">
        <v>974</v>
      </c>
      <c r="O3" s="184" t="s">
        <v>971</v>
      </c>
      <c r="P3" s="176" t="s">
        <v>895</v>
      </c>
      <c r="Q3" s="116" t="s">
        <v>896</v>
      </c>
      <c r="R3" s="297" t="s">
        <v>972</v>
      </c>
      <c r="S3" s="327" t="s">
        <v>897</v>
      </c>
      <c r="T3" s="91" t="s">
        <v>898</v>
      </c>
      <c r="U3" s="91" t="s">
        <v>899</v>
      </c>
      <c r="V3" s="176" t="s">
        <v>900</v>
      </c>
      <c r="W3" s="200" t="s">
        <v>901</v>
      </c>
      <c r="X3" s="93" t="s">
        <v>902</v>
      </c>
      <c r="Y3" s="176" t="s">
        <v>903</v>
      </c>
      <c r="Z3" s="200" t="s">
        <v>904</v>
      </c>
      <c r="AA3" s="176" t="s">
        <v>905</v>
      </c>
      <c r="AB3" s="81" t="s">
        <v>906</v>
      </c>
      <c r="AC3" s="175" t="s">
        <v>907</v>
      </c>
      <c r="AD3" s="175" t="s">
        <v>908</v>
      </c>
      <c r="AE3" s="175" t="s">
        <v>1096</v>
      </c>
      <c r="AF3" s="175" t="s">
        <v>1097</v>
      </c>
      <c r="AG3" s="91" t="s">
        <v>909</v>
      </c>
      <c r="AH3" s="91" t="s">
        <v>910</v>
      </c>
      <c r="AI3" s="176" t="s">
        <v>911</v>
      </c>
      <c r="AJ3" s="176" t="s">
        <v>912</v>
      </c>
      <c r="AK3" s="310" t="s">
        <v>913</v>
      </c>
      <c r="AL3" s="103" t="s">
        <v>914</v>
      </c>
      <c r="AM3" s="182" t="s">
        <v>973</v>
      </c>
      <c r="AN3" s="176" t="s">
        <v>915</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1147</v>
      </c>
      <c r="J8" s="482" t="s">
        <v>194</v>
      </c>
      <c r="K8" s="468" t="s">
        <v>194</v>
      </c>
      <c r="L8" s="482" t="s">
        <v>183</v>
      </c>
      <c r="M8" s="476" t="s">
        <v>183</v>
      </c>
      <c r="N8" s="478" t="s">
        <v>816</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1148</v>
      </c>
      <c r="J9" s="482" t="s">
        <v>195</v>
      </c>
      <c r="K9" s="468" t="s">
        <v>195</v>
      </c>
      <c r="L9" s="482" t="s">
        <v>184</v>
      </c>
      <c r="M9" s="476" t="s">
        <v>184</v>
      </c>
      <c r="N9" s="478" t="s">
        <v>817</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830</v>
      </c>
      <c r="F14" s="214" t="s">
        <v>831</v>
      </c>
      <c r="G14" s="214" t="s">
        <v>832</v>
      </c>
      <c r="H14" s="217" t="s">
        <v>471</v>
      </c>
      <c r="I14" s="214" t="s">
        <v>976</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47"/>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994</v>
      </c>
      <c r="BD1" s="101"/>
      <c r="BE1" s="101"/>
      <c r="BF1" s="49" t="s">
        <v>54</v>
      </c>
      <c r="BG1" s="101"/>
      <c r="BH1" s="101"/>
      <c r="BI1" s="49" t="s">
        <v>990</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3" t="s">
        <v>814</v>
      </c>
      <c r="B2" s="554"/>
      <c r="C2" s="3"/>
      <c r="D2" s="3"/>
      <c r="E2" s="3"/>
      <c r="F2" s="51" t="s">
        <v>76</v>
      </c>
      <c r="G2" s="5"/>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5"/>
      <c r="B3" s="556"/>
      <c r="C3" s="64"/>
      <c r="D3" s="64"/>
      <c r="E3" s="64"/>
      <c r="F3" s="348" t="s">
        <v>875</v>
      </c>
      <c r="G3" s="342" t="s">
        <v>1201</v>
      </c>
      <c r="H3" s="344" t="s">
        <v>868</v>
      </c>
      <c r="I3" s="344" t="s">
        <v>1104</v>
      </c>
      <c r="J3" s="344" t="s">
        <v>1105</v>
      </c>
      <c r="K3" s="344" t="s">
        <v>918</v>
      </c>
      <c r="L3" s="344" t="s">
        <v>919</v>
      </c>
      <c r="M3" s="344" t="s">
        <v>920</v>
      </c>
      <c r="N3" s="344" t="s">
        <v>921</v>
      </c>
      <c r="O3" s="344" t="s">
        <v>922</v>
      </c>
      <c r="P3" s="348" t="s">
        <v>857</v>
      </c>
      <c r="Q3" s="346" t="s">
        <v>856</v>
      </c>
      <c r="R3" s="346" t="s">
        <v>757</v>
      </c>
      <c r="S3" s="346" t="s">
        <v>756</v>
      </c>
      <c r="T3" s="346" t="s">
        <v>755</v>
      </c>
      <c r="U3" s="346" t="s">
        <v>754</v>
      </c>
      <c r="V3" s="349" t="s">
        <v>87</v>
      </c>
      <c r="W3" s="349" t="s">
        <v>89</v>
      </c>
      <c r="X3" s="349" t="s">
        <v>88</v>
      </c>
      <c r="Y3" s="349" t="s">
        <v>90</v>
      </c>
      <c r="Z3" s="349" t="s">
        <v>86</v>
      </c>
      <c r="AA3" s="349" t="s">
        <v>92</v>
      </c>
      <c r="AB3" s="349" t="s">
        <v>91</v>
      </c>
      <c r="AC3" s="349" t="s">
        <v>1098</v>
      </c>
      <c r="AD3" s="350" t="s">
        <v>84</v>
      </c>
      <c r="AE3" s="350" t="s">
        <v>1099</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1173</v>
      </c>
      <c r="BP3" s="154" t="s">
        <v>1109</v>
      </c>
      <c r="BQ3" s="154" t="s">
        <v>270</v>
      </c>
      <c r="BR3" s="344" t="s">
        <v>1102</v>
      </c>
      <c r="BS3" s="344" t="s">
        <v>1103</v>
      </c>
      <c r="BT3" s="344" t="s">
        <v>923</v>
      </c>
      <c r="BU3" s="344" t="s">
        <v>924</v>
      </c>
      <c r="BV3" s="344" t="s">
        <v>925</v>
      </c>
      <c r="BW3" s="344" t="s">
        <v>926</v>
      </c>
      <c r="BX3" s="334" t="s">
        <v>1172</v>
      </c>
      <c r="BY3" s="334" t="s">
        <v>1171</v>
      </c>
      <c r="BZ3" s="80" t="s">
        <v>1170</v>
      </c>
      <c r="CA3" s="182" t="s">
        <v>1136</v>
      </c>
      <c r="CB3" s="79" t="s">
        <v>267</v>
      </c>
      <c r="CC3" s="103" t="s">
        <v>927</v>
      </c>
    </row>
    <row r="4" spans="1:81" x14ac:dyDescent="0.2">
      <c r="A4" s="66"/>
      <c r="B4" s="66"/>
      <c r="C4" s="66"/>
      <c r="D4" s="66" t="s">
        <v>4</v>
      </c>
      <c r="E4" s="66"/>
      <c r="F4" s="84"/>
      <c r="G4" s="67"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68"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68"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68"/>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1149</v>
      </c>
      <c r="BE8" s="468" t="s">
        <v>1149</v>
      </c>
      <c r="BG8" s="468" t="s">
        <v>154</v>
      </c>
      <c r="BH8" s="468" t="s">
        <v>154</v>
      </c>
      <c r="BJ8" s="468" t="s">
        <v>1151</v>
      </c>
      <c r="BK8" s="468" t="s">
        <v>1151</v>
      </c>
      <c r="BM8" s="468" t="s">
        <v>156</v>
      </c>
      <c r="BN8" s="468" t="s">
        <v>156</v>
      </c>
      <c r="BO8" s="133"/>
      <c r="BP8" s="132"/>
      <c r="BQ8" s="132"/>
      <c r="BR8" s="132"/>
      <c r="BS8" s="132"/>
      <c r="BT8" s="132"/>
      <c r="BU8" s="132"/>
      <c r="BV8" s="132"/>
      <c r="BW8" s="132"/>
      <c r="BX8" s="142"/>
      <c r="BY8" s="106"/>
      <c r="CA8" s="481" t="s">
        <v>273</v>
      </c>
      <c r="CC8" s="468" t="s">
        <v>273</v>
      </c>
    </row>
    <row r="9" spans="1:81" x14ac:dyDescent="0.2">
      <c r="G9" s="68"/>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1150</v>
      </c>
      <c r="BE9" s="468" t="s">
        <v>1150</v>
      </c>
      <c r="BG9" s="468" t="s">
        <v>155</v>
      </c>
      <c r="BH9" s="468" t="s">
        <v>155</v>
      </c>
      <c r="BJ9" s="468" t="s">
        <v>1152</v>
      </c>
      <c r="BK9" s="468" t="s">
        <v>1152</v>
      </c>
      <c r="BM9" s="468" t="s">
        <v>157</v>
      </c>
      <c r="BN9" s="468" t="s">
        <v>157</v>
      </c>
      <c r="BO9" s="133"/>
      <c r="BP9" s="132"/>
      <c r="BQ9" s="132"/>
      <c r="BR9" s="132"/>
      <c r="BS9" s="132"/>
      <c r="BT9" s="132"/>
      <c r="BU9" s="132"/>
      <c r="BV9" s="132"/>
      <c r="BW9" s="132"/>
      <c r="BX9" s="142"/>
      <c r="BY9" s="106"/>
      <c r="CA9" s="481" t="s">
        <v>274</v>
      </c>
      <c r="CC9" s="468" t="s">
        <v>274</v>
      </c>
    </row>
    <row r="10" spans="1:81" x14ac:dyDescent="0.2">
      <c r="G10" s="68"/>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1126</v>
      </c>
      <c r="G11" s="46" t="s">
        <v>212</v>
      </c>
      <c r="H11" s="132" t="s">
        <v>1126</v>
      </c>
      <c r="I11" s="132" t="s">
        <v>1126</v>
      </c>
      <c r="J11" s="132" t="s">
        <v>1126</v>
      </c>
      <c r="K11" s="132" t="s">
        <v>1127</v>
      </c>
      <c r="L11" s="132" t="s">
        <v>1127</v>
      </c>
      <c r="M11" s="132" t="s">
        <v>1126</v>
      </c>
      <c r="N11" s="132" t="s">
        <v>1128</v>
      </c>
      <c r="O11" s="132"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06" t="s">
        <v>1126</v>
      </c>
      <c r="AJ11" s="106" t="s">
        <v>1126</v>
      </c>
      <c r="AK11" s="53" t="s">
        <v>705</v>
      </c>
      <c r="AL11" s="151" t="s">
        <v>705</v>
      </c>
      <c r="AM11" s="151" t="s">
        <v>705</v>
      </c>
      <c r="AN11" s="53" t="s">
        <v>705</v>
      </c>
      <c r="AO11" s="151" t="s">
        <v>705</v>
      </c>
      <c r="AP11" s="151" t="s">
        <v>705</v>
      </c>
      <c r="AQ11" s="53" t="s">
        <v>1126</v>
      </c>
      <c r="AR11" s="106" t="s">
        <v>1126</v>
      </c>
      <c r="AS11" s="106" t="s">
        <v>1126</v>
      </c>
      <c r="AT11" s="53" t="s">
        <v>1126</v>
      </c>
      <c r="AU11" s="106" t="s">
        <v>1126</v>
      </c>
      <c r="AV11" s="106" t="s">
        <v>1126</v>
      </c>
      <c r="AW11" s="53" t="s">
        <v>1126</v>
      </c>
      <c r="AX11" s="106" t="s">
        <v>1126</v>
      </c>
      <c r="AY11" s="106" t="s">
        <v>1126</v>
      </c>
      <c r="AZ11" s="53" t="s">
        <v>1126</v>
      </c>
      <c r="BA11" s="106" t="s">
        <v>1126</v>
      </c>
      <c r="BB11" s="106" t="s">
        <v>1126</v>
      </c>
      <c r="BC11" s="53" t="s">
        <v>1126</v>
      </c>
      <c r="BD11" s="106" t="s">
        <v>1126</v>
      </c>
      <c r="BE11" s="106" t="s">
        <v>1126</v>
      </c>
      <c r="BF11" s="53" t="s">
        <v>1126</v>
      </c>
      <c r="BG11" s="106" t="s">
        <v>1126</v>
      </c>
      <c r="BH11" s="106" t="s">
        <v>1126</v>
      </c>
      <c r="BI11" s="53" t="s">
        <v>1126</v>
      </c>
      <c r="BJ11" s="106" t="s">
        <v>1126</v>
      </c>
      <c r="BK11" s="106" t="s">
        <v>1126</v>
      </c>
      <c r="BL11" s="53" t="s">
        <v>1126</v>
      </c>
      <c r="BM11" s="106" t="s">
        <v>1126</v>
      </c>
      <c r="BN11" s="106" t="s">
        <v>1126</v>
      </c>
      <c r="BO11" s="133" t="s">
        <v>1126</v>
      </c>
      <c r="BP11" s="132" t="s">
        <v>1126</v>
      </c>
      <c r="BQ11" s="132" t="s">
        <v>1126</v>
      </c>
      <c r="BR11" s="132" t="s">
        <v>1126</v>
      </c>
      <c r="BS11" s="132" t="s">
        <v>1126</v>
      </c>
      <c r="BT11" s="132" t="s">
        <v>1127</v>
      </c>
      <c r="BU11" s="132" t="s">
        <v>1127</v>
      </c>
      <c r="BV11" s="132" t="s">
        <v>1126</v>
      </c>
      <c r="BW11" s="132" t="s">
        <v>1128</v>
      </c>
      <c r="BX11" s="142" t="s">
        <v>1126</v>
      </c>
      <c r="BY11" s="106" t="s">
        <v>1126</v>
      </c>
      <c r="BZ11" s="46" t="s">
        <v>1126</v>
      </c>
      <c r="CA11" s="133" t="s">
        <v>1127</v>
      </c>
      <c r="CB11" s="46" t="s">
        <v>1127</v>
      </c>
      <c r="CC11" s="106" t="s">
        <v>1127</v>
      </c>
    </row>
    <row r="12" spans="1:81" x14ac:dyDescent="0.2">
      <c r="F12" s="53" t="s">
        <v>208</v>
      </c>
      <c r="G12" s="46"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68"/>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221" t="s">
        <v>1202</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985</v>
      </c>
      <c r="AD14" s="126" t="s">
        <v>365</v>
      </c>
      <c r="AE14" s="126" t="s">
        <v>1100</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1101</v>
      </c>
      <c r="BD14" s="126" t="s">
        <v>986</v>
      </c>
      <c r="BE14" s="126" t="s">
        <v>987</v>
      </c>
      <c r="BF14" s="126" t="s">
        <v>397</v>
      </c>
      <c r="BG14" s="126" t="s">
        <v>398</v>
      </c>
      <c r="BH14" s="126" t="s">
        <v>399</v>
      </c>
      <c r="BI14" s="126" t="s">
        <v>991</v>
      </c>
      <c r="BJ14" s="126" t="s">
        <v>992</v>
      </c>
      <c r="BK14" s="126" t="s">
        <v>993</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3"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IFERROR(1/(1/IF($C15="50+",SUM(SUMIFS(Cascade!$CJ:$CJ,Cascade!$B:$B,$B15,Cascade!$C:$C,{"50-54","55-59","60-64","65+"},Cascade!$D:$D,$D15)),INDEX(Cascade!$Z:$Z,MATCH($E15,Cascade!$E:$E,0)))),"")</f>
        <v/>
      </c>
      <c r="BS15" s="156" t="str" cm="1">
        <f t="array" ref="BS15">IFERROR(1/(1/IF($C15="50+",SUM(SUMIFS(Cascade!$CL:$CL,Cascade!$B:$B,$B15,Cascade!$C:$C,{"50-54","55-59","60-64","65+"},Cascade!$D:$D,$D15)),INDEX(Cascade!$Z:$Z,MATCH($E15,Cascade!$E:$E,0)))),"")</f>
        <v/>
      </c>
      <c r="BT15" s="156" t="str">
        <f>_xlfn.IFNA(INDEX(PMTCT!$AG:$AG,MATCH($E15,PMTCT!$E:$E,0)),"")</f>
        <v/>
      </c>
      <c r="BU15" s="156" t="str" cm="1">
        <f t="array" ref="BU15">IFERROR(1/(1/IF($C15="50+",SUM(SUMIFS(Cascade!$BD:$BD,Cascade!$B:$B,$B15,Cascade!$C:$C,{"50-54","55-59","60-64","65+"},Cascade!$D:$D,$D15)),INDEX(Cascade!$Z:$Z,MATCH($E15,Cascade!$E:$E,0)))),"")</f>
        <v/>
      </c>
      <c r="BV15" s="156" t="str">
        <f>_xlfn.IFNA(INDEX(TB!$R:$R,MATCH($E15,TB!$E:$E,0)),"")</f>
        <v/>
      </c>
      <c r="BW15" s="156" t="str">
        <f>_xlfn.IFNA(INDEX(VMMC!$AD:$AD,MATCH($E15,VMMC!$E:$E,0)),"")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4 R1:S1048576 BT1:BU14 K16:L1048576 BT16:BU1048576 BT15">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E1:BE1048576">
    <cfRule type="containsText" dxfId="92" priority="10" operator="containsText" text="ENTER YIELD!">
      <formula>NOT(ISERROR(SEARCH("ENTER YIELD!",BE1)))</formula>
    </cfRule>
  </conditionalFormatting>
  <conditionalFormatting sqref="BC1:BC1048576">
    <cfRule type="expression" dxfId="91" priority="9">
      <formula>AND(ROW(BC1)&gt;14,ISNUMBER(BC1),OR(BC1&gt;1,BC1&lt;0))</formula>
    </cfRule>
  </conditionalFormatting>
  <conditionalFormatting sqref="BK1:BK1048576">
    <cfRule type="containsText" dxfId="90" priority="8" operator="containsText" text="ENTER YIELD!">
      <formula>NOT(ISERROR(SEARCH("ENTER YIELD!",BK1)))</formula>
    </cfRule>
  </conditionalFormatting>
  <conditionalFormatting sqref="BI1:BI1048576">
    <cfRule type="expression" dxfId="89" priority="7">
      <formula>AND(ROW(BI1)&gt;14,ISNUMBER(BI1),OR(BI1&gt;1,BI1&lt;0))</formula>
    </cfRule>
  </conditionalFormatting>
  <conditionalFormatting sqref="BU15">
    <cfRule type="expression" dxfId="88" priority="4">
      <formula>AND(ISNUMBER($BQ15),SUM($BQ15)&lt;&gt;0)</formula>
    </cfRule>
  </conditionalFormatting>
  <conditionalFormatting sqref="G1:G2">
    <cfRule type="expression" dxfId="87" priority="3">
      <formula>AND(ROW(G1)&gt;14,LEFT(C1,4)="_Mil")</formula>
    </cfRule>
  </conditionalFormatting>
  <conditionalFormatting sqref="G3:G10 G13:G14">
    <cfRule type="expression" dxfId="86" priority="2">
      <formula>LEFT($B3,4)="_Mil"</formula>
    </cfRule>
  </conditionalFormatting>
  <conditionalFormatting sqref="G11:G12">
    <cfRule type="expression" dxfId="85"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20"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3" t="s">
        <v>801</v>
      </c>
      <c r="B2" s="554"/>
      <c r="C2" s="3"/>
      <c r="D2" s="3"/>
      <c r="E2" s="3"/>
      <c r="F2" s="149" t="s">
        <v>76</v>
      </c>
      <c r="G2" s="128"/>
      <c r="H2" s="128"/>
      <c r="I2" s="5"/>
      <c r="J2" s="5" t="s">
        <v>2</v>
      </c>
      <c r="K2" s="102" t="s">
        <v>3</v>
      </c>
    </row>
    <row r="3" spans="1:11" ht="117" customHeight="1" thickBot="1" x14ac:dyDescent="0.25">
      <c r="A3" s="555"/>
      <c r="B3" s="556"/>
      <c r="C3" s="64"/>
      <c r="D3" s="64"/>
      <c r="E3" s="64"/>
      <c r="F3" s="182" t="s">
        <v>1175</v>
      </c>
      <c r="G3" s="175" t="s">
        <v>1176</v>
      </c>
      <c r="H3" s="340" t="s">
        <v>853</v>
      </c>
      <c r="I3" s="175" t="s">
        <v>932</v>
      </c>
      <c r="J3" s="79" t="s">
        <v>1108</v>
      </c>
      <c r="K3" s="103" t="s">
        <v>931</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S15" sqref="S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994</v>
      </c>
      <c r="AC1" s="101"/>
      <c r="AD1" s="320" t="s">
        <v>54</v>
      </c>
      <c r="AE1" s="101"/>
      <c r="AF1" s="320" t="s">
        <v>990</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1178</v>
      </c>
      <c r="AK3" s="344" t="s">
        <v>1109</v>
      </c>
      <c r="AL3" s="324" t="s">
        <v>1177</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1153</v>
      </c>
      <c r="AD8" s="495"/>
      <c r="AE8" s="474" t="s">
        <v>239</v>
      </c>
      <c r="AF8" s="495"/>
      <c r="AG8" s="474" t="s">
        <v>1155</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1154</v>
      </c>
      <c r="AD9" s="495"/>
      <c r="AE9" s="474" t="s">
        <v>251</v>
      </c>
      <c r="AF9" s="495"/>
      <c r="AG9" s="474" t="s">
        <v>1156</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1128</v>
      </c>
      <c r="G11" s="109" t="s">
        <v>1128</v>
      </c>
      <c r="H11" s="203" t="s">
        <v>1128</v>
      </c>
      <c r="I11" s="109" t="s">
        <v>1128</v>
      </c>
      <c r="J11" s="203" t="s">
        <v>1128</v>
      </c>
      <c r="K11" s="109" t="s">
        <v>1128</v>
      </c>
      <c r="L11" s="203" t="s">
        <v>1128</v>
      </c>
      <c r="M11" s="109" t="s">
        <v>1128</v>
      </c>
      <c r="N11" s="203" t="s">
        <v>1128</v>
      </c>
      <c r="O11" s="109" t="s">
        <v>1128</v>
      </c>
      <c r="P11" s="203" t="s">
        <v>1128</v>
      </c>
      <c r="Q11" s="109" t="s">
        <v>1128</v>
      </c>
      <c r="R11" s="203" t="s">
        <v>1128</v>
      </c>
      <c r="S11" s="109" t="s">
        <v>1128</v>
      </c>
      <c r="T11" s="203" t="s">
        <v>1128</v>
      </c>
      <c r="U11" s="109" t="s">
        <v>1128</v>
      </c>
      <c r="V11" s="203" t="s">
        <v>1128</v>
      </c>
      <c r="W11" s="109" t="s">
        <v>1128</v>
      </c>
      <c r="X11" s="203" t="s">
        <v>1128</v>
      </c>
      <c r="Y11" s="109" t="s">
        <v>1128</v>
      </c>
      <c r="Z11" s="203" t="s">
        <v>1128</v>
      </c>
      <c r="AA11" s="109" t="s">
        <v>1128</v>
      </c>
      <c r="AB11" s="203" t="s">
        <v>1128</v>
      </c>
      <c r="AC11" s="109" t="s">
        <v>1128</v>
      </c>
      <c r="AD11" s="203" t="s">
        <v>1128</v>
      </c>
      <c r="AE11" s="109" t="s">
        <v>1128</v>
      </c>
      <c r="AF11" s="203" t="s">
        <v>1128</v>
      </c>
      <c r="AG11" s="109" t="s">
        <v>1128</v>
      </c>
      <c r="AH11" s="203" t="s">
        <v>1128</v>
      </c>
      <c r="AI11" s="109" t="s">
        <v>1128</v>
      </c>
      <c r="AJ11" s="133" t="s">
        <v>1128</v>
      </c>
      <c r="AK11" s="109" t="s">
        <v>1128</v>
      </c>
      <c r="AL11" s="40" t="s">
        <v>1128</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988</v>
      </c>
      <c r="AC14" s="126" t="s">
        <v>989</v>
      </c>
      <c r="AD14" s="270" t="s">
        <v>432</v>
      </c>
      <c r="AE14" s="126" t="s">
        <v>433</v>
      </c>
      <c r="AF14" s="270" t="s">
        <v>995</v>
      </c>
      <c r="AG14" s="126" t="s">
        <v>996</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2" priority="8">
      <formula>$D1="Male"</formula>
    </cfRule>
  </conditionalFormatting>
  <conditionalFormatting sqref="L1:M14 L17:M1048576 L15:L1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852</v>
      </c>
      <c r="G3" s="340" t="s">
        <v>1110</v>
      </c>
      <c r="H3" s="79" t="s">
        <v>1169</v>
      </c>
      <c r="I3" s="79" t="s">
        <v>1168</v>
      </c>
      <c r="J3" s="79" t="s">
        <v>1167</v>
      </c>
      <c r="K3" s="79" t="s">
        <v>1166</v>
      </c>
      <c r="L3" s="103" t="s">
        <v>95</v>
      </c>
      <c r="M3" s="103" t="s">
        <v>36</v>
      </c>
      <c r="N3" s="103" t="s">
        <v>37</v>
      </c>
      <c r="O3" s="103" t="s">
        <v>40</v>
      </c>
      <c r="P3" s="81" t="s">
        <v>1164</v>
      </c>
      <c r="Q3" s="79" t="s">
        <v>1165</v>
      </c>
      <c r="R3" s="103" t="s">
        <v>32</v>
      </c>
      <c r="S3" s="103" t="s">
        <v>33</v>
      </c>
      <c r="T3" s="174" t="s">
        <v>1137</v>
      </c>
      <c r="U3" s="183" t="s">
        <v>1138</v>
      </c>
      <c r="V3" s="79" t="s">
        <v>1163</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1111</v>
      </c>
      <c r="I14" s="216" t="s">
        <v>1112</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933</v>
      </c>
      <c r="G3" s="79" t="s">
        <v>265</v>
      </c>
      <c r="H3" s="103" t="s">
        <v>934</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1127</v>
      </c>
      <c r="G11" s="57" t="s">
        <v>1127</v>
      </c>
      <c r="H11" s="109" t="s">
        <v>1127</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935</v>
      </c>
      <c r="I3" s="175" t="s">
        <v>933</v>
      </c>
      <c r="J3" s="79" t="s">
        <v>264</v>
      </c>
      <c r="K3" s="79" t="s">
        <v>1179</v>
      </c>
      <c r="L3" s="79" t="s">
        <v>1180</v>
      </c>
      <c r="M3" s="80" t="s">
        <v>1181</v>
      </c>
      <c r="N3" s="79" t="s">
        <v>1182</v>
      </c>
      <c r="O3" s="103" t="s">
        <v>282</v>
      </c>
      <c r="P3" s="103" t="s">
        <v>504</v>
      </c>
      <c r="Q3" s="103" t="s">
        <v>505</v>
      </c>
      <c r="R3" s="103" t="s">
        <v>597</v>
      </c>
      <c r="S3" s="103" t="s">
        <v>598</v>
      </c>
      <c r="T3" s="81" t="s">
        <v>1183</v>
      </c>
      <c r="U3" s="103" t="s">
        <v>1184</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1139</v>
      </c>
      <c r="I8" s="480" t="s">
        <v>1140</v>
      </c>
      <c r="P8" s="491" t="s">
        <v>717</v>
      </c>
      <c r="Q8" s="491" t="s">
        <v>715</v>
      </c>
      <c r="R8" s="468" t="s">
        <v>719</v>
      </c>
      <c r="S8" s="468" t="s">
        <v>719</v>
      </c>
      <c r="T8" s="288"/>
      <c r="U8" s="468" t="s">
        <v>180</v>
      </c>
    </row>
    <row r="9" spans="1:21" x14ac:dyDescent="0.2">
      <c r="H9" s="488" t="s">
        <v>1141</v>
      </c>
      <c r="I9" s="480" t="s">
        <v>1142</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938</v>
      </c>
      <c r="D3" s="175" t="s">
        <v>939</v>
      </c>
      <c r="E3" s="79" t="s">
        <v>1113</v>
      </c>
      <c r="F3" s="79" t="s">
        <v>1114</v>
      </c>
      <c r="G3" s="103" t="s">
        <v>936</v>
      </c>
      <c r="H3" s="103" t="s">
        <v>937</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3" t="s">
        <v>1116</v>
      </c>
      <c r="B2" s="554"/>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5"/>
      <c r="B3" s="556"/>
      <c r="C3" s="64"/>
      <c r="D3" s="64"/>
      <c r="E3" s="64"/>
      <c r="F3" s="340" t="s">
        <v>874</v>
      </c>
      <c r="G3" s="110" t="s">
        <v>1115</v>
      </c>
      <c r="H3" s="340" t="s">
        <v>940</v>
      </c>
      <c r="I3" s="340" t="s">
        <v>1117</v>
      </c>
      <c r="J3" s="340" t="s">
        <v>941</v>
      </c>
      <c r="K3" s="340" t="s">
        <v>1118</v>
      </c>
      <c r="L3" s="340" t="s">
        <v>1119</v>
      </c>
      <c r="M3" s="175" t="s">
        <v>942</v>
      </c>
      <c r="N3" s="175" t="s">
        <v>943</v>
      </c>
      <c r="O3" s="175" t="s">
        <v>944</v>
      </c>
      <c r="P3" s="175" t="s">
        <v>945</v>
      </c>
      <c r="Q3" s="175" t="s">
        <v>946</v>
      </c>
      <c r="R3" s="80" t="s">
        <v>947</v>
      </c>
      <c r="S3" s="79" t="s">
        <v>948</v>
      </c>
      <c r="T3" s="79" t="s">
        <v>1187</v>
      </c>
      <c r="U3" s="103" t="s">
        <v>1185</v>
      </c>
      <c r="V3" s="103" t="s">
        <v>1186</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1124</v>
      </c>
      <c r="N10" s="474" t="s">
        <v>1122</v>
      </c>
      <c r="O10" s="474" t="s">
        <v>1125</v>
      </c>
      <c r="P10" s="474" t="s">
        <v>1123</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967</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IFERROR(1/(1/IF($C15="50+",SUM(SUMIFS(Cascade!$Z:$Z,Cascade!$B:$B,$B15,Cascade!$C:$C,{"50-54","55-59","60-64","65+"},Cascade!$D:$D,$D15)),INDEX(Cascade!$Z:$Z,MATCH($E15,Cascade!$E:$E,0)))),"")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966</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949</v>
      </c>
      <c r="G3" s="340" t="s">
        <v>950</v>
      </c>
      <c r="H3" s="340" t="s">
        <v>951</v>
      </c>
      <c r="I3" s="340" t="s">
        <v>952</v>
      </c>
      <c r="J3" s="175" t="s">
        <v>956</v>
      </c>
      <c r="K3" s="175" t="s">
        <v>954</v>
      </c>
      <c r="L3" s="176" t="s">
        <v>953</v>
      </c>
      <c r="M3" s="182" t="s">
        <v>957</v>
      </c>
      <c r="N3" s="175" t="s">
        <v>955</v>
      </c>
      <c r="O3" s="176" t="s">
        <v>1121</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1145</v>
      </c>
    </row>
    <row r="9" spans="1:15" x14ac:dyDescent="0.2">
      <c r="J9" s="480" t="s">
        <v>612</v>
      </c>
      <c r="K9" s="474" t="s">
        <v>199</v>
      </c>
      <c r="L9" s="468" t="s">
        <v>199</v>
      </c>
      <c r="M9" s="481" t="s">
        <v>614</v>
      </c>
      <c r="N9" s="474" t="s">
        <v>201</v>
      </c>
      <c r="O9" s="468" t="s">
        <v>1146</v>
      </c>
    </row>
    <row r="10" spans="1:15" x14ac:dyDescent="0.2">
      <c r="J10" s="474"/>
      <c r="K10" s="474"/>
      <c r="L10" s="468"/>
      <c r="M10" s="477"/>
      <c r="N10" s="474"/>
      <c r="O10" s="468"/>
    </row>
    <row r="11" spans="1:15" x14ac:dyDescent="0.2">
      <c r="F11" s="109" t="s">
        <v>1128</v>
      </c>
      <c r="G11" s="109" t="s">
        <v>1128</v>
      </c>
      <c r="H11" s="109" t="s">
        <v>625</v>
      </c>
      <c r="I11" s="109" t="s">
        <v>625</v>
      </c>
      <c r="J11" s="109" t="s">
        <v>1128</v>
      </c>
      <c r="K11" s="109" t="s">
        <v>1128</v>
      </c>
      <c r="L11" s="106" t="s">
        <v>1128</v>
      </c>
      <c r="M11" s="133" t="s">
        <v>1128</v>
      </c>
      <c r="N11" s="109" t="s">
        <v>1128</v>
      </c>
      <c r="O11" s="106" t="s">
        <v>1128</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967</v>
      </c>
    </row>
    <row r="15" spans="1:15" x14ac:dyDescent="0.2">
      <c r="E15" s="55" t="str">
        <f>B15&amp;"|"&amp;C15&amp;"|"&amp;D15</f>
        <v>||</v>
      </c>
      <c r="F15" s="109" t="str" cm="1">
        <f t="array" ref="F15">IFERROR(1/(1/IF($C15="50+",SUM(SUMIFS(Cascade!$Z:$Z,Cascade!$B:$B,$B15,Cascade!$C:$C,{"50-54","55-59","60-64","65+"},Cascade!$D:$D,$D15)),INDEX(Cascade!$Z:$Z,MATCH($E15,Cascade!$E:$E,0)))),"")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961</v>
      </c>
      <c r="F3" s="185" t="s">
        <v>962</v>
      </c>
      <c r="G3" s="264" t="s">
        <v>963</v>
      </c>
      <c r="H3" s="265" t="s">
        <v>958</v>
      </c>
      <c r="I3" s="265" t="s">
        <v>1120</v>
      </c>
      <c r="J3" s="103" t="s">
        <v>959</v>
      </c>
      <c r="K3" s="103" t="s">
        <v>960</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Z15" sqref="Z15"/>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829</v>
      </c>
      <c r="B1" s="7"/>
      <c r="C1" s="145" t="s">
        <v>966</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928</v>
      </c>
      <c r="D3" s="344" t="s">
        <v>929</v>
      </c>
      <c r="E3" s="352" t="s">
        <v>930</v>
      </c>
      <c r="F3" s="353" t="s">
        <v>606</v>
      </c>
      <c r="G3" s="344" t="s">
        <v>607</v>
      </c>
      <c r="H3" s="344" t="s">
        <v>610</v>
      </c>
      <c r="I3" s="340" t="s">
        <v>608</v>
      </c>
      <c r="J3" s="340" t="s">
        <v>609</v>
      </c>
      <c r="K3" s="339" t="s">
        <v>928</v>
      </c>
      <c r="L3" s="344" t="s">
        <v>929</v>
      </c>
      <c r="M3" s="352" t="s">
        <v>930</v>
      </c>
      <c r="N3" s="353" t="s">
        <v>606</v>
      </c>
      <c r="O3" s="344" t="s">
        <v>607</v>
      </c>
      <c r="P3" s="344" t="s">
        <v>610</v>
      </c>
      <c r="Q3" s="340" t="s">
        <v>608</v>
      </c>
      <c r="R3" s="340" t="s">
        <v>609</v>
      </c>
      <c r="S3" s="339" t="s">
        <v>928</v>
      </c>
      <c r="T3" s="352" t="s">
        <v>930</v>
      </c>
      <c r="U3" s="353" t="s">
        <v>606</v>
      </c>
      <c r="V3" s="344" t="s">
        <v>607</v>
      </c>
      <c r="W3" s="344" t="s">
        <v>610</v>
      </c>
      <c r="X3" s="340" t="s">
        <v>608</v>
      </c>
      <c r="Y3" s="340" t="s">
        <v>609</v>
      </c>
      <c r="Z3" s="339" t="s">
        <v>928</v>
      </c>
      <c r="AA3" s="352" t="s">
        <v>930</v>
      </c>
      <c r="AB3" s="353" t="s">
        <v>606</v>
      </c>
      <c r="AC3" s="344" t="s">
        <v>607</v>
      </c>
      <c r="AD3" s="344" t="s">
        <v>610</v>
      </c>
      <c r="AE3" s="340" t="s">
        <v>608</v>
      </c>
      <c r="AF3" s="340" t="s">
        <v>609</v>
      </c>
      <c r="AG3" s="339" t="s">
        <v>928</v>
      </c>
      <c r="AH3" s="352" t="s">
        <v>930</v>
      </c>
      <c r="AI3" s="353" t="s">
        <v>606</v>
      </c>
      <c r="AJ3" s="344" t="s">
        <v>607</v>
      </c>
      <c r="AK3" s="344" t="s">
        <v>610</v>
      </c>
      <c r="AL3" s="340" t="s">
        <v>608</v>
      </c>
      <c r="AM3" s="340" t="s">
        <v>609</v>
      </c>
      <c r="AN3" s="339" t="s">
        <v>928</v>
      </c>
      <c r="AO3" s="352" t="s">
        <v>930</v>
      </c>
      <c r="AP3" s="353" t="s">
        <v>606</v>
      </c>
      <c r="AQ3" s="344" t="s">
        <v>607</v>
      </c>
      <c r="AR3" s="344" t="s">
        <v>610</v>
      </c>
      <c r="AS3" s="340" t="s">
        <v>608</v>
      </c>
      <c r="AT3" s="340" t="s">
        <v>609</v>
      </c>
      <c r="AU3" s="339" t="s">
        <v>928</v>
      </c>
      <c r="AV3" s="352" t="s">
        <v>930</v>
      </c>
      <c r="AW3" s="353" t="s">
        <v>606</v>
      </c>
      <c r="AX3" s="344" t="s">
        <v>607</v>
      </c>
      <c r="AY3" s="344" t="s">
        <v>610</v>
      </c>
      <c r="AZ3" s="340" t="s">
        <v>608</v>
      </c>
      <c r="BA3" s="340" t="s">
        <v>609</v>
      </c>
      <c r="BB3" s="339" t="s">
        <v>928</v>
      </c>
      <c r="BC3" s="352" t="s">
        <v>930</v>
      </c>
      <c r="BD3" s="353" t="s">
        <v>606</v>
      </c>
      <c r="BE3" s="344" t="s">
        <v>607</v>
      </c>
      <c r="BF3" s="344" t="s">
        <v>610</v>
      </c>
      <c r="BG3" s="340" t="s">
        <v>608</v>
      </c>
      <c r="BH3" s="340" t="s">
        <v>609</v>
      </c>
      <c r="BI3" s="339" t="s">
        <v>928</v>
      </c>
      <c r="BJ3" s="352" t="s">
        <v>930</v>
      </c>
      <c r="BK3" s="353" t="s">
        <v>606</v>
      </c>
      <c r="BL3" s="344" t="s">
        <v>607</v>
      </c>
      <c r="BM3" s="344" t="s">
        <v>610</v>
      </c>
      <c r="BN3" s="340" t="s">
        <v>608</v>
      </c>
      <c r="BO3" s="340" t="s">
        <v>609</v>
      </c>
      <c r="BP3" s="339" t="s">
        <v>928</v>
      </c>
      <c r="BQ3" s="352" t="s">
        <v>930</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977</v>
      </c>
      <c r="D14" s="219" t="s">
        <v>978</v>
      </c>
      <c r="E14" s="319" t="s">
        <v>979</v>
      </c>
      <c r="F14" s="331" t="s">
        <v>980</v>
      </c>
      <c r="G14" s="275" t="s">
        <v>981</v>
      </c>
      <c r="H14" s="275" t="s">
        <v>982</v>
      </c>
      <c r="I14" s="214" t="s">
        <v>983</v>
      </c>
      <c r="J14" s="214" t="s">
        <v>984</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822</v>
      </c>
      <c r="CI3" s="411" t="s">
        <v>820</v>
      </c>
      <c r="CJ3" s="423"/>
      <c r="CK3" s="153"/>
      <c r="CL3" s="153"/>
      <c r="CM3" s="153"/>
      <c r="CN3" s="410" t="s">
        <v>822</v>
      </c>
      <c r="CO3" s="412" t="s">
        <v>820</v>
      </c>
      <c r="CP3" s="423"/>
      <c r="CQ3" s="153"/>
      <c r="CR3" s="153"/>
      <c r="CS3" s="153"/>
      <c r="CT3" s="410" t="s">
        <v>822</v>
      </c>
      <c r="CU3" s="411" t="s">
        <v>820</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799</v>
      </c>
      <c r="CI14" s="327" t="s">
        <v>798</v>
      </c>
      <c r="CJ14" s="426" t="s">
        <v>746</v>
      </c>
      <c r="CK14" s="363" t="s">
        <v>759</v>
      </c>
      <c r="CL14" s="363" t="s">
        <v>760</v>
      </c>
      <c r="CM14" s="363" t="s">
        <v>821</v>
      </c>
      <c r="CN14" s="364" t="s">
        <v>789</v>
      </c>
      <c r="CO14" s="366" t="s">
        <v>797</v>
      </c>
      <c r="CP14" s="426" t="s">
        <v>745</v>
      </c>
      <c r="CQ14" s="363" t="s">
        <v>785</v>
      </c>
      <c r="CR14" s="363" t="s">
        <v>786</v>
      </c>
      <c r="CS14" s="363" t="s">
        <v>823</v>
      </c>
      <c r="CT14" s="364" t="s">
        <v>800</v>
      </c>
      <c r="CU14" s="327" t="s">
        <v>813</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2021-11-10T21:53:14Z</dcterms:modified>
</cp:coreProperties>
</file>