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7E15CB8-0E7B-5943-8DF8-0C631DB17D2B}" xr6:coauthVersionLast="46" xr6:coauthVersionMax="46" xr10:uidLastSave="{00000000-0000-0000-0000-000000000000}"/>
  <bookViews>
    <workbookView xWindow="-10480" yWindow="-28300" windowWidth="51200" windowHeight="28300" firstSheet="4" activeTab="21"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Q16" i="33" l="1"/>
  <c r="CV16" i="33" s="1"/>
  <c r="CR16" i="33" a="1"/>
  <c r="CR16" i="33" s="1"/>
  <c r="CS16" i="33"/>
  <c r="CQ17" i="33"/>
  <c r="CR17" i="33" a="1"/>
  <c r="CR17" i="33" s="1"/>
  <c r="CV17" i="33" s="1"/>
  <c r="CS17" i="33"/>
  <c r="CQ18" i="33"/>
  <c r="CR18" i="33" a="1"/>
  <c r="CR18" i="33" s="1"/>
  <c r="CS18" i="33"/>
  <c r="CV18" i="33"/>
  <c r="CQ19" i="33"/>
  <c r="CV19" i="33" s="1"/>
  <c r="CR19" i="33" a="1"/>
  <c r="CR19" i="33" s="1"/>
  <c r="CS19" i="33"/>
  <c r="CQ20" i="33"/>
  <c r="CR20" i="33" a="1"/>
  <c r="CR20" i="33" s="1"/>
  <c r="CS20" i="33"/>
  <c r="CV20" i="33"/>
  <c r="CQ21" i="33"/>
  <c r="CR21" i="33" a="1"/>
  <c r="CR21" i="33" s="1"/>
  <c r="CV21" i="33" s="1"/>
  <c r="CS21" i="33"/>
  <c r="CQ22" i="33"/>
  <c r="CR22" i="33" a="1"/>
  <c r="CR22" i="33" s="1"/>
  <c r="CS22" i="33"/>
  <c r="CQ23" i="33"/>
  <c r="CR23" i="33" a="1"/>
  <c r="CR23" i="33" s="1"/>
  <c r="CV23" i="33" s="1"/>
  <c r="CS23" i="33"/>
  <c r="CS15" i="33"/>
  <c r="F23" i="33"/>
  <c r="F22" i="33"/>
  <c r="F21" i="33"/>
  <c r="F20" i="33"/>
  <c r="F16" i="33"/>
  <c r="F17" i="33"/>
  <c r="F18" i="33"/>
  <c r="F19" i="33"/>
  <c r="F15" i="33"/>
  <c r="CV22" i="33" l="1"/>
  <c r="V15" i="44"/>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X23" i="33" s="1"/>
  <c r="CY14" i="33"/>
  <c r="CY23" i="33" s="1"/>
  <c r="CZ14" i="33"/>
  <c r="CZ23" i="33" s="1"/>
  <c r="DA14" i="33"/>
  <c r="DA23" i="33" s="1"/>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W23" i="33" l="1"/>
  <c r="CK23" i="33"/>
  <c r="CL23" i="33" a="1"/>
  <c r="CL23" i="33" s="1"/>
  <c r="CP23" i="33" s="1"/>
  <c r="CM23" i="33"/>
  <c r="DA19" i="33"/>
  <c r="DA18" i="33"/>
  <c r="DA17" i="33"/>
  <c r="DA21" i="33"/>
  <c r="DA22" i="33"/>
  <c r="DA20" i="33"/>
  <c r="DA16" i="33"/>
  <c r="CW18" i="33"/>
  <c r="CW21" i="33"/>
  <c r="CW22" i="33"/>
  <c r="CW20" i="33"/>
  <c r="CW16" i="33"/>
  <c r="CW15" i="33"/>
  <c r="CW17" i="33"/>
  <c r="CM17" i="33" s="1"/>
  <c r="CW19" i="33"/>
  <c r="CZ19" i="33"/>
  <c r="CZ18" i="33"/>
  <c r="CZ21" i="33"/>
  <c r="CZ17" i="33"/>
  <c r="CZ22" i="33"/>
  <c r="CZ20" i="33"/>
  <c r="CM20" i="33" s="1"/>
  <c r="CZ16" i="33"/>
  <c r="CY19" i="33"/>
  <c r="CY18" i="33"/>
  <c r="CY17" i="33"/>
  <c r="CY22" i="33"/>
  <c r="CY16" i="33"/>
  <c r="CY21" i="33"/>
  <c r="CY20" i="33"/>
  <c r="CX17" i="33"/>
  <c r="CX21" i="33"/>
  <c r="CX19" i="33"/>
  <c r="CX18" i="33"/>
  <c r="CX22" i="33"/>
  <c r="CX20" i="33"/>
  <c r="CX16" i="33"/>
  <c r="FK15" i="33"/>
  <c r="EU15" i="33"/>
  <c r="EM15" i="33"/>
  <c r="EE15" i="33"/>
  <c r="DW15" i="33"/>
  <c r="DO15" i="33"/>
  <c r="DG15" i="33"/>
  <c r="CY15" i="33"/>
  <c r="FS15" i="33"/>
  <c r="FC15" i="33"/>
  <c r="FR15" i="33"/>
  <c r="FJ15" i="33"/>
  <c r="FB15" i="33"/>
  <c r="ET15" i="33"/>
  <c r="EL15" i="33"/>
  <c r="ED15" i="33"/>
  <c r="DV15" i="33"/>
  <c r="DN15" i="33"/>
  <c r="DF15" i="33"/>
  <c r="CX15" i="33"/>
  <c r="FQ15" i="33"/>
  <c r="FI15" i="33"/>
  <c r="FA15" i="33"/>
  <c r="ES15" i="33"/>
  <c r="EK15" i="33"/>
  <c r="EC15" i="33"/>
  <c r="DU15" i="33"/>
  <c r="DM15" i="33"/>
  <c r="DE15" i="33"/>
  <c r="FP15" i="33"/>
  <c r="FH15" i="33"/>
  <c r="EZ15" i="33"/>
  <c r="ER15" i="33"/>
  <c r="EJ15" i="33"/>
  <c r="EB15" i="33"/>
  <c r="DT15" i="33"/>
  <c r="DL15" i="33"/>
  <c r="DD15" i="33"/>
  <c r="FO15" i="33"/>
  <c r="FG15" i="33"/>
  <c r="EY15" i="33"/>
  <c r="EQ15" i="33"/>
  <c r="EI15" i="33"/>
  <c r="EA15" i="33"/>
  <c r="DS15" i="33"/>
  <c r="DK15" i="33"/>
  <c r="DC15" i="33"/>
  <c r="FF15" i="33"/>
  <c r="EX15" i="33"/>
  <c r="EH15" i="33"/>
  <c r="DZ15" i="33"/>
  <c r="DR15" i="33"/>
  <c r="DJ15" i="33"/>
  <c r="DB15" i="33"/>
  <c r="FN15" i="33"/>
  <c r="FM15" i="33"/>
  <c r="FE15" i="33"/>
  <c r="EW15" i="33"/>
  <c r="EO15" i="33"/>
  <c r="EG15" i="33"/>
  <c r="DY15" i="33"/>
  <c r="DQ15" i="33"/>
  <c r="DI15" i="33"/>
  <c r="DA15" i="33"/>
  <c r="EP15" i="33"/>
  <c r="FL15" i="33"/>
  <c r="FD15" i="33"/>
  <c r="EV15" i="33"/>
  <c r="EN15" i="33"/>
  <c r="EF15" i="33"/>
  <c r="DX15" i="33"/>
  <c r="DP15" i="33"/>
  <c r="DH15" i="33"/>
  <c r="CZ15" i="33"/>
  <c r="H15" i="40"/>
  <c r="CL18" i="33" l="1" a="1"/>
  <c r="CL18" i="33" s="1"/>
  <c r="CK19" i="33"/>
  <c r="CK20" i="33"/>
  <c r="CM19" i="33"/>
  <c r="CM15" i="33"/>
  <c r="CK16" i="33"/>
  <c r="CK22" i="33"/>
  <c r="CF23" i="33"/>
  <c r="CM18" i="33"/>
  <c r="CK17" i="33"/>
  <c r="CP17" i="33" s="1"/>
  <c r="CM22" i="33"/>
  <c r="CL17" i="33" a="1"/>
  <c r="CL17" i="33" s="1"/>
  <c r="CK18" i="33"/>
  <c r="CL20" i="33" a="1"/>
  <c r="CL20" i="33" s="1"/>
  <c r="CM16" i="33"/>
  <c r="CQ15" i="33"/>
  <c r="CL19" i="33" a="1"/>
  <c r="CL19" i="33" s="1"/>
  <c r="CP19" i="33" s="1"/>
  <c r="CK15" i="33"/>
  <c r="CL22" i="33" a="1"/>
  <c r="CL22" i="33" s="1"/>
  <c r="CP22" i="33" s="1"/>
  <c r="CL16" i="33" a="1"/>
  <c r="CL16" i="33" s="1"/>
  <c r="CM21" i="33"/>
  <c r="CL21" i="33" a="1"/>
  <c r="CL21" i="33" s="1"/>
  <c r="CK21" i="33"/>
  <c r="CL15" i="33" a="1"/>
  <c r="CL15" i="33" s="1"/>
  <c r="CR15" i="33" a="1"/>
  <c r="CR15" i="33" s="1"/>
  <c r="U15" i="10"/>
  <c r="N15" i="10"/>
  <c r="CG23" i="33" l="1"/>
  <c r="CJ23" i="33" s="1"/>
  <c r="H23" i="33" s="1"/>
  <c r="CP20" i="33"/>
  <c r="CP16" i="33"/>
  <c r="H16" i="33" s="1"/>
  <c r="CP18" i="33"/>
  <c r="CG18" i="33" s="1"/>
  <c r="CG20" i="33"/>
  <c r="CF20" i="33"/>
  <c r="CJ20" i="33" s="1"/>
  <c r="H20" i="33"/>
  <c r="CP15" i="33"/>
  <c r="CP21" i="33"/>
  <c r="CG21" i="33" s="1"/>
  <c r="CV15" i="33"/>
  <c r="H18" i="33"/>
  <c r="CF18" i="33"/>
  <c r="CJ18" i="33" s="1"/>
  <c r="H19" i="33"/>
  <c r="CF19" i="33"/>
  <c r="CJ19" i="33" s="1"/>
  <c r="CG19" i="33"/>
  <c r="CF22" i="33"/>
  <c r="CG22" i="33"/>
  <c r="CG17" i="33"/>
  <c r="CF17" i="33"/>
  <c r="CJ17" i="33" s="1"/>
  <c r="H17" i="33" s="1"/>
  <c r="P15" i="14"/>
  <c r="Q15" i="14"/>
  <c r="AC15" i="5"/>
  <c r="D15" i="45"/>
  <c r="CG16" i="33" l="1"/>
  <c r="CF16" i="33"/>
  <c r="CJ16" i="33" s="1"/>
  <c r="CF21" i="33"/>
  <c r="CJ21" i="33" s="1"/>
  <c r="H21" i="33" s="1"/>
  <c r="CJ22" i="33"/>
  <c r="H22" i="33" s="1"/>
  <c r="V15" i="5"/>
  <c r="K15" i="20"/>
  <c r="I15" i="20"/>
  <c r="L15" i="8"/>
  <c r="N15" i="8"/>
  <c r="W15" i="10"/>
  <c r="Y15" i="10"/>
  <c r="CG15" i="33" l="1"/>
  <c r="CF15" i="33"/>
  <c r="J15" i="14"/>
  <c r="CJ15" i="33" l="1"/>
  <c r="H15" i="33" s="1"/>
  <c r="E15" i="46"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<sst xmlns="http://schemas.openxmlformats.org/spreadsheetml/2006/main" count="5893" uniqueCount="1152">
  <si>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</si>
  <si>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</si>
  <si>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</si>
  <si>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</si>
  <si>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</si>
  <si>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</si>
  <si>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</si>
  <si>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</si>
  <si>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</si>
  <si>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</si>
  <si>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</si>
  <si>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</si>
  <si>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</si>
  <si>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</si>
  <si>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</si>
  <si>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</si>
  <si>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</si>
  <si>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</si>
  <si>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</si>
  <si>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</si>
  <si>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</si>
  <si>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</si>
  <si>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</si>
  <si>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</si>
  <si>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</si>
  <si>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</si>
  <si>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</si>
  <si>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</si>
  <si>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</si>
  <si>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</si>
  <si>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</si>
  <si>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</si>
  <si>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</si>
  <si>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</si>
  <si>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</si>
  <si>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</si>
  <si>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</si>
  <si>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</si>
  <si>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</si>
  <si>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</si>
  <si>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</si>
  <si>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</si>
  <si>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</si>
  <si>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</si>
  <si>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</si>
  <si>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</si>
  <si>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</si>
  <si>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</si>
  <si>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</si>
  <si>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</si>
  <si>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</si>
  <si>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</si>
  <si>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</si>
  <si>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</si>
  <si>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</si>
  <si>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</si>
  <si>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</si>
  <si>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</si>
  <si>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</si>
  <si>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</si>
  <si>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</si>
  <si>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</si>
  <si>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</si>
  <si>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</si>
  <si>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</si>
  <si>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</si>
  <si>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</si>
  <si>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</si>
  <si>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</si>
  <si>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</si>
  <si>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</si>
  <si>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</si>
  <si>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</si>
  <si>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</si>
  <si>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</si>
  <si>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</si>
  <si>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</si>
  <si>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</si>
  <si>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</si>
  <si>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</si>
  <si>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</si>
  <si>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</si>
  <si>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</si>
  <si>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</si>
  <si>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</si>
  <si>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</si>
  <si>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</si>
  <si>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</si>
  <si>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</si>
  <si>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</si>
  <si>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</si>
  <si>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</si>
  <si>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</si>
  <si>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</si>
  <si>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</si>
  <si>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</si>
  <si>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</si>
  <si>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</si>
  <si>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</si>
  <si>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</si>
  <si>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</si>
  <si>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</si>
  <si>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</si>
  <si>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</si>
  <si>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</si>
  <si>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</si>
  <si>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</si>
  <si>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</si>
  <si>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</si>
  <si>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</si>
  <si>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</si>
  <si>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</si>
  <si>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</si>
  <si>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</si>
  <si>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</si>
  <si>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</si>
  <si>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</si>
  <si>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</si>
  <si>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</si>
  <si>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</si>
  <si>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</si>
  <si>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</si>
  <si>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</si>
  <si>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</si>
  <si>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</si>
  <si>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</si>
  <si>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</si>
  <si>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</si>
  <si>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</si>
  <si>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</si>
  <si>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</si>
  <si>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</si>
  <si>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</si>
  <si>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</si>
  <si>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</si>
  <si>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</si>
  <si>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</si>
  <si>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</si>
  <si>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</si>
  <si>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</si>
  <si>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</si>
  <si>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</si>
  <si>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</si>
  <si>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</si>
  <si>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</si>
  <si>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</si>
  <si>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</si>
  <si>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</si>
  <si>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</si>
  <si>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</si>
  <si>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</si>
  <si>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</si>
  <si>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</si>
  <si>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</si>
  <si>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</si>
  <si>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</si>
  <si>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</si>
  <si>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</si>
  <si>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</si>
  <si>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</si>
  <si>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</si>
  <si>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</si>
  <si>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</si>
  <si>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</si>
  <si>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</si>
  <si>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</si>
  <si>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</si>
  <si>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</si>
  <si>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</si>
  <si>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</si>
  <si>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</si>
  <si>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</si>
  <si>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</si>
  <si>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</si>
  <si>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</si>
  <si>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</si>
  <si>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</si>
  <si>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</si>
  <si>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</si>
  <si>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</si>
  <si>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</si>
  <si>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</si>
  <si>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</si>
  <si>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</si>
  <si>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</si>
  <si>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</si>
  <si>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</si>
  <si>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</si>
  <si>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</si>
  <si>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</si>
  <si>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</si>
  <si>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</si>
  <si>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</si>
  <si>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</si>
  <si>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</si>
  <si>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</si>
  <si>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</si>
  <si>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</si>
  <si>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</si>
  <si>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</si>
  <si>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</si>
  <si>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</si>
  <si>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</si>
  <si>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</si>
  <si>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</si>
  <si>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</si>
  <si>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</si>
  <si>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</si>
  <si>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</si>
  <si>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</si>
  <si>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</si>
  <si>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</si>
  <si>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</si>
  <si>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</si>
  <si>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</si>
  <si>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</si>
  <si>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</si>
  <si>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</si>
  <si>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</si>
  <si>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</si>
  <si>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</si>
  <si>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</si>
  <si>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</si>
  <si>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</si>
  <si>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</si>
  <si>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</si>
  <si>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</si>
  <si>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</si>
  <si>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</si>
  <si>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</si>
  <si>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</si>
  <si>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</si>
  <si>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</si>
  <si>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</si>
  <si>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</si>
  <si>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</si>
  <si>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</si>
  <si>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</si>
  <si>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</si>
  <si>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</si>
  <si>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</si>
  <si>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</si>
  <si>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</si>
  <si>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</si>
  <si>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</si>
  <si>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</si>
  <si>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</si>
  <si>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</si>
  <si>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</si>
  <si>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</si>
  <si>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</si>
  <si>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</si>
  <si>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</si>
  <si>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</si>
  <si>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</si>
  <si>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</si>
  <si>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</si>
  <si>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</si>
  <si>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</si>
  <si>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</si>
  <si>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</si>
  <si>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</si>
  <si>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</si>
  <si>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</si>
  <si>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</si>
  <si>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</si>
  <si>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</si>
  <si>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</si>
  <si>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</si>
  <si>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</si>
  <si>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</si>
  <si>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</si>
  <si>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</si>
  <si>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</si>
  <si>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</si>
  <si>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</si>
  <si>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</si>
  <si>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</si>
  <si>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</si>
  <si>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</si>
  <si>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</si>
  <si>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</si>
  <si>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</si>
  <si>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</si>
  <si>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</si>
  <si>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</si>
  <si>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</si>
  <si>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</si>
  <si>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</si>
  <si>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</si>
  <si>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</si>
  <si>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</si>
  <si>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</si>
  <si>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</si>
  <si>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</si>
  <si>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</si>
  <si>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</si>
  <si>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</si>
  <si>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</si>
  <si>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</si>
  <si>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</si>
  <si>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</si>
  <si>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</si>
  <si>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</si>
  <si>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</si>
  <si>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</si>
  <si>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</si>
  <si>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</si>
  <si>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</si>
  <si>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</si>
  <si>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</si>
  <si>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</si>
  <si>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</si>
  <si>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</si>
  <si>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</si>
  <si>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</si>
  <si>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</si>
  <si>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</si>
  <si>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</si>
  <si>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</si>
  <si>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</si>
  <si>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</si>
  <si>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</si>
  <si>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</si>
  <si>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</si>
  <si>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</si>
  <si>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</si>
  <si>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</si>
  <si>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</si>
  <si>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</si>
  <si>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</si>
  <si>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</si>
  <si>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</si>
  <si>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</si>
  <si>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</si>
  <si>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</si>
  <si>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</si>
  <si>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</si>
  <si>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</si>
  <si>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</si>
  <si>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</si>
  <si>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</si>
  <si>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</si>
  <si>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</si>
  <si>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</si>
  <si>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</si>
  <si>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</si>
  <si>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</si>
  <si>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</si>
  <si>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</si>
  <si>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</si>
  <si>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</si>
  <si>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</si>
  <si>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</si>
  <si>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</si>
  <si>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</si>
  <si>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</si>
  <si>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</si>
  <si>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</si>
  <si>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</si>
  <si>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</si>
  <si>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</si>
  <si>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</si>
  <si>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</si>
  <si>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</si>
  <si>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</si>
  <si>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</si>
  <si>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</si>
  <si>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</si>
  <si>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</si>
  <si>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</si>
  <si>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</si>
  <si>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</si>
  <si>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</si>
  <si>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</si>
  <si>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</si>
  <si>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</si>
  <si>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</si>
  <si>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</si>
  <si>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</si>
  <si>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</si>
  <si>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</si>
  <si>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</si>
  <si>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</si>
  <si>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</si>
  <si>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</si>
  <si>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</si>
  <si>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</si>
  <si>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</si>
  <si>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</si>
  <si>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</si>
  <si>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</si>
  <si>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</si>
  <si>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</si>
  <si>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</si>
  <si>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</si>
  <si>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</si>
  <si>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</si>
  <si>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</si>
  <si>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</si>
  <si>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</si>
  <si>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</si>
  <si>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</si>
  <si>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</si>
  <si>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</si>
  <si>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</si>
  <si>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</si>
  <si>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</si>
  <si>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</si>
  <si>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</si>
  <si>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</si>
  <si>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</si>
  <si>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</si>
  <si>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</si>
  <si>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</si>
  <si>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</si>
  <si>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</si>
  <si>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</si>
  <si>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</si>
  <si>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</si>
  <si>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</si>
  <si>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</si>
  <si>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</si>
  <si>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</si>
  <si>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</si>
  <si>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</si>
  <si>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</si>
  <si>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</si>
  <si>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</si>
  <si>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</si>
  <si>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</si>
  <si>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</si>
  <si>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</si>
  <si>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</si>
  <si>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</si>
  <si>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</si>
  <si>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</si>
  <si>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</si>
  <si>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</si>
  <si>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</si>
  <si>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</si>
  <si>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</si>
  <si>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</si>
  <si>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</si>
  <si>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</si>
  <si>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</si>
  <si>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</si>
  <si>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</si>
  <si>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</si>
  <si>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</si>
  <si>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</si>
  <si>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</si>
  <si>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</si>
  <si>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</si>
  <si>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</si>
  <si>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</si>
  <si>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</si>
  <si>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</si>
  <si>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</si>
  <si>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</si>
  <si>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</si>
  <si>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</si>
  <si>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</si>
  <si>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</si>
  <si>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</si>
  <si>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</si>
  <si>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</si>
  <si>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</si>
  <si>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</si>
  <si>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</si>
  <si>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</si>
  <si>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</si>
  <si>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</si>
  <si>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</si>
  <si>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</si>
  <si>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</si>
  <si>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</si>
  <si>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</si>
  <si>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</si>
  <si>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</si>
  <si>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</si>
  <si>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</si>
  <si>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</si>
  <si>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</si>
  <si>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</si>
  <si>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</si>
  <si>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</si>
  <si>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</si>
  <si>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</si>
  <si>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</si>
  <si>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</si>
  <si>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</si>
  <si>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</si>
  <si>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</si>
  <si>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</si>
  <si>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</si>
  <si>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</si>
  <si>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</si>
  <si>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</si>
  <si>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</si>
  <si>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</si>
  <si>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</si>
  <si>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</si>
  <si>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</si>
  <si>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</si>
  <si>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</si>
  <si>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</si>
  <si>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</si>
  <si>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</si>
  <si>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</si>
  <si>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</si>
  <si>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</si>
  <si>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</si>
  <si>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</si>
  <si>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</si>
  <si>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</si>
  <si>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</si>
  <si>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</si>
  <si>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</si>
  <si>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</si>
  <si>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</si>
  <si>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</si>
  <si>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</si>
  <si>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</si>
  <si>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</si>
  <si>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</si>
  <si>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</si>
  <si>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</si>
  <si>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</si>
  <si>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</si>
  <si>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</si>
  <si>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</si>
  <si>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</si>
  <si>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</si>
  <si>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</si>
  <si>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</si>
  <si>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</si>
  <si>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</si>
  <si>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</si>
  <si>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</si>
  <si>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</si>
  <si>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</si>
  <si>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</si>
  <si>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</si>
  <si>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</si>
  <si>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</si>
  <si>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</si>
  <si>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</si>
  <si>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</si>
  <si>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</si>
  <si>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</si>
  <si>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</si>
  <si>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</si>
  <si>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</si>
  <si>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</si>
  <si>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</si>
  <si>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</si>
  <si>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</si>
  <si>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</si>
  <si>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</si>
  <si>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</si>
  <si>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</si>
  <si>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</si>
  <si>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</si>
  <si>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</si>
  <si>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</si>
  <si>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</si>
  <si>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</si>
  <si>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</si>
  <si>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</si>
  <si>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</si>
  <si>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</si>
  <si>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</si>
  <si>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</si>
  <si>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</si>
  <si>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</si>
  <si>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</si>
  <si>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</si>
  <si>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</si>
  <si>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</si>
  <si>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</si>
  <si>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</si>
  <si>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</si>
  <si>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</si>
  <si>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</si>
  <si>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</si>
  <si>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</si>
  <si>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</si>
  <si>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</si>
  <si>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</si>
  <si>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</si>
  <si>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</si>
  <si>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</si>
  <si>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</si>
  <si>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</si>
  <si>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</si>
  <si>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</si>
  <si>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</si>
  <si>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</si>
  <si>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</si>
  <si>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</si>
  <si>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</si>
  <si>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</si>
  <si>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</si>
  <si>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</si>
  <si>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</si>
  <si>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</si>
  <si>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</si>
  <si>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</si>
  <si>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</si>
  <si>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</si>
  <si>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</si>
  <si>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</si>
  <si>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</si>
  <si>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</si>
  <si>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</si>
  <si>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</si>
  <si>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</si>
  <si>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</si>
  <si>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</si>
  <si>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</si>
  <si>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</si>
  <si>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</si>
  <si>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</si>
  <si>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</si>
  <si>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</si>
  <si>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</si>
  <si>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</si>
  <si>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</si>
  <si>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</si>
  <si>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</si>
  <si>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</si>
  <si>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</si>
  <si>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</si>
  <si>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</si>
  <si>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</si>
  <si>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</si>
  <si>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</si>
  <si>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</si>
  <si>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</si>
  <si>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</si>
  <si>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</si>
  <si>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</si>
  <si>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</si>
  <si>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</si>
  <si>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</si>
  <si>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</si>
  <si>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</si>
  <si>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</si>
  <si>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</si>
  <si>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</si>
  <si>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</si>
  <si>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</si>
  <si>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</si>
  <si>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</si>
  <si>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</si>
  <si>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</si>
  <si>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</si>
  <si>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</si>
  <si>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</si>
  <si>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</si>
  <si>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</si>
  <si>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</si>
  <si>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</si>
  <si>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</si>
  <si>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</si>
  <si>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</si>
  <si>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</si>
  <si>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</si>
  <si>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</si>
  <si>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</si>
  <si>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</si>
  <si>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</si>
  <si>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</si>
  <si>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</si>
  <si>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</si>
  <si>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</si>
  <si>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</si>
  <si>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</si>
  <si>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</si>
  <si>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</si>
  <si>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</si>
  <si>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</si>
  <si>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</si>
  <si>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</si>
  <si>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</si>
  <si>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</si>
  <si>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</si>
  <si>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</si>
  <si>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</si>
  <si>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</si>
  <si>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</si>
  <si>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</si>
  <si>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</si>
  <si>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</si>
  <si>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</si>
  <si>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</si>
  <si>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</si>
  <si>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</si>
  <si>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</si>
  <si>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</si>
  <si>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</si>
  <si>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</si>
  <si>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</si>
  <si>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</si>
  <si>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</si>
  <si>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</si>
  <si>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</si>
  <si>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</si>
  <si>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</si>
  <si>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</si>
  <si>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</si>
  <si>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</si>
  <si>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</si>
  <si>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</si>
  <si>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</si>
  <si>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</si>
  <si>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</si>
  <si>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</si>
  <si>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</si>
  <si>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</si>
  <si>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</si>
  <si>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</si>
  <si>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</si>
  <si>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</si>
  <si>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</si>
  <si>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</si>
  <si>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</si>
  <si>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</si>
  <si>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</si>
  <si>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</si>
  <si>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</si>
  <si>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</si>
  <si>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</si>
  <si>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</si>
  <si>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</si>
  <si>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</si>
  <si>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</si>
  <si>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</si>
  <si>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</si>
  <si>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</si>
  <si>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</si>
  <si>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</si>
  <si>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</si>
  <si>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</si>
  <si>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</si>
  <si>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</si>
  <si>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</si>
  <si>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</si>
  <si>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</si>
  <si>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</si>
  <si>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</si>
  <si>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</si>
  <si>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</si>
  <si>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</si>
  <si>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</si>
  <si>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</si>
  <si>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</si>
  <si>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</si>
  <si>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</si>
  <si>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</si>
  <si>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</si>
  <si>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</si>
  <si>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</si>
  <si>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</si>
  <si>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</si>
  <si>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</si>
  <si>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</si>
  <si>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</si>
  <si>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</si>
  <si>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</si>
  <si>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</si>
  <si>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</si>
  <si>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</si>
  <si>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</si>
  <si>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</si>
  <si>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</si>
  <si>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</si>
  <si>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</si>
  <si>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</si>
  <si>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</si>
  <si>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</si>
  <si>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</si>
  <si>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</si>
  <si>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</si>
  <si>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</si>
  <si>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</si>
  <si>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</si>
  <si>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</si>
  <si>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</si>
  <si>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</si>
  <si>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</si>
  <si>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</si>
  <si>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</si>
  <si>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</si>
  <si>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</si>
  <si>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</si>
  <si>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</si>
  <si>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</si>
  <si>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</si>
  <si>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</si>
  <si>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</si>
  <si>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</si>
  <si>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</si>
  <si>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</si>
  <si>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</si>
  <si>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</si>
  <si>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</si>
  <si>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</si>
  <si>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</si>
  <si>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</si>
  <si>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</si>
  <si>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</si>
  <si>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</si>
  <si>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</si>
  <si>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</si>
  <si>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</si>
  <si>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</si>
  <si>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</si>
  <si>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</si>
  <si>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</si>
  <si>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</si>
  <si>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</si>
  <si>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</si>
  <si>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</si>
  <si>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</si>
  <si>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</si>
  <si>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</si>
  <si>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</si>
  <si>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</si>
  <si>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</si>
  <si>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</si>
  <si>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</si>
  <si>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</si>
  <si>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</si>
  <si>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</si>
  <si>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</si>
  <si>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</si>
  <si>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</si>
  <si>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</si>
  <si>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</si>
  <si>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</si>
  <si>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</si>
  <si>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</si>
  <si>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</si>
  <si>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</si>
  <si>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</si>
  <si>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</si>
  <si>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</si>
  <si>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</si>
  <si>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</si>
  <si>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</si>
  <si>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</si>
  <si>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</si>
  <si>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</si>
  <si>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</si>
  <si>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</si>
  <si>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</si>
  <si>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</si>
  <si>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</si>
  <si>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</si>
  <si>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</si>
  <si>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</si>
  <si>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</si>
  <si>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</si>
  <si>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</si>
  <si>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</si>
  <si>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</si>
  <si>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</si>
  <si>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</si>
  <si>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</si>
  <si>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</si>
  <si>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</si>
  <si>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</si>
  <si>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</si>
  <si>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</si>
  <si>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</si>
  <si>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</si>
  <si>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</si>
  <si>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</si>
  <si>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</si>
  <si>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</si>
  <si>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</si>
  <si>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</si>
  <si>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</si>
  <si>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</si>
  <si>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</si>
  <si>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</si>
  <si>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</si>
  <si>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</si>
  <si>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</si>
  <si>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</si>
  <si>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</si>
  <si>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</si>
  <si>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</si>
  <si>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</si>
  <si>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</si>
  <si>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</si>
  <si>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</si>
  <si>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</si>
  <si>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</si>
  <si>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</si>
  <si>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</si>
  <si>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</si>
  <si>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</si>
  <si>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</si>
  <si>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</si>
  <si>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</si>
  <si>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</si>
  <si>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</si>
  <si>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</si>
  <si>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</si>
  <si>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</si>
  <si>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</si>
  <si>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</si>
  <si>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</si>
  <si>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</si>
  <si>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</si>
  <si>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</si>
  <si>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</si>
  <si>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</si>
  <si>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</si>
  <si>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</si>
  <si>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</si>
  <si>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</si>
  <si>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</si>
  <si>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</si>
  <si>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</si>
  <si>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</si>
  <si>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</si>
  <si>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</si>
  <si>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</si>
  <si>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</si>
  <si>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</si>
  <si>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</si>
  <si>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</si>
  <si>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</si>
  <si>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</si>
  <si>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</si>
  <si>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</si>
  <si>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</si>
  <si>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</si>
  <si>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</si>
  <si>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</si>
  <si>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</si>
  <si>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</si>
  <si>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</si>
  <si>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</si>
  <si>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</si>
  <si>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</si>
  <si>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</si>
  <si>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</si>
  <si>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</si>
  <si>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</si>
  <si>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</si>
  <si>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</si>
  <si>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</si>
  <si>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</si>
  <si>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</si>
  <si>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</si>
  <si>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</si>
  <si>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</si>
  <si>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</si>
  <si>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</si>
  <si>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</si>
  <si>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</si>
  <si>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</si>
  <si>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</si>
  <si>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</si>
  <si>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</si>
  <si>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</si>
  <si>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</si>
  <si>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</si>
  <si>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</si>
  <si>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</si>
  <si>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</si>
  <si>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</si>
  <si>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</si>
  <si>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</si>
  <si>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</si>
  <si>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</si>
  <si>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</si>
  <si>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</si>
  <si>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</si>
  <si>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</si>
  <si>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</si>
  <si>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</si>
  <si>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</si>
  <si>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</si>
  <si>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</si>
  <si>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</si>
  <si>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</si>
  <si>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</si>
  <si>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</si>
  <si>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</si>
  <si>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</si>
  <si>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</si>
  <si>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</si>
  <si>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</si>
  <si>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</si>
  <si>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</si>
  <si>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</si>
  <si>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</si>
  <si>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</si>
  <si>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</si>
  <si>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</si>
  <si>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</si>
  <si>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</si>
  <si>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</si>
  <si>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</si>
  <si>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</si>
  <si>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</si>
  <si>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</si>
  <si>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</si>
  <si>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</si>
  <si>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</si>
  <si>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</si>
  <si>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</si>
  <si>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</si>
  <si>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</si>
  <si>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</si>
  <si>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</si>
  <si>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</si>
  <si>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</si>
  <si>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</si>
  <si>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</si>
  <si>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</si>
  <si>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</si>
  <si>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</si>
  <si>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</si>
  <si>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</si>
  <si>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</si>
  <si>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</si>
  <si>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</si>
  <si>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</si>
  <si>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</si>
  <si>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</si>
  <si>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</si>
  <si>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</si>
  <si>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</si>
  <si>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</si>
  <si>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</si>
  <si>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</si>
  <si>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</si>
  <si>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</si>
  <si>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</si>
  <si>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</si>
  <si>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</si>
  <si>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</si>
  <si>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</si>
  <si>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</si>
  <si>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</si>
  <si>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</si>
  <si>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</si>
  <si>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</si>
  <si>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</si>
  <si>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</si>
  <si>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</si>
  <si>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</si>
  <si>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</si>
  <si>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</si>
  <si>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</si>
  <si>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</si>
  <si>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</si>
  <si>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</si>
  <si>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</si>
  <si>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</si>
  <si>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</si>
  <si>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</si>
  <si>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</si>
  <si>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</si>
  <si>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</si>
  <si>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</si>
  <si>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</si>
  <si>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</si>
  <si>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</si>
  <si>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</si>
  <si>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</si>
  <si>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</si>
  <si>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</si>
  <si>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</si>
  <si>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</si>
  <si>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</si>
  <si>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</si>
  <si>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</si>
  <si>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</si>
  <si>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</si>
  <si>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</si>
  <si>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</si>
  <si>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</si>
  <si>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</si>
  <si>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</si>
  <si>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</si>
  <si>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</si>
  <si>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</si>
  <si>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</si>
  <si>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</si>
  <si>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</si>
  <si>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</si>
  <si>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</si>
  <si>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</si>
  <si>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</si>
  <si>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</si>
  <si>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</si>
  <si>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</si>
  <si>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</si>
  <si>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</si>
  <si>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</si>
  <si>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</si>
  <si>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</si>
  <si>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</si>
  <si>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</si>
  <si>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</si>
  <si>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</si>
  <si>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</si>
  <si>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</si>
  <si>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</si>
  <si>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</si>
  <si>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</si>
  <si>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</si>
  <si>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</si>
  <si>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</si>
  <si>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</si>
  <si>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</si>
  <si>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</si>
  <si>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</si>
  <si>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</si>
  <si>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</si>
  <si>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</si>
  <si>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</si>
  <si>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</si>
  <si>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</si>
  <si>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</si>
  <si>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</si>
  <si>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Lubombo [#SNU] [nxGb6sd7p7D]</t>
  </si>
  <si>
    <t>25-29</t>
  </si>
  <si>
    <t>Female</t>
  </si>
  <si>
    <t>30-34</t>
  </si>
  <si>
    <t>35-39</t>
  </si>
  <si>
    <t>40-44</t>
  </si>
  <si>
    <t>45-49</t>
  </si>
  <si>
    <t>84244_DSD</t>
  </si>
  <si>
    <t>84246_TA</t>
  </si>
  <si>
    <t>85152_DSD</t>
  </si>
  <si>
    <t>85152_TA</t>
  </si>
  <si>
    <t>CUSTOM</t>
  </si>
  <si>
    <t>MAX</t>
  </si>
  <si>
    <t>SUM</t>
  </si>
  <si>
    <t>If "CUSTOM", enter negative Dedupe allocation (%) below, to add to positive IM allocations (%).</t>
  </si>
  <si>
    <t>DSD Count</t>
  </si>
  <si>
    <t>Enter "SUM", "MAX", or "CUSTOM" below. (Blank assumes "SUM".)</t>
  </si>
  <si>
    <t>TA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</si>
</sst>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1">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style="thin">
        <color indexed="64"/>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9" fillId="0" borderId="19" xfId="1" applyNumberFormat="1" applyFont="1" applyBorder="1"/>
    <xf numFmtId="3" fontId="16" fillId="8" borderId="0" xfId="1" applyNumberFormat="1" applyFont="1" applyFill="1" applyBorder="1" applyAlignment="1">
      <alignment horizontal="center" vertical="center" wrapText="1"/>
    </xf>
    <xf numFmtId="3" fontId="2" fillId="4" borderId="19" xfId="1" applyNumberFormat="1" applyFont="1" applyFill="1" applyBorder="1" applyAlignment="1">
      <alignment vertical="center"/>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0" borderId="19" xfId="1" applyNumberFormat="1" applyFont="1" applyBorder="1"/>
    <xf numFmtId="3" fontId="1" fillId="8" borderId="19" xfId="1" applyNumberFormat="1"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3" xfId="0" applyFont="1" applyBorder="1"/>
    <xf numFmtId="0" fontId="16" fillId="0" borderId="21" xfId="0" applyFont="1" applyBorder="1" applyAlignment="1">
      <alignment horizontal="center" vertical="center" wrapText="1"/>
    </xf>
    <xf numFmtId="0" fontId="16" fillId="0" borderId="22" xfId="0" applyFont="1" applyBorder="1" applyAlignment="1">
      <alignment horizontal="center" vertical="center" wrapText="1"/>
    </xf>
    <xf numFmtId="0" fontId="21" fillId="0" borderId="23" xfId="0" applyFont="1" applyBorder="1" applyAlignment="1">
      <alignment horizontal="right"/>
    </xf>
    <xf numFmtId="3" fontId="42" fillId="0" borderId="24" xfId="0" applyNumberFormat="1" applyFont="1" applyBorder="1"/>
    <xf numFmtId="3" fontId="42" fillId="0" borderId="25" xfId="0" applyNumberFormat="1" applyFont="1" applyBorder="1"/>
    <xf numFmtId="0" fontId="21" fillId="0" borderId="26" xfId="0" applyFont="1" applyBorder="1" applyAlignment="1">
      <alignment horizontal="right"/>
    </xf>
    <xf numFmtId="0" fontId="21" fillId="0" borderId="27" xfId="0" applyFont="1" applyBorder="1" applyAlignment="1">
      <alignment horizontal="right"/>
    </xf>
    <xf numFmtId="3" fontId="42" fillId="0" borderId="28" xfId="0" applyNumberFormat="1" applyFont="1" applyBorder="1"/>
    <xf numFmtId="3" fontId="42" fillId="0" borderId="29"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19" xfId="1" applyNumberFormat="1" applyFont="1" applyBorder="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22"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30" xfId="1" applyNumberFormat="1" applyFont="1" applyFill="1" applyBorder="1" applyAlignment="1">
      <alignment vertical="center"/>
    </xf>
    <xf numFmtId="3" fontId="9" fillId="0" borderId="30" xfId="1" applyNumberFormat="1" applyFont="1" applyBorder="1"/>
    <xf numFmtId="3" fontId="0" fillId="0" borderId="30" xfId="1" applyNumberFormat="1" applyFont="1" applyBorder="1"/>
    <xf numFmtId="3" fontId="0" fillId="0" borderId="30" xfId="1" applyNumberFormat="1" applyFont="1" applyBorder="1" applyAlignment="1">
      <alignment horizontal="left"/>
    </xf>
    <xf numFmtId="3" fontId="16" fillId="8" borderId="30" xfId="1" applyNumberFormat="1" applyFont="1" applyFill="1" applyBorder="1" applyAlignment="1">
      <alignment horizontal="center" vertical="center" wrapText="1"/>
    </xf>
    <xf numFmtId="0" fontId="0" fillId="0" borderId="30" xfId="0" applyBorder="1"/>
    <xf numFmtId="9" fontId="2" fillId="4" borderId="30" xfId="1" applyNumberFormat="1" applyFont="1" applyFill="1" applyBorder="1" applyAlignment="1">
      <alignment vertical="center"/>
    </xf>
    <xf numFmtId="9" fontId="9" fillId="0" borderId="30" xfId="1" applyNumberFormat="1" applyFont="1" applyBorder="1"/>
    <xf numFmtId="9" fontId="3" fillId="0" borderId="30" xfId="1" applyNumberFormat="1" applyFont="1" applyBorder="1" applyAlignment="1">
      <alignment horizontal="right"/>
    </xf>
    <xf numFmtId="9" fontId="3" fillId="0" borderId="30" xfId="1" applyNumberFormat="1" applyFont="1" applyBorder="1" applyAlignment="1">
      <alignment horizontal="left"/>
    </xf>
    <xf numFmtId="9" fontId="8" fillId="2" borderId="30" xfId="1" applyNumberFormat="1" applyFont="1" applyFill="1" applyBorder="1" applyAlignment="1">
      <alignment horizontal="center" vertical="center" textRotation="90" wrapText="1"/>
    </xf>
    <xf numFmtId="9" fontId="0" fillId="0" borderId="30" xfId="1" applyNumberFormat="1" applyFont="1" applyBorder="1"/>
    <xf numFmtId="9" fontId="0" fillId="0" borderId="30" xfId="0" applyNumberFormat="1" applyBorder="1"/>
    <xf numFmtId="0" fontId="2" fillId="4" borderId="30" xfId="1" applyNumberFormat="1" applyFont="1" applyFill="1" applyBorder="1" applyAlignment="1">
      <alignment vertical="center"/>
    </xf>
    <xf numFmtId="0" fontId="9" fillId="0" borderId="30" xfId="1" applyNumberFormat="1" applyFont="1" applyBorder="1"/>
    <xf numFmtId="0" fontId="3" fillId="0" borderId="30" xfId="1" applyNumberFormat="1" applyFont="1" applyBorder="1" applyAlignment="1">
      <alignment horizontal="right"/>
    </xf>
    <xf numFmtId="0" fontId="3" fillId="0" borderId="30" xfId="1" applyNumberFormat="1" applyFont="1" applyBorder="1" applyAlignment="1">
      <alignment horizontal="left"/>
    </xf>
    <xf numFmtId="0" fontId="8" fillId="8" borderId="30" xfId="1" applyNumberFormat="1" applyFont="1" applyFill="1" applyBorder="1" applyAlignment="1">
      <alignment horizontal="center" vertical="center" wrapText="1"/>
    </xf>
    <xf numFmtId="0" fontId="0" fillId="0" borderId="30" xfId="0" applyNumberFormat="1" applyBorder="1"/>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84">
    <dxf>
      <font>
        <color theme="1" tint="0.499984740745262"/>
      </font>
      <fill>
        <patternFill patternType="solid">
          <bgColor theme="1" tint="0.499984740745262"/>
        </patternFill>
      </fill>
    </dxf>
    <dxf>
      <font>
        <color theme="1" tint="0.499984740745262"/>
      </font>
      <fill>
        <patternFill>
          <bgColor theme="1" tint="0.499984740745262"/>
        </patternFill>
      </fill>
    </dxf>
    <dxf>
      <font>
        <color rgb="FFC00000"/>
      </font>
      <fill>
        <patternFill patternType="darkUp"/>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rgb="FFC00000"/>
      </font>
      <fill>
        <patternFill patternType="darkUp"/>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rgb="FFC00000"/>
      </font>
      <fill>
        <patternFill patternType="darkUp"/>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rgb="FFC00000"/>
      </font>
      <fill>
        <patternFill patternType="darkUp"/>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rgb="FFC00000"/>
      </font>
      <fill>
        <patternFill patternType="darkUp"/>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tint="0.499984740745262"/>
      </font>
      <fill>
        <patternFill>
          <bgColor theme="1" tint="0.499984740745262"/>
        </patternFill>
      </fill>
    </dxf>
    <dxf>
      <font>
        <color rgb="FFC00000"/>
      </font>
      <fill>
        <patternFill patternType="darkUp"/>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356</v>
      </c>
    </row>
    <row r="20" spans="2:2" ht="82" x14ac:dyDescent="0.9">
      <c r="B20" s="6" t="s">
        <v>606</v>
      </c>
    </row>
    <row r="25" spans="2:2" x14ac:dyDescent="0.2">
      <c r="B25"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489" t="s">
        <v>74</v>
      </c>
      <c r="B1" s="489"/>
      <c r="C1" s="26"/>
      <c r="D1" s="27" t="str">
        <f>"Hello, "&amp;Home!$B$20&amp;" Team"</f>
        <v>Hello, Lesotho Team</v>
      </c>
      <c r="E1" s="26"/>
      <c r="F1" s="26"/>
      <c r="G1" s="26"/>
      <c r="H1" s="26"/>
      <c r="I1" s="26"/>
      <c r="J1" s="26"/>
      <c r="K1" s="26"/>
      <c r="L1" s="26"/>
      <c r="M1" s="26"/>
      <c r="N1" s="26"/>
      <c r="O1" s="26"/>
      <c r="P1" s="26"/>
      <c r="Q1" s="26"/>
      <c r="R1" s="28" t="str">
        <f ca="1">TEXT(TODAY(),"ddd, mmm dd")</f>
        <v>Thu, Jan 14</v>
      </c>
      <c r="S1" s="26"/>
    </row>
    <row r="2" spans="1:19" customFormat="1" ht="21" x14ac:dyDescent="0.25">
      <c r="A2" s="490" t="s">
        <v>357</v>
      </c>
      <c r="B2" s="49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1119</v>
      </c>
      <c r="C5" s="26"/>
      <c r="D5" s="29" t="s">
        <v>1102</v>
      </c>
      <c r="E5" s="30"/>
      <c r="F5" s="31"/>
      <c r="G5" s="26"/>
      <c r="H5" s="29" t="s">
        <v>1103</v>
      </c>
      <c r="I5" s="30"/>
      <c r="J5" s="31"/>
      <c r="K5" s="26"/>
      <c r="L5" s="29" t="s">
        <v>1104</v>
      </c>
      <c r="M5" s="32"/>
      <c r="N5" s="31"/>
      <c r="O5" s="26"/>
      <c r="P5" s="29" t="s">
        <v>1105</v>
      </c>
      <c r="Q5" s="30"/>
      <c r="R5" s="31"/>
      <c r="S5" s="26"/>
    </row>
    <row r="6" spans="1:19" customFormat="1" ht="20" customHeight="1" x14ac:dyDescent="0.2">
      <c r="A6" s="17"/>
      <c r="B6" s="18"/>
      <c r="C6" s="26"/>
      <c r="D6" s="486" t="str">
        <f>IFERROR(SUM(Cascade!$P:$P)/SUM(Cascade!$H:$H),"")</f>
        <v/>
      </c>
      <c r="E6" s="487"/>
      <c r="F6" s="488"/>
      <c r="G6" s="26"/>
      <c r="H6" s="491">
        <f>SUM(Cascade!$P:$P)-Cascade!$P$4</f>
        <v>0</v>
      </c>
      <c r="I6" s="492"/>
      <c r="J6" s="493"/>
      <c r="K6" s="26"/>
      <c r="L6" s="491">
        <f>SUM(Cascade!$AE:$AE)-Cascade!$AE$4</f>
        <v>0</v>
      </c>
      <c r="M6" s="492"/>
      <c r="N6" s="493"/>
      <c r="O6" s="26"/>
      <c r="P6" s="486" t="str">
        <f>IFERROR(SUM(Cascade!$H:$H)/SUM(Cascade!$F:$F),"")</f>
        <v/>
      </c>
      <c r="Q6" s="487"/>
      <c r="R6" s="488"/>
      <c r="S6" s="26"/>
    </row>
    <row r="7" spans="1:19" customFormat="1" ht="20" customHeight="1" x14ac:dyDescent="0.2">
      <c r="A7" s="208">
        <v>2</v>
      </c>
      <c r="B7" s="18" t="s">
        <v>1120</v>
      </c>
      <c r="C7" s="26"/>
      <c r="D7" s="486"/>
      <c r="E7" s="487"/>
      <c r="F7" s="488"/>
      <c r="G7" s="26"/>
      <c r="H7" s="491"/>
      <c r="I7" s="492"/>
      <c r="J7" s="493"/>
      <c r="K7" s="26"/>
      <c r="L7" s="491"/>
      <c r="M7" s="492"/>
      <c r="N7" s="493"/>
      <c r="O7" s="26"/>
      <c r="P7" s="486"/>
      <c r="Q7" s="487"/>
      <c r="R7" s="488"/>
      <c r="S7" s="26"/>
    </row>
    <row r="8" spans="1:19" customFormat="1" ht="20" customHeight="1" x14ac:dyDescent="0.2">
      <c r="A8" s="17"/>
      <c r="B8" s="18"/>
      <c r="C8" s="26"/>
      <c r="D8" s="486"/>
      <c r="E8" s="487"/>
      <c r="F8" s="488"/>
      <c r="G8" s="26"/>
      <c r="H8" s="491"/>
      <c r="I8" s="492"/>
      <c r="J8" s="493"/>
      <c r="K8" s="26"/>
      <c r="L8" s="491"/>
      <c r="M8" s="492"/>
      <c r="N8" s="493"/>
      <c r="O8" s="26"/>
      <c r="P8" s="486"/>
      <c r="Q8" s="487"/>
      <c r="R8" s="48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9"/>
      <c r="D10" s="449"/>
      <c r="E10" s="449"/>
      <c r="F10" s="449"/>
      <c r="G10" s="449"/>
      <c r="H10" s="449"/>
      <c r="I10" s="449"/>
      <c r="J10" s="449"/>
      <c r="K10" s="449"/>
      <c r="L10" s="449"/>
      <c r="M10" s="449"/>
      <c r="N10" s="449"/>
      <c r="O10" s="449"/>
      <c r="P10" s="449"/>
      <c r="Q10" s="449"/>
      <c r="R10" s="449"/>
      <c r="S10" s="449"/>
    </row>
    <row r="11" spans="1:19" customFormat="1" ht="30" customHeight="1" x14ac:dyDescent="0.2">
      <c r="A11" s="16"/>
      <c r="B11" s="9"/>
      <c r="C11" s="449"/>
      <c r="D11" s="450"/>
      <c r="E11" s="451"/>
      <c r="F11" s="451"/>
      <c r="G11" s="451"/>
      <c r="H11" s="451"/>
      <c r="I11" s="451"/>
      <c r="J11" s="451"/>
      <c r="K11" s="451"/>
      <c r="L11" s="451"/>
      <c r="M11" s="451"/>
      <c r="N11" s="451"/>
      <c r="O11" s="451"/>
      <c r="P11" s="451"/>
      <c r="Q11" s="451"/>
      <c r="R11" s="452"/>
      <c r="S11" s="449"/>
    </row>
    <row r="12" spans="1:19" customFormat="1" ht="30" customHeight="1" x14ac:dyDescent="0.2">
      <c r="A12" s="16"/>
      <c r="B12" s="9"/>
      <c r="C12" s="449"/>
      <c r="D12" s="453"/>
      <c r="E12" s="449"/>
      <c r="F12" s="449"/>
      <c r="G12" s="449"/>
      <c r="H12" s="449"/>
      <c r="I12" s="449"/>
      <c r="J12" s="449"/>
      <c r="K12" s="449"/>
      <c r="L12" s="449"/>
      <c r="M12" s="449"/>
      <c r="N12" s="449"/>
      <c r="O12" s="449"/>
      <c r="P12" s="449"/>
      <c r="Q12" s="449"/>
      <c r="R12" s="454"/>
      <c r="S12" s="449"/>
    </row>
    <row r="13" spans="1:19" customFormat="1" ht="30" customHeight="1" x14ac:dyDescent="0.2">
      <c r="A13" s="16"/>
      <c r="B13" s="9"/>
      <c r="C13" s="449"/>
      <c r="D13" s="453"/>
      <c r="E13" s="449"/>
      <c r="F13" s="449"/>
      <c r="G13" s="449"/>
      <c r="H13" s="449"/>
      <c r="I13" s="449"/>
      <c r="J13" s="449"/>
      <c r="K13" s="449"/>
      <c r="L13" s="449"/>
      <c r="M13" s="449"/>
      <c r="N13" s="449"/>
      <c r="O13" s="449"/>
      <c r="P13" s="449"/>
      <c r="Q13" s="449"/>
      <c r="R13" s="454"/>
      <c r="S13" s="449"/>
    </row>
    <row r="14" spans="1:19" customFormat="1" ht="30" customHeight="1" x14ac:dyDescent="0.2">
      <c r="A14" s="16"/>
      <c r="B14" s="9"/>
      <c r="C14" s="449"/>
      <c r="D14" s="453"/>
      <c r="E14" s="449"/>
      <c r="F14" s="449"/>
      <c r="G14" s="449"/>
      <c r="H14" s="449"/>
      <c r="I14" s="449"/>
      <c r="J14" s="449"/>
      <c r="K14" s="449"/>
      <c r="L14" s="449"/>
      <c r="M14" s="449"/>
      <c r="N14" s="449"/>
      <c r="O14" s="449"/>
      <c r="P14" s="449"/>
      <c r="Q14" s="449"/>
      <c r="R14" s="454"/>
      <c r="S14" s="449"/>
    </row>
    <row r="15" spans="1:19" customFormat="1" ht="30" customHeight="1" x14ac:dyDescent="0.2">
      <c r="A15" s="16"/>
      <c r="B15" s="9"/>
      <c r="C15" s="449"/>
      <c r="D15" s="453"/>
      <c r="E15" s="449"/>
      <c r="F15" s="449"/>
      <c r="G15" s="449"/>
      <c r="H15" s="449"/>
      <c r="I15" s="449"/>
      <c r="J15" s="449"/>
      <c r="K15" s="449"/>
      <c r="L15" s="449"/>
      <c r="M15" s="449"/>
      <c r="N15" s="449"/>
      <c r="O15" s="449"/>
      <c r="P15" s="449"/>
      <c r="Q15" s="449"/>
      <c r="R15" s="454"/>
      <c r="S15" s="449"/>
    </row>
    <row r="16" spans="1:19" customFormat="1" ht="30" customHeight="1" x14ac:dyDescent="0.2">
      <c r="A16" s="16"/>
      <c r="B16" s="9"/>
      <c r="C16" s="449"/>
      <c r="D16" s="453"/>
      <c r="E16" s="449"/>
      <c r="F16" s="449"/>
      <c r="G16" s="449"/>
      <c r="H16" s="449"/>
      <c r="I16" s="449"/>
      <c r="J16" s="449"/>
      <c r="K16" s="449"/>
      <c r="L16" s="449"/>
      <c r="M16" s="449"/>
      <c r="N16" s="449"/>
      <c r="O16" s="449"/>
      <c r="P16" s="449"/>
      <c r="Q16" s="449"/>
      <c r="R16" s="454"/>
      <c r="S16" s="449"/>
    </row>
    <row r="17" spans="1:19" customFormat="1" ht="30" customHeight="1" x14ac:dyDescent="0.2">
      <c r="A17" s="16"/>
      <c r="B17" s="9"/>
      <c r="C17" s="449"/>
      <c r="D17" s="453"/>
      <c r="E17" s="449"/>
      <c r="F17" s="449"/>
      <c r="G17" s="449"/>
      <c r="H17" s="449"/>
      <c r="I17" s="449"/>
      <c r="J17" s="449"/>
      <c r="K17" s="449"/>
      <c r="L17" s="449"/>
      <c r="M17" s="449"/>
      <c r="N17" s="449"/>
      <c r="O17" s="449"/>
      <c r="P17" s="449"/>
      <c r="Q17" s="449"/>
      <c r="R17" s="454"/>
      <c r="S17" s="449"/>
    </row>
    <row r="18" spans="1:19" customFormat="1" ht="30" customHeight="1" x14ac:dyDescent="0.2">
      <c r="A18" s="16"/>
      <c r="B18" s="9"/>
      <c r="C18" s="449"/>
      <c r="D18" s="453"/>
      <c r="E18" s="449"/>
      <c r="F18" s="449"/>
      <c r="G18" s="449"/>
      <c r="H18" s="449"/>
      <c r="I18" s="449"/>
      <c r="J18" s="449"/>
      <c r="K18" s="449"/>
      <c r="L18" s="449"/>
      <c r="M18" s="449"/>
      <c r="N18" s="449"/>
      <c r="O18" s="449"/>
      <c r="P18" s="449"/>
      <c r="Q18" s="449"/>
      <c r="R18" s="454"/>
      <c r="S18" s="449"/>
    </row>
    <row r="19" spans="1:19" customFormat="1" ht="30" customHeight="1" x14ac:dyDescent="0.2">
      <c r="A19" s="16"/>
      <c r="B19" s="9"/>
      <c r="C19" s="449"/>
      <c r="D19" s="453"/>
      <c r="E19" s="449"/>
      <c r="F19" s="449"/>
      <c r="G19" s="449"/>
      <c r="H19" s="449"/>
      <c r="I19" s="449"/>
      <c r="J19" s="449"/>
      <c r="K19" s="449"/>
      <c r="L19" s="449"/>
      <c r="M19" s="449"/>
      <c r="N19" s="449"/>
      <c r="O19" s="449"/>
      <c r="P19" s="449"/>
      <c r="Q19" s="449"/>
      <c r="R19" s="454"/>
      <c r="S19" s="449"/>
    </row>
    <row r="20" spans="1:19" customFormat="1" ht="30" customHeight="1" x14ac:dyDescent="0.2">
      <c r="A20" s="16"/>
      <c r="B20" s="9"/>
      <c r="C20" s="449"/>
      <c r="D20" s="453"/>
      <c r="E20" s="449"/>
      <c r="F20" s="449"/>
      <c r="G20" s="449"/>
      <c r="H20" s="449"/>
      <c r="I20" s="449"/>
      <c r="J20" s="449"/>
      <c r="K20" s="449"/>
      <c r="L20" s="449"/>
      <c r="M20" s="449"/>
      <c r="N20" s="449"/>
      <c r="O20" s="449"/>
      <c r="P20" s="449"/>
      <c r="Q20" s="449"/>
      <c r="R20" s="454"/>
      <c r="S20" s="449"/>
    </row>
    <row r="21" spans="1:19" customFormat="1" ht="30" customHeight="1" x14ac:dyDescent="0.2">
      <c r="A21" s="16"/>
      <c r="B21" s="9"/>
      <c r="C21" s="449"/>
      <c r="D21" s="453"/>
      <c r="E21" s="449"/>
      <c r="F21" s="449"/>
      <c r="G21" s="449"/>
      <c r="H21" s="449"/>
      <c r="I21" s="449"/>
      <c r="J21" s="449"/>
      <c r="K21" s="449"/>
      <c r="L21" s="449"/>
      <c r="M21" s="449"/>
      <c r="N21" s="449"/>
      <c r="O21" s="449"/>
      <c r="P21" s="449"/>
      <c r="Q21" s="449"/>
      <c r="R21" s="454"/>
      <c r="S21" s="449"/>
    </row>
    <row r="22" spans="1:19" customFormat="1" ht="30" customHeight="1" x14ac:dyDescent="0.2">
      <c r="A22" s="16"/>
      <c r="B22" s="9"/>
      <c r="C22" s="449"/>
      <c r="D22" s="453"/>
      <c r="E22" s="482" t="s">
        <v>1121</v>
      </c>
      <c r="F22" s="483"/>
      <c r="G22" s="483"/>
      <c r="H22" s="483"/>
      <c r="I22" s="483" t="s">
        <v>1122</v>
      </c>
      <c r="J22" s="483"/>
      <c r="K22" s="484"/>
      <c r="L22" s="449"/>
      <c r="M22" s="449"/>
      <c r="N22" s="449"/>
      <c r="O22" s="449"/>
      <c r="P22" s="449"/>
      <c r="Q22" s="449"/>
      <c r="R22" s="454"/>
      <c r="S22" s="449"/>
    </row>
    <row r="23" spans="1:19" customFormat="1" ht="30" customHeight="1" x14ac:dyDescent="0.2">
      <c r="A23" s="16"/>
      <c r="B23" s="9"/>
      <c r="C23" s="449"/>
      <c r="D23" s="455"/>
      <c r="E23" s="456" t="s">
        <v>1123</v>
      </c>
      <c r="F23" s="456" t="s">
        <v>46</v>
      </c>
      <c r="G23" s="456" t="s">
        <v>1124</v>
      </c>
      <c r="H23" s="456" t="s">
        <v>1125</v>
      </c>
      <c r="I23" s="456" t="s">
        <v>46</v>
      </c>
      <c r="J23" s="456" t="s">
        <v>1124</v>
      </c>
      <c r="K23" s="457" t="s">
        <v>1125</v>
      </c>
      <c r="M23" s="449"/>
      <c r="N23" s="449"/>
      <c r="O23" s="449"/>
      <c r="P23" s="449"/>
      <c r="Q23" s="449"/>
      <c r="R23" s="454"/>
      <c r="S23" s="449"/>
    </row>
    <row r="24" spans="1:19" customFormat="1" ht="16" customHeight="1" x14ac:dyDescent="0.2">
      <c r="A24" s="16"/>
      <c r="B24" s="9"/>
      <c r="C24" s="449"/>
      <c r="D24" s="458" t="s">
        <v>346</v>
      </c>
      <c r="E24" s="459" cm="1">
        <f t="array" ref="E24">SUM(SUMIFS(Cascade!$H:$H,Cascade!$C:$C,{"=&lt;01","01-04","05-09","10-14"}))</f>
        <v>0</v>
      </c>
      <c r="F24" s="459" cm="1">
        <f t="array" ref="F24">SUM(SUMIFS(Cascade!$L:$L,Cascade!$C:$C,{"=&lt;01","01-04","05-09","10-14"}))</f>
        <v>0</v>
      </c>
      <c r="G24" s="459" cm="1">
        <f t="array" ref="G24">SUM(SUMIFS(Cascade!$P:$P,Cascade!$C:$C,{"=&lt;01","01-04","05-09","10-14"}))</f>
        <v>0</v>
      </c>
      <c r="H24" s="459" cm="1">
        <f t="array" ref="H24">SUM(SUMIFS(Cascade!$R:$R,Cascade!$C:$C,{"=&lt;01","01-04","05-09","10-14"}))</f>
        <v>0</v>
      </c>
      <c r="I24" s="459" cm="1">
        <f t="array" ref="I24">SUM(SUMIFS(Cascade!$BT:$BT,Cascade!$C:$C,{"=&lt;01","01-04","05-09","10-14"}))</f>
        <v>0</v>
      </c>
      <c r="J24" s="459" cm="1">
        <f t="array" ref="J24">SUM(SUMIFS(Cascade!$AA:$AA,Cascade!$C:$C,{"=&lt;01","01-04","05-09","10-14"}))</f>
        <v>0</v>
      </c>
      <c r="K24" s="460" cm="1">
        <f t="array" ref="K24">SUM(SUMIFS(Cascade!$AU:$AU,Cascade!$C:$C,{"=&lt;01","01-04","05-09","10-14"}))</f>
        <v>0</v>
      </c>
      <c r="M24" s="449"/>
      <c r="N24" s="449"/>
      <c r="O24" s="449"/>
      <c r="P24" s="449"/>
      <c r="Q24" s="449"/>
      <c r="R24" s="454"/>
      <c r="S24" s="449"/>
    </row>
    <row r="25" spans="1:19" customFormat="1" ht="16" customHeight="1" x14ac:dyDescent="0.2">
      <c r="A25" s="16"/>
      <c r="B25" s="9"/>
      <c r="C25" s="449"/>
      <c r="D25" s="461" t="s">
        <v>347</v>
      </c>
      <c r="E25" s="459" cm="1">
        <f t="array" ref="E25">SUM(SUMIFS(Cascade!$H:$H,Cascade!$C:$C,{"15-19","20-24","25-29","30-34","35-39","40-44","45-49","50+"},Cascade!$D:$D,"Female"))</f>
        <v>0</v>
      </c>
      <c r="F25" s="459" cm="1">
        <f t="array" ref="F25">SUM(SUMIFS(Cascade!$L:$L,Cascade!$C:$C,{"15-19","20-24","25-29","30-34","35-39","40-44","45-49","50+"},Cascade!$D:$D,"Female"))</f>
        <v>0</v>
      </c>
      <c r="G25" s="459" cm="1">
        <f t="array" ref="G25">SUM(SUMIFS(Cascade!$P:$P,Cascade!$C:$C,{"15-19","20-24","25-29","30-34","35-39","40-44","45-49","50+"},Cascade!$D:$D,"Female"))</f>
        <v>0</v>
      </c>
      <c r="H25" s="459" cm="1">
        <f t="array" ref="H25">SUM(SUMIFS(Cascade!$R:$R,Cascade!$C:$C,{"15-19","20-24","25-29","30-34","35-39","40-44","45-49","50+"},Cascade!$D:$D,"Female"))</f>
        <v>0</v>
      </c>
      <c r="I25" s="459" cm="1">
        <f t="array" ref="I25">SUM(SUMIFS(Cascade!$BT:$BT,Cascade!$C:$C,{"15-19","20-24","25-29","30-34","35-39","40-44","45-49","50+"},Cascade!$D:$D,"Female"))</f>
        <v>0</v>
      </c>
      <c r="J25" s="459" cm="1">
        <f t="array" ref="J25">SUM(SUMIFS(Cascade!$AA:$AA,Cascade!$C:$C,{"15-19","20-24","25-29","30-34","35-39","40-44","45-49","50+"},Cascade!$D:$D,"Female"))</f>
        <v>0</v>
      </c>
      <c r="K25" s="460" cm="1">
        <f t="array" ref="K25">SUM(SUMIFS(Cascade!$AU:$AU,Cascade!$C:$C,{"15-19","20-24","25-29","30-34","35-39","40-44","45-49","50+"},Cascade!$D:$D,"Female"))</f>
        <v>0</v>
      </c>
      <c r="M25" s="449"/>
      <c r="N25" s="449"/>
      <c r="O25" s="449"/>
      <c r="P25" s="449"/>
      <c r="Q25" s="449"/>
      <c r="R25" s="454"/>
      <c r="S25" s="449"/>
    </row>
    <row r="26" spans="1:19" customFormat="1" ht="16" customHeight="1" x14ac:dyDescent="0.2">
      <c r="A26" s="16"/>
      <c r="B26" s="9"/>
      <c r="C26" s="449"/>
      <c r="D26" s="462" t="s">
        <v>348</v>
      </c>
      <c r="E26" s="463" cm="1">
        <f t="array" ref="E26">SUM(SUMIFS(Cascade!$H:$H,Cascade!$C:$C,{"15-19","20-24","25-29","30-34","35-39","40-44","45-49","50+"},Cascade!$D:$D,"Male"))</f>
        <v>0</v>
      </c>
      <c r="F26" s="463" cm="1">
        <f t="array" ref="F26">SUM(SUMIFS(Cascade!$L:$L,Cascade!$C:$C,{"15-19","20-24","25-29","30-34","35-39","40-44","45-49","50+"},Cascade!$D:$D,"Male"))</f>
        <v>0</v>
      </c>
      <c r="G26" s="463" cm="1">
        <f t="array" ref="G26">SUM(SUMIFS(Cascade!$P:$P,Cascade!$C:$C,{"15-19","20-24","25-29","30-34","35-39","40-44","45-49","50+"},Cascade!$D:$D,"Male"))</f>
        <v>0</v>
      </c>
      <c r="H26" s="463" cm="1">
        <f t="array" ref="H26">SUM(SUMIFS(Cascade!$R:$R,Cascade!$C:$C,{"15-19","20-24","25-29","30-34","35-39","40-44","45-49","50+"},Cascade!$D:$D,"Male"))</f>
        <v>0</v>
      </c>
      <c r="I26" s="463" cm="1">
        <f t="array" ref="I26">SUM(SUMIFS(Cascade!$BT:$BT,Cascade!$C:$C,{"15-19","20-24","25-29","30-34","35-39","40-44","45-49","50+"},Cascade!$D:$D,"Male"))</f>
        <v>0</v>
      </c>
      <c r="J26" s="463" cm="1">
        <f t="array" ref="J26">SUM(SUMIFS(Cascade!$AA:$AA,Cascade!$C:$C,{"15-19","20-24","25-29","30-34","35-39","40-44","45-49","50+"},Cascade!$D:$D,"Male"))</f>
        <v>0</v>
      </c>
      <c r="K26" s="464" cm="1">
        <f t="array" ref="K26">SUM(SUMIFS(Cascade!$AU:$AU,Cascade!$C:$C,{"15-19","20-24","25-29","30-34","35-39","40-44","45-49","50+"},Cascade!$D:$D,"Male"))</f>
        <v>0</v>
      </c>
      <c r="M26" s="449"/>
      <c r="N26" s="449"/>
      <c r="O26" s="449"/>
      <c r="P26" s="449"/>
      <c r="Q26" s="449"/>
      <c r="R26" s="454"/>
      <c r="S26" s="449"/>
    </row>
    <row r="27" spans="1:19" customFormat="1" ht="30" customHeight="1" x14ac:dyDescent="0.2">
      <c r="A27" s="16"/>
      <c r="B27" s="9"/>
      <c r="C27" s="449"/>
      <c r="D27" s="465"/>
      <c r="E27" s="466"/>
      <c r="F27" s="466"/>
      <c r="G27" s="466"/>
      <c r="H27" s="466"/>
      <c r="I27" s="466"/>
      <c r="J27" s="466"/>
      <c r="K27" s="466"/>
      <c r="L27" s="466"/>
      <c r="M27" s="466"/>
      <c r="N27" s="466"/>
      <c r="O27" s="466"/>
      <c r="P27" s="466"/>
      <c r="Q27" s="466"/>
      <c r="R27" s="467"/>
      <c r="S27" s="449"/>
    </row>
    <row r="28" spans="1:19" customFormat="1" ht="30" customHeight="1" x14ac:dyDescent="0.2">
      <c r="A28" s="16"/>
      <c r="B28" s="9"/>
      <c r="C28" s="449"/>
      <c r="D28" s="449"/>
      <c r="E28" s="449"/>
      <c r="F28" s="449"/>
      <c r="G28" s="449"/>
      <c r="H28" s="449"/>
      <c r="I28" s="449"/>
      <c r="J28" s="449"/>
      <c r="K28" s="449"/>
      <c r="L28" s="449"/>
      <c r="M28" s="449"/>
      <c r="N28" s="449"/>
      <c r="O28" s="449"/>
      <c r="P28" s="449"/>
      <c r="Q28" s="449"/>
      <c r="R28" s="449"/>
      <c r="S28" s="449"/>
    </row>
    <row r="29" spans="1:19" customFormat="1" ht="30" customHeight="1" x14ac:dyDescent="0.2">
      <c r="A29" s="16"/>
      <c r="B29" s="9"/>
      <c r="C29" s="449"/>
      <c r="D29" s="450"/>
      <c r="E29" s="451"/>
      <c r="F29" s="451"/>
      <c r="G29" s="451"/>
      <c r="H29" s="451"/>
      <c r="I29" s="451"/>
      <c r="J29" s="451"/>
      <c r="K29" s="451"/>
      <c r="L29" s="451"/>
      <c r="M29" s="451"/>
      <c r="N29" s="451"/>
      <c r="O29" s="451"/>
      <c r="P29" s="451"/>
      <c r="Q29" s="451"/>
      <c r="R29" s="452"/>
      <c r="S29" s="449"/>
    </row>
    <row r="30" spans="1:19" customFormat="1" ht="30" customHeight="1" x14ac:dyDescent="0.2">
      <c r="A30" s="16"/>
      <c r="B30" s="9"/>
      <c r="C30" s="449"/>
      <c r="D30" s="453"/>
      <c r="E30" s="449"/>
      <c r="F30" s="449"/>
      <c r="G30" s="449"/>
      <c r="H30" s="449"/>
      <c r="I30" s="449"/>
      <c r="J30" s="449"/>
      <c r="K30" s="449"/>
      <c r="L30" s="449"/>
      <c r="M30" s="449"/>
      <c r="N30" s="449"/>
      <c r="O30" s="449"/>
      <c r="P30" s="449"/>
      <c r="Q30" s="449"/>
      <c r="R30" s="454"/>
      <c r="S30" s="449"/>
    </row>
    <row r="31" spans="1:19" customFormat="1" ht="30" customHeight="1" x14ac:dyDescent="0.2">
      <c r="A31" s="16"/>
      <c r="B31" s="9"/>
      <c r="C31" s="449"/>
      <c r="D31" s="453"/>
      <c r="E31" s="449"/>
      <c r="F31" s="449"/>
      <c r="G31" s="449"/>
      <c r="H31" s="449"/>
      <c r="I31" s="449"/>
      <c r="J31" s="449"/>
      <c r="K31" s="449"/>
      <c r="L31" s="449"/>
      <c r="M31" s="449"/>
      <c r="N31" s="449"/>
      <c r="O31" s="449"/>
      <c r="P31" s="449"/>
      <c r="Q31" s="449"/>
      <c r="R31" s="454"/>
      <c r="S31" s="449"/>
    </row>
    <row r="32" spans="1:19" customFormat="1" ht="30" customHeight="1" x14ac:dyDescent="0.2">
      <c r="A32" s="16"/>
      <c r="B32" s="9"/>
      <c r="C32" s="449"/>
      <c r="D32" s="453"/>
      <c r="E32" s="449"/>
      <c r="F32" s="449"/>
      <c r="G32" s="449"/>
      <c r="H32" s="449"/>
      <c r="I32" s="449"/>
      <c r="J32" s="449"/>
      <c r="K32" s="449"/>
      <c r="L32" s="449"/>
      <c r="M32" s="449"/>
      <c r="N32" s="449"/>
      <c r="O32" s="449"/>
      <c r="P32" s="449"/>
      <c r="Q32" s="449"/>
      <c r="R32" s="454"/>
      <c r="S32" s="449"/>
    </row>
    <row r="33" spans="1:19" customFormat="1" ht="30" customHeight="1" x14ac:dyDescent="0.2">
      <c r="A33" s="16"/>
      <c r="B33" s="9"/>
      <c r="C33" s="449"/>
      <c r="D33" s="453"/>
      <c r="E33" s="449"/>
      <c r="F33" s="449"/>
      <c r="G33" s="449"/>
      <c r="H33" s="449"/>
      <c r="I33" s="449"/>
      <c r="J33" s="449"/>
      <c r="K33" s="449"/>
      <c r="L33" s="449"/>
      <c r="M33" s="449"/>
      <c r="N33" s="449"/>
      <c r="O33" s="449"/>
      <c r="P33" s="449"/>
      <c r="Q33" s="449"/>
      <c r="R33" s="454"/>
      <c r="S33" s="449"/>
    </row>
    <row r="34" spans="1:19" customFormat="1" ht="30" customHeight="1" x14ac:dyDescent="0.2">
      <c r="A34" s="16"/>
      <c r="B34" s="9"/>
      <c r="C34" s="449"/>
      <c r="D34" s="453"/>
      <c r="E34" s="449"/>
      <c r="F34" s="449"/>
      <c r="G34" s="449"/>
      <c r="H34" s="449"/>
      <c r="I34" s="449"/>
      <c r="J34" s="449"/>
      <c r="K34" s="449"/>
      <c r="L34" s="449"/>
      <c r="M34" s="449"/>
      <c r="N34" s="449"/>
      <c r="O34" s="449"/>
      <c r="P34" s="449"/>
      <c r="Q34" s="449"/>
      <c r="R34" s="454"/>
      <c r="S34" s="449"/>
    </row>
    <row r="35" spans="1:19" customFormat="1" ht="30" customHeight="1" x14ac:dyDescent="0.2">
      <c r="A35" s="16"/>
      <c r="B35" s="9"/>
      <c r="C35" s="449"/>
      <c r="D35" s="453"/>
      <c r="E35" s="449"/>
      <c r="F35" s="449"/>
      <c r="G35" s="449"/>
      <c r="H35" s="449"/>
      <c r="I35" s="449"/>
      <c r="J35" s="449"/>
      <c r="K35" s="449"/>
      <c r="L35" s="449"/>
      <c r="M35" s="449"/>
      <c r="N35" s="449"/>
      <c r="O35" s="449"/>
      <c r="P35" s="449"/>
      <c r="Q35" s="449"/>
      <c r="R35" s="454"/>
      <c r="S35" s="449"/>
    </row>
    <row r="36" spans="1:19" customFormat="1" ht="30" customHeight="1" x14ac:dyDescent="0.2">
      <c r="A36" s="16"/>
      <c r="B36" s="9"/>
      <c r="C36" s="449"/>
      <c r="D36" s="453"/>
      <c r="E36" s="449"/>
      <c r="F36" s="449"/>
      <c r="G36" s="449"/>
      <c r="H36" s="449"/>
      <c r="I36" s="449"/>
      <c r="J36" s="449"/>
      <c r="K36" s="449"/>
      <c r="L36" s="449"/>
      <c r="M36" s="449"/>
      <c r="N36" s="449"/>
      <c r="O36" s="449"/>
      <c r="P36" s="449"/>
      <c r="Q36" s="449"/>
      <c r="R36" s="454"/>
      <c r="S36" s="449"/>
    </row>
    <row r="37" spans="1:19" customFormat="1" ht="30" customHeight="1" x14ac:dyDescent="0.2">
      <c r="A37" s="16"/>
      <c r="B37" s="9"/>
      <c r="C37" s="449"/>
      <c r="D37" s="453"/>
      <c r="E37" s="449"/>
      <c r="F37" s="449"/>
      <c r="G37" s="449"/>
      <c r="H37" s="449"/>
      <c r="I37" s="449"/>
      <c r="J37" s="449"/>
      <c r="K37" s="449"/>
      <c r="L37" s="449"/>
      <c r="M37" s="449"/>
      <c r="N37" s="449"/>
      <c r="O37" s="449"/>
      <c r="P37" s="449"/>
      <c r="Q37" s="449"/>
      <c r="R37" s="454"/>
      <c r="S37" s="449"/>
    </row>
    <row r="38" spans="1:19" customFormat="1" ht="30" customHeight="1" x14ac:dyDescent="0.2">
      <c r="A38" s="16"/>
      <c r="B38" s="9"/>
      <c r="C38" s="449"/>
      <c r="D38" s="453"/>
      <c r="E38" s="449"/>
      <c r="F38" s="449"/>
      <c r="G38" s="449"/>
      <c r="H38" s="449"/>
      <c r="I38" s="449"/>
      <c r="J38" s="449"/>
      <c r="K38" s="449"/>
      <c r="L38" s="449"/>
      <c r="M38" s="449"/>
      <c r="N38" s="449"/>
      <c r="O38" s="449"/>
      <c r="P38" s="449"/>
      <c r="Q38" s="449"/>
      <c r="R38" s="454"/>
      <c r="S38" s="449"/>
    </row>
    <row r="39" spans="1:19" customFormat="1" ht="30" customHeight="1" x14ac:dyDescent="0.2">
      <c r="A39" s="16"/>
      <c r="B39" s="9"/>
      <c r="C39" s="449"/>
      <c r="D39" s="453"/>
      <c r="E39" s="449"/>
      <c r="F39" s="449"/>
      <c r="G39" s="449"/>
      <c r="H39" s="449"/>
      <c r="I39" s="449"/>
      <c r="J39" s="449"/>
      <c r="K39" s="449"/>
      <c r="L39" s="449"/>
      <c r="M39" s="449"/>
      <c r="N39" s="449"/>
      <c r="O39" s="449"/>
      <c r="P39" s="449"/>
      <c r="Q39" s="449"/>
      <c r="R39" s="454"/>
      <c r="S39" s="449"/>
    </row>
    <row r="40" spans="1:19" customFormat="1" ht="30" customHeight="1" x14ac:dyDescent="0.2">
      <c r="A40" s="16"/>
      <c r="B40" s="9"/>
      <c r="C40" s="449"/>
      <c r="D40" s="453"/>
      <c r="E40" s="485" t="s">
        <v>1122</v>
      </c>
      <c r="F40" s="485"/>
      <c r="G40" s="485"/>
      <c r="H40" s="485"/>
      <c r="I40" s="485"/>
      <c r="J40" s="485"/>
      <c r="Q40" s="449"/>
      <c r="R40" s="454"/>
      <c r="S40" s="449"/>
    </row>
    <row r="41" spans="1:19" customFormat="1" ht="30" customHeight="1" x14ac:dyDescent="0.2">
      <c r="A41" s="16"/>
      <c r="B41" s="9"/>
      <c r="C41" s="449"/>
      <c r="D41" s="455"/>
      <c r="E41" s="456" t="s">
        <v>284</v>
      </c>
      <c r="F41" s="456" t="s">
        <v>1126</v>
      </c>
      <c r="G41" s="456" t="s">
        <v>1</v>
      </c>
      <c r="H41" s="456" t="s">
        <v>0</v>
      </c>
      <c r="I41" s="456" t="s">
        <v>55</v>
      </c>
      <c r="J41" s="457" t="s">
        <v>54</v>
      </c>
      <c r="Q41" s="449"/>
      <c r="R41" s="454"/>
      <c r="S41" s="449"/>
    </row>
    <row r="42" spans="1:19" customFormat="1" ht="16" customHeight="1" x14ac:dyDescent="0.2">
      <c r="A42" s="16"/>
      <c r="B42" s="9"/>
      <c r="C42" s="449"/>
      <c r="D42" s="458" t="s">
        <v>346</v>
      </c>
      <c r="E42" s="459" cm="1">
        <f t="array" ref="E42">SUM(SUMIFS(HTS!$BU:$BU,HTS!$C:$C,{"=&lt;01","01-04","05-09","10-14"}))</f>
        <v>0</v>
      </c>
      <c r="F42" s="459" cm="1">
        <f t="array" ref="F42">SUM(SUMIFS(HTS!$BN:$BN,HTS!$C:$C,{"=&lt;01","01-04","05-09","10-14"}))</f>
        <v>0</v>
      </c>
      <c r="G42" s="459" cm="1">
        <f t="array" ref="G42">SUM(SUMIFS(Cascade!$AM:$AM,Cascade!$C:$C,{"=&lt;01","01-04","05-09","10-14"}))</f>
        <v>0</v>
      </c>
      <c r="H42" s="459" cm="1">
        <f t="array" ref="H42">SUM(SUMIFS(Cascade!$AE:$AE,Cascade!$C:$C,{"=&lt;01","01-04","05-09","10-14"}))</f>
        <v>0</v>
      </c>
      <c r="I42" s="459" cm="1">
        <f t="array" ref="I42">SUM(SUMIFS(Cascade!$AP:$AP,Cascade!$C:$C,{"=&lt;01","01-04","05-09","10-14"}))</f>
        <v>0</v>
      </c>
      <c r="J42" s="460" cm="1">
        <f t="array" ref="J42">SUM(SUMIFS(Cascade!$AT:$AT,Cascade!$C:$C,{"=&lt;01","01-04","05-09","10-14"}))</f>
        <v>0</v>
      </c>
      <c r="Q42" s="449"/>
      <c r="R42" s="454"/>
      <c r="S42" s="449"/>
    </row>
    <row r="43" spans="1:19" customFormat="1" ht="16" customHeight="1" x14ac:dyDescent="0.2">
      <c r="A43" s="16"/>
      <c r="B43" s="9"/>
      <c r="C43" s="449"/>
      <c r="D43" s="461" t="s">
        <v>347</v>
      </c>
      <c r="E43" s="459" cm="1">
        <f t="array" ref="E43">SUM(SUMIFS(HTS!$BU:$BU,HTS!$C:$C,{"15-19","20-24","25-29","30-34","35-39","40-44","45-49","50+"},HTS!$D:$D,"Female"))</f>
        <v>0</v>
      </c>
      <c r="F43" s="459" cm="1">
        <f t="array" ref="F43">SUM(SUMIFS(HTS!$BN:$BN,HTS!$C:$C,{"15-19","20-24","25-29","30-34","35-39","40-44","45-49","50+"},HTS!$D:$D,"Female"))</f>
        <v>0</v>
      </c>
      <c r="G43" s="459" cm="1">
        <f t="array" ref="G43">SUM(SUMIFS(Cascade!$AM:$AM,Cascade!$C:$C,{"15-19","20-24","25-29","30-34","35-39","40-44","45-49","50+"},Cascade!$D:$D,"Female"))</f>
        <v>0</v>
      </c>
      <c r="H43" s="459" cm="1">
        <f t="array" ref="H43">SUM(SUMIFS(Cascade!$AE:$AE,Cascade!$C:$C,{"15-19","20-24","25-29","30-34","35-39","40-44","45-49","50+"},Cascade!$D:$D,"Female"))</f>
        <v>0</v>
      </c>
      <c r="I43" s="459" cm="1">
        <f t="array" ref="I43">SUM(SUMIFS(Cascade!$AP:$AP,Cascade!$C:$C,{"15-19","20-24","25-29","30-34","35-39","40-44","45-49","50+"},Cascade!$D:$D,"Female"))</f>
        <v>0</v>
      </c>
      <c r="J43" s="460" cm="1">
        <f t="array" ref="J43">SUM(SUMIFS(Cascade!$AT:$AT,Cascade!$C:$C,{"15-19","20-24","25-29","30-34","35-39","40-44","45-49","50+"},Cascade!$D:$D,"Female"))</f>
        <v>0</v>
      </c>
      <c r="Q43" s="449"/>
      <c r="R43" s="454"/>
      <c r="S43" s="449"/>
    </row>
    <row r="44" spans="1:19" customFormat="1" ht="16" customHeight="1" x14ac:dyDescent="0.2">
      <c r="A44" s="16"/>
      <c r="B44" s="9"/>
      <c r="C44" s="449"/>
      <c r="D44" s="462" t="s">
        <v>348</v>
      </c>
      <c r="E44" s="463" cm="1">
        <f t="array" ref="E44">SUM(SUMIFS(HTS!$BU:$BU,HTS!$C:$C,{"15-19","20-24","25-29","30-34","35-39","40-44","45-49","50+"},HTS!$D:$D,"Male"))</f>
        <v>0</v>
      </c>
      <c r="F44" s="463" cm="1">
        <f t="array" ref="F44">SUM(SUMIFS(HTS!$BN:$BN,HTS!$C:$C,{"15-19","20-24","25-29","30-34","35-39","40-44","45-49","50+"},HTS!$D:$D,"Male"))</f>
        <v>0</v>
      </c>
      <c r="G44" s="463" cm="1">
        <f t="array" ref="G44">SUM(SUMIFS(Cascade!$AM:$AM,Cascade!$C:$C,{"15-19","20-24","25-29","30-34","35-39","40-44","45-49","50+"},Cascade!$D:$D,"Male"))</f>
        <v>0</v>
      </c>
      <c r="H44" s="463" cm="1">
        <f t="array" ref="H44">SUM(SUMIFS(Cascade!$AE:$AE,Cascade!$C:$C,{"15-19","20-24","25-29","30-34","35-39","40-44","45-49","50+"},Cascade!$D:$D,"Male"))</f>
        <v>0</v>
      </c>
      <c r="I44" s="463" cm="1">
        <f t="array" ref="I44">SUM(SUMIFS(Cascade!$AP:$AP,Cascade!$C:$C,{"15-19","20-24","25-29","30-34","35-39","40-44","45-49","50+"},Cascade!$D:$D,"Male"))</f>
        <v>0</v>
      </c>
      <c r="J44" s="464" cm="1">
        <f t="array" ref="J44">SUM(SUMIFS(Cascade!$AT:$AT,Cascade!$C:$C,{"15-19","20-24","25-29","30-34","35-39","40-44","45-49","50+"},Cascade!$D:$D,"Male"))</f>
        <v>0</v>
      </c>
      <c r="Q44" s="449"/>
      <c r="R44" s="454"/>
      <c r="S44" s="449"/>
    </row>
    <row r="45" spans="1:19" customFormat="1" ht="30" customHeight="1" x14ac:dyDescent="0.2">
      <c r="A45" s="16"/>
      <c r="B45" s="9"/>
      <c r="C45" s="449"/>
      <c r="D45" s="465"/>
      <c r="E45" s="466"/>
      <c r="F45" s="466"/>
      <c r="G45" s="466"/>
      <c r="H45" s="466"/>
      <c r="I45" s="466"/>
      <c r="J45" s="466"/>
      <c r="K45" s="466"/>
      <c r="L45" s="466"/>
      <c r="M45" s="466"/>
      <c r="N45" s="466"/>
      <c r="O45" s="466"/>
      <c r="P45" s="466"/>
      <c r="Q45" s="466"/>
      <c r="R45" s="467"/>
      <c r="S45" s="449"/>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topLeftCell="C1" zoomScaleNormal="100" workbookViewId="0">
      <selection activeCell="D1" sqref="D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325</v>
      </c>
      <c r="E1" s="19" t="s">
        <v>607</v>
      </c>
      <c r="F1" s="19" t="s">
        <v>1010</v>
      </c>
      <c r="G1" s="19" t="s">
        <v>352</v>
      </c>
      <c r="H1" s="19" t="s">
        <v>1099</v>
      </c>
      <c r="I1" s="21" t="s">
        <v>359</v>
      </c>
      <c r="J1" s="19" t="s">
        <v>360</v>
      </c>
      <c r="K1" s="19" t="s">
        <v>361</v>
      </c>
      <c r="L1" s="19" t="s">
        <v>362</v>
      </c>
      <c r="M1" s="19" t="s">
        <v>1009</v>
      </c>
      <c r="N1" s="19" t="s">
        <v>86</v>
      </c>
      <c r="O1" s="19" t="s">
        <v>350</v>
      </c>
      <c r="P1" s="19" t="s">
        <v>349</v>
      </c>
      <c r="Q1" s="19" t="s">
        <v>82</v>
      </c>
    </row>
    <row r="2" spans="2:17" ht="17" thickBot="1" x14ac:dyDescent="0.25">
      <c r="B2" s="24" t="s">
        <v>341</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494" t="s">
        <v>334</v>
      </c>
      <c r="D6" s="10"/>
      <c r="E6" s="10"/>
      <c r="F6" s="10"/>
      <c r="G6" s="10"/>
      <c r="H6" s="10"/>
      <c r="J6" s="10"/>
      <c r="K6" s="10"/>
      <c r="L6" s="10"/>
    </row>
    <row r="7" spans="2:17" x14ac:dyDescent="0.2">
      <c r="B7" s="494"/>
      <c r="D7" s="10"/>
      <c r="E7" s="10"/>
      <c r="F7" s="10"/>
      <c r="G7" s="10"/>
      <c r="H7" s="10"/>
      <c r="J7" s="10"/>
      <c r="K7" s="10"/>
      <c r="L7" s="10"/>
    </row>
    <row r="8" spans="2:17" x14ac:dyDescent="0.2">
      <c r="B8" s="212"/>
      <c r="D8" s="10"/>
      <c r="E8" s="10"/>
      <c r="F8" s="10"/>
      <c r="G8" s="10"/>
      <c r="H8" s="10"/>
      <c r="J8" s="10"/>
      <c r="K8" s="10"/>
      <c r="L8" s="10"/>
    </row>
    <row r="9" spans="2:17" ht="17" x14ac:dyDescent="0.2">
      <c r="B9" s="212" t="s">
        <v>335</v>
      </c>
      <c r="D9" s="10"/>
      <c r="E9" s="10"/>
      <c r="F9" s="10"/>
      <c r="G9" s="10"/>
      <c r="H9" s="10"/>
      <c r="J9" s="10"/>
      <c r="K9" s="10"/>
      <c r="L9" s="10"/>
    </row>
    <row r="10" spans="2:17" x14ac:dyDescent="0.2">
      <c r="B10" s="212"/>
      <c r="D10" s="10"/>
      <c r="E10" s="10"/>
      <c r="F10" s="10"/>
      <c r="G10" s="10"/>
      <c r="H10" s="10"/>
      <c r="J10" s="10"/>
      <c r="K10" s="10"/>
      <c r="L10" s="10"/>
    </row>
    <row r="11" spans="2:17" x14ac:dyDescent="0.2">
      <c r="B11" s="494" t="s">
        <v>336</v>
      </c>
      <c r="D11" s="10"/>
      <c r="E11" s="10"/>
      <c r="F11" s="10"/>
      <c r="G11" s="10"/>
      <c r="H11" s="10"/>
      <c r="J11" s="10"/>
      <c r="K11" s="10"/>
      <c r="L11" s="10"/>
    </row>
    <row r="12" spans="2:17" x14ac:dyDescent="0.2">
      <c r="B12" s="494"/>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337</v>
      </c>
      <c r="D14" s="10"/>
      <c r="E14" s="10"/>
      <c r="F14" s="10"/>
      <c r="G14" s="10"/>
      <c r="H14" s="10"/>
      <c r="J14" s="10"/>
      <c r="K14" s="10"/>
      <c r="L14" s="10"/>
    </row>
    <row r="15" spans="2:17" x14ac:dyDescent="0.2">
      <c r="B15" s="212"/>
      <c r="D15" s="10"/>
      <c r="E15" s="10"/>
      <c r="F15" s="10"/>
      <c r="G15" s="10"/>
      <c r="H15" s="10"/>
      <c r="J15" s="10"/>
      <c r="K15" s="10"/>
      <c r="L15" s="10"/>
    </row>
    <row r="16" spans="2:17" x14ac:dyDescent="0.2">
      <c r="B16" s="494" t="s">
        <v>338</v>
      </c>
      <c r="D16" s="10"/>
      <c r="E16" s="10"/>
      <c r="F16" s="10"/>
      <c r="G16" s="10"/>
      <c r="H16" s="10"/>
      <c r="J16" s="10"/>
      <c r="K16" s="10"/>
      <c r="L16" s="10"/>
    </row>
    <row r="17" spans="2:12" x14ac:dyDescent="0.2">
      <c r="B17" s="494"/>
      <c r="D17" s="10"/>
      <c r="E17" s="10"/>
      <c r="F17" s="10"/>
      <c r="G17" s="10"/>
      <c r="H17" s="10"/>
      <c r="J17" s="10"/>
      <c r="K17" s="10"/>
      <c r="L17" s="10"/>
    </row>
    <row r="18" spans="2:12" x14ac:dyDescent="0.2">
      <c r="B18" s="212"/>
      <c r="D18" s="10"/>
      <c r="E18" s="10"/>
      <c r="F18" s="10"/>
      <c r="G18" s="10"/>
      <c r="H18" s="10"/>
      <c r="J18" s="10"/>
      <c r="K18" s="10"/>
      <c r="L18" s="10"/>
    </row>
    <row r="19" spans="2:12" x14ac:dyDescent="0.2">
      <c r="B19" s="494" t="s">
        <v>339</v>
      </c>
      <c r="D19" s="10"/>
      <c r="E19" s="10"/>
      <c r="F19" s="10"/>
      <c r="G19" s="10"/>
      <c r="H19" s="10"/>
      <c r="J19" s="10"/>
      <c r="K19" s="10"/>
      <c r="L19" s="10"/>
    </row>
    <row r="20" spans="2:12" x14ac:dyDescent="0.2">
      <c r="B20" s="49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1118</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340</v>
      </c>
      <c r="D24" s="10"/>
      <c r="E24" s="10"/>
      <c r="F24" s="10"/>
      <c r="G24" s="10"/>
      <c r="H24" s="10"/>
      <c r="J24" s="10"/>
      <c r="K24" s="10"/>
      <c r="L24" s="10"/>
    </row>
    <row r="25" spans="2:12" x14ac:dyDescent="0.2">
      <c r="D25" s="10"/>
      <c r="E25" s="10"/>
      <c r="F25" s="10"/>
      <c r="G25" s="10"/>
      <c r="H25" s="10"/>
      <c r="J25" s="10"/>
      <c r="K25" s="10"/>
      <c r="L25" s="10"/>
    </row>
    <row r="26" spans="2:12" x14ac:dyDescent="0.2">
      <c r="B26" s="494" t="s">
        <v>1117</v>
      </c>
      <c r="D26" s="10"/>
      <c r="E26" s="10"/>
      <c r="F26" s="10"/>
      <c r="G26" s="10"/>
      <c r="H26" s="10"/>
      <c r="J26" s="10"/>
      <c r="K26" s="10"/>
      <c r="L26" s="10"/>
    </row>
    <row r="27" spans="2:12" x14ac:dyDescent="0.2">
      <c r="B27" s="494"/>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297</v>
      </c>
      <c r="D3" s="109" t="s">
        <v>728</v>
      </c>
      <c r="E3" s="211" t="s">
        <v>729</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134</v>
      </c>
      <c r="D5" s="292" t="s">
        <v>134</v>
      </c>
      <c r="E5" t="s">
        <v>124</v>
      </c>
    </row>
    <row r="6" spans="1:5" x14ac:dyDescent="0.2">
      <c r="A6" s="10" t="s">
        <v>233</v>
      </c>
      <c r="B6" s="10" t="s">
        <v>233</v>
      </c>
      <c r="C6" s="291" t="s">
        <v>138</v>
      </c>
      <c r="D6" s="292" t="s">
        <v>118</v>
      </c>
      <c r="E6" t="s">
        <v>119</v>
      </c>
    </row>
    <row r="7" spans="1:5" x14ac:dyDescent="0.2">
      <c r="A7" s="10" t="s">
        <v>136</v>
      </c>
      <c r="B7" s="10" t="s">
        <v>136</v>
      </c>
      <c r="C7" s="291" t="s">
        <v>120</v>
      </c>
      <c r="D7" s="292" t="s">
        <v>120</v>
      </c>
      <c r="E7" t="s">
        <v>136</v>
      </c>
    </row>
    <row r="8" spans="1:5" x14ac:dyDescent="0.2">
      <c r="C8" s="291" t="s">
        <v>133</v>
      </c>
      <c r="D8" s="292" t="s">
        <v>133</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742</v>
      </c>
      <c r="B14" s="74" t="s">
        <v>5</v>
      </c>
      <c r="C14" s="293" t="s">
        <v>693</v>
      </c>
      <c r="D14" s="293" t="s">
        <v>694</v>
      </c>
      <c r="E14" s="269" t="s">
        <v>993</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216" priority="3" operator="containsText" text="BLANK PRIORITIZATIONS">
      <formula>NOT(ISERROR(SEARCH("BLANK PRIORITIZATIONS",E4)))</formula>
    </cfRule>
  </conditionalFormatting>
  <conditionalFormatting sqref="C1:D1048576">
    <cfRule type="expression" dxfId="215" priority="2">
      <formula>AND(ROW(C1)&gt;14,$B1&lt;&gt;"",C1&lt;&gt;1,C1&lt;&gt;2,C1&lt;&gt;4,C1&lt;&gt;5,C1&lt;&gt;6,C1&lt;&gt;7,C1&lt;&gt;8,C1&lt;&gt;"M",C1&lt;&gt;"NA")</formula>
    </cfRule>
  </conditionalFormatting>
  <conditionalFormatting sqref="D1:D1048576">
    <cfRule type="expression" dxfId="214" priority="728">
      <formula>AND(ROW($D1)&gt;14,$D1="",$B1&lt;&gt;"")</formula>
    </cfRule>
    <cfRule type="expression" dxfId="213"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activeCell="T9" sqref="T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363</v>
      </c>
      <c r="B1" s="7"/>
      <c r="C1" s="7"/>
      <c r="D1" s="7"/>
      <c r="E1" s="7"/>
      <c r="F1" s="127" t="s">
        <v>85</v>
      </c>
      <c r="G1" s="127"/>
      <c r="H1" s="114"/>
      <c r="I1" s="124"/>
      <c r="J1" s="132"/>
      <c r="K1" s="38"/>
      <c r="L1" s="114"/>
      <c r="M1" s="38"/>
      <c r="N1" s="114"/>
      <c r="O1" s="124"/>
      <c r="P1" s="114"/>
      <c r="Q1" s="124"/>
      <c r="R1" s="127"/>
      <c r="S1" s="40"/>
      <c r="T1" s="350" t="s">
        <v>364</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561</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811</v>
      </c>
      <c r="G3" s="299" t="s">
        <v>704</v>
      </c>
      <c r="H3" s="199" t="s">
        <v>812</v>
      </c>
      <c r="I3" s="299" t="s">
        <v>705</v>
      </c>
      <c r="J3" s="304" t="s">
        <v>813</v>
      </c>
      <c r="K3" s="300" t="s">
        <v>706</v>
      </c>
      <c r="L3" s="199" t="s">
        <v>814</v>
      </c>
      <c r="M3" s="301" t="s">
        <v>817</v>
      </c>
      <c r="N3" s="199" t="s">
        <v>827</v>
      </c>
      <c r="O3" s="299" t="s">
        <v>863</v>
      </c>
      <c r="P3" s="199" t="s">
        <v>815</v>
      </c>
      <c r="Q3" s="299" t="s">
        <v>864</v>
      </c>
      <c r="R3" s="199" t="s">
        <v>816</v>
      </c>
      <c r="S3" s="301" t="s">
        <v>818</v>
      </c>
      <c r="T3" s="352" t="s">
        <v>743</v>
      </c>
      <c r="U3" s="329" t="s">
        <v>744</v>
      </c>
      <c r="V3" s="150" t="s">
        <v>747</v>
      </c>
      <c r="W3" s="150" t="s">
        <v>819</v>
      </c>
      <c r="X3" s="310" t="s">
        <v>820</v>
      </c>
      <c r="Y3" s="301" t="s">
        <v>1008</v>
      </c>
      <c r="Z3" s="356" t="s">
        <v>681</v>
      </c>
      <c r="AA3" s="161" t="s">
        <v>822</v>
      </c>
      <c r="AB3" s="279" t="s">
        <v>823</v>
      </c>
      <c r="AC3" s="414" t="s">
        <v>707</v>
      </c>
      <c r="AD3" s="161" t="s">
        <v>365</v>
      </c>
      <c r="AE3" s="155" t="s">
        <v>565</v>
      </c>
      <c r="AF3" s="224" t="s">
        <v>684</v>
      </c>
      <c r="AG3" s="106" t="s">
        <v>601</v>
      </c>
      <c r="AH3" s="106" t="s">
        <v>602</v>
      </c>
      <c r="AI3" s="266" t="s">
        <v>1016</v>
      </c>
      <c r="AJ3" s="266" t="s">
        <v>1018</v>
      </c>
      <c r="AK3" s="266" t="s">
        <v>685</v>
      </c>
      <c r="AL3" s="266" t="s">
        <v>686</v>
      </c>
      <c r="AM3" s="161" t="s">
        <v>566</v>
      </c>
      <c r="AN3" s="82" t="s">
        <v>96</v>
      </c>
      <c r="AO3" s="81" t="s">
        <v>97</v>
      </c>
      <c r="AP3" s="155" t="s">
        <v>605</v>
      </c>
      <c r="AQ3" s="149" t="s">
        <v>568</v>
      </c>
      <c r="AR3" s="233" t="s">
        <v>689</v>
      </c>
      <c r="AS3" s="233" t="s">
        <v>1020</v>
      </c>
      <c r="AT3" s="155" t="s">
        <v>605</v>
      </c>
      <c r="AU3" s="155" t="s">
        <v>826</v>
      </c>
      <c r="AV3" s="220" t="s">
        <v>738</v>
      </c>
      <c r="AW3" s="82" t="s">
        <v>567</v>
      </c>
      <c r="AX3" s="143" t="s">
        <v>687</v>
      </c>
      <c r="AY3" s="143" t="s">
        <v>688</v>
      </c>
      <c r="AZ3" s="143" t="s">
        <v>569</v>
      </c>
      <c r="BA3" s="233" t="s">
        <v>603</v>
      </c>
      <c r="BB3" s="312" t="s">
        <v>703</v>
      </c>
      <c r="BC3" s="233" t="s">
        <v>708</v>
      </c>
      <c r="BD3" s="155" t="s">
        <v>604</v>
      </c>
      <c r="BE3" s="117" t="s">
        <v>695</v>
      </c>
      <c r="BF3" s="117" t="s">
        <v>696</v>
      </c>
      <c r="BG3" s="117" t="s">
        <v>697</v>
      </c>
      <c r="BH3" s="117" t="s">
        <v>698</v>
      </c>
      <c r="BI3" s="117" t="s">
        <v>699</v>
      </c>
      <c r="BJ3" s="117" t="s">
        <v>700</v>
      </c>
      <c r="BK3" s="117" t="s">
        <v>701</v>
      </c>
      <c r="BL3" s="220" t="s">
        <v>722</v>
      </c>
      <c r="BM3" s="143" t="s">
        <v>714</v>
      </c>
      <c r="BN3" s="143" t="s">
        <v>715</v>
      </c>
      <c r="BO3" s="143" t="s">
        <v>716</v>
      </c>
      <c r="BP3" s="143" t="s">
        <v>717</v>
      </c>
      <c r="BQ3" s="143" t="s">
        <v>718</v>
      </c>
      <c r="BR3" s="143" t="s">
        <v>719</v>
      </c>
      <c r="BS3" s="224" t="s">
        <v>825</v>
      </c>
      <c r="BT3" s="155" t="s">
        <v>824</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134</v>
      </c>
      <c r="G5" s="133" t="s">
        <v>124</v>
      </c>
      <c r="H5" s="119" t="s">
        <v>134</v>
      </c>
      <c r="I5" s="133" t="s">
        <v>124</v>
      </c>
      <c r="J5" s="306" t="s">
        <v>134</v>
      </c>
      <c r="K5" s="133" t="s">
        <v>124</v>
      </c>
      <c r="L5" s="119" t="s">
        <v>135</v>
      </c>
      <c r="M5" s="73" t="s">
        <v>124</v>
      </c>
      <c r="N5" s="119" t="s">
        <v>135</v>
      </c>
      <c r="O5" s="133" t="s">
        <v>124</v>
      </c>
      <c r="P5" s="119" t="s">
        <v>135</v>
      </c>
      <c r="Q5" s="133" t="s">
        <v>124</v>
      </c>
      <c r="R5" s="119" t="s">
        <v>135</v>
      </c>
      <c r="S5" s="73" t="s">
        <v>124</v>
      </c>
      <c r="T5" s="353" t="s">
        <v>137</v>
      </c>
      <c r="U5" s="258" t="s">
        <v>137</v>
      </c>
      <c r="V5" s="258" t="s">
        <v>124</v>
      </c>
      <c r="W5" s="258" t="s">
        <v>124</v>
      </c>
      <c r="X5" s="235" t="s">
        <v>124</v>
      </c>
      <c r="Y5" s="73" t="s">
        <v>124</v>
      </c>
      <c r="Z5" s="235" t="s">
        <v>124</v>
      </c>
      <c r="AA5" s="119" t="s">
        <v>135</v>
      </c>
      <c r="AB5" s="185" t="s">
        <v>124</v>
      </c>
      <c r="AC5" s="263" t="s">
        <v>124</v>
      </c>
      <c r="AD5" s="311" t="s">
        <v>124</v>
      </c>
      <c r="AE5" s="119" t="s">
        <v>137</v>
      </c>
      <c r="AF5" s="375" t="s">
        <v>124</v>
      </c>
      <c r="AG5" s="49" t="s">
        <v>124</v>
      </c>
      <c r="AH5" s="49" t="s">
        <v>124</v>
      </c>
      <c r="AI5" s="125" t="s">
        <v>124</v>
      </c>
      <c r="AJ5" s="125" t="s">
        <v>124</v>
      </c>
      <c r="AK5" s="125" t="s">
        <v>137</v>
      </c>
      <c r="AL5" s="125" t="s">
        <v>137</v>
      </c>
      <c r="AM5" s="131" t="s">
        <v>137</v>
      </c>
      <c r="AN5" s="84" t="s">
        <v>124</v>
      </c>
      <c r="AO5" s="73" t="s">
        <v>124</v>
      </c>
      <c r="AP5" s="119" t="s">
        <v>137</v>
      </c>
      <c r="AQ5" s="84" t="s">
        <v>124</v>
      </c>
      <c r="AR5" s="235" t="s">
        <v>124</v>
      </c>
      <c r="AS5" s="235" t="s">
        <v>124</v>
      </c>
      <c r="AT5" s="119" t="s">
        <v>137</v>
      </c>
      <c r="AU5" s="119" t="s">
        <v>135</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135</v>
      </c>
    </row>
    <row r="6" spans="1:72" x14ac:dyDescent="0.2">
      <c r="A6" s="56" t="s">
        <v>233</v>
      </c>
      <c r="B6" s="56" t="s">
        <v>233</v>
      </c>
      <c r="C6" s="56" t="s">
        <v>233</v>
      </c>
      <c r="D6" s="56" t="s">
        <v>233</v>
      </c>
      <c r="E6" s="56" t="s">
        <v>233</v>
      </c>
      <c r="F6" s="119" t="s">
        <v>118</v>
      </c>
      <c r="G6" s="133" t="s">
        <v>119</v>
      </c>
      <c r="H6" s="119" t="s">
        <v>118</v>
      </c>
      <c r="I6" s="133" t="s">
        <v>119</v>
      </c>
      <c r="J6" s="306" t="s">
        <v>118</v>
      </c>
      <c r="K6" s="133" t="s">
        <v>119</v>
      </c>
      <c r="L6" s="119" t="s">
        <v>118</v>
      </c>
      <c r="M6" s="73" t="s">
        <v>119</v>
      </c>
      <c r="N6" s="119" t="s">
        <v>118</v>
      </c>
      <c r="O6" s="133" t="s">
        <v>119</v>
      </c>
      <c r="P6" s="119" t="s">
        <v>118</v>
      </c>
      <c r="Q6" s="133" t="s">
        <v>119</v>
      </c>
      <c r="R6" s="119" t="s">
        <v>118</v>
      </c>
      <c r="S6" s="73" t="s">
        <v>119</v>
      </c>
      <c r="T6" s="353" t="s">
        <v>138</v>
      </c>
      <c r="U6" s="258" t="s">
        <v>138</v>
      </c>
      <c r="V6" s="258" t="s">
        <v>119</v>
      </c>
      <c r="W6" s="258" t="s">
        <v>119</v>
      </c>
      <c r="X6" s="235" t="s">
        <v>140</v>
      </c>
      <c r="Y6" s="73" t="s">
        <v>119</v>
      </c>
      <c r="Z6" s="235" t="s">
        <v>140</v>
      </c>
      <c r="AA6" s="119" t="s">
        <v>118</v>
      </c>
      <c r="AB6" s="185" t="s">
        <v>119</v>
      </c>
      <c r="AC6" s="263" t="s">
        <v>119</v>
      </c>
      <c r="AD6" s="311" t="s">
        <v>119</v>
      </c>
      <c r="AE6" s="119" t="s">
        <v>118</v>
      </c>
      <c r="AF6" s="375" t="s">
        <v>140</v>
      </c>
      <c r="AG6" s="49" t="s">
        <v>140</v>
      </c>
      <c r="AH6" s="49" t="s">
        <v>140</v>
      </c>
      <c r="AI6" s="125" t="s">
        <v>119</v>
      </c>
      <c r="AJ6" s="125" t="s">
        <v>119</v>
      </c>
      <c r="AK6" s="125" t="s">
        <v>138</v>
      </c>
      <c r="AL6" s="125" t="s">
        <v>138</v>
      </c>
      <c r="AM6" s="131" t="s">
        <v>118</v>
      </c>
      <c r="AN6" s="84" t="s">
        <v>140</v>
      </c>
      <c r="AO6" s="73" t="s">
        <v>140</v>
      </c>
      <c r="AP6" s="119" t="s">
        <v>118</v>
      </c>
      <c r="AQ6" s="84" t="s">
        <v>139</v>
      </c>
      <c r="AR6" s="235" t="s">
        <v>140</v>
      </c>
      <c r="AS6" s="235" t="s">
        <v>140</v>
      </c>
      <c r="AT6" s="119" t="s">
        <v>118</v>
      </c>
      <c r="AU6" s="119" t="s">
        <v>118</v>
      </c>
      <c r="AV6" s="47" t="s">
        <v>119</v>
      </c>
      <c r="AW6" s="227" t="s">
        <v>140</v>
      </c>
      <c r="AX6" s="122" t="s">
        <v>119</v>
      </c>
      <c r="AY6" s="122" t="s">
        <v>119</v>
      </c>
      <c r="AZ6" s="122" t="s">
        <v>139</v>
      </c>
      <c r="BA6" s="235" t="s">
        <v>140</v>
      </c>
      <c r="BB6" s="235" t="s">
        <v>140</v>
      </c>
      <c r="BC6" s="235" t="s">
        <v>140</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140</v>
      </c>
      <c r="BT6" s="346" t="s">
        <v>118</v>
      </c>
    </row>
    <row r="7" spans="1:72" x14ac:dyDescent="0.2">
      <c r="A7" s="56" t="s">
        <v>136</v>
      </c>
      <c r="B7" s="56" t="s">
        <v>136</v>
      </c>
      <c r="C7" s="56" t="s">
        <v>136</v>
      </c>
      <c r="D7" s="56" t="s">
        <v>136</v>
      </c>
      <c r="E7" s="56" t="s">
        <v>136</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344</v>
      </c>
      <c r="I8" s="133"/>
      <c r="J8" s="306" t="s">
        <v>123</v>
      </c>
      <c r="K8" s="133"/>
      <c r="L8" s="119" t="s">
        <v>125</v>
      </c>
      <c r="N8" s="119" t="s">
        <v>862</v>
      </c>
      <c r="O8" s="133"/>
      <c r="P8" s="119" t="s">
        <v>351</v>
      </c>
      <c r="Q8" s="133"/>
      <c r="R8" s="119" t="s">
        <v>126</v>
      </c>
      <c r="T8" s="353" t="s">
        <v>1129</v>
      </c>
      <c r="U8" s="258" t="s">
        <v>163</v>
      </c>
      <c r="AA8" s="178" t="s">
        <v>351</v>
      </c>
      <c r="AB8" s="349"/>
      <c r="AE8" s="119" t="s">
        <v>163</v>
      </c>
      <c r="AK8" s="125" t="s">
        <v>321</v>
      </c>
      <c r="AL8" s="125" t="s">
        <v>165</v>
      </c>
      <c r="AM8" s="131" t="s">
        <v>165</v>
      </c>
      <c r="AP8" s="119" t="s">
        <v>167</v>
      </c>
      <c r="AT8" s="119" t="s">
        <v>309</v>
      </c>
      <c r="AU8" s="119" t="s">
        <v>126</v>
      </c>
      <c r="BF8" s="119"/>
      <c r="BH8" s="119"/>
      <c r="BI8" s="119"/>
      <c r="BJ8" s="119"/>
      <c r="BT8" s="357" t="s">
        <v>125</v>
      </c>
    </row>
    <row r="9" spans="1:72" x14ac:dyDescent="0.2">
      <c r="G9" s="133"/>
      <c r="I9" s="133"/>
      <c r="K9" s="133"/>
      <c r="O9" s="133"/>
      <c r="Q9" s="133"/>
      <c r="T9" s="353" t="s">
        <v>323</v>
      </c>
      <c r="U9" s="258" t="s">
        <v>164</v>
      </c>
      <c r="AA9" s="178"/>
      <c r="AB9" s="349"/>
      <c r="AE9" s="119" t="s">
        <v>164</v>
      </c>
      <c r="AK9" s="125" t="s">
        <v>322</v>
      </c>
      <c r="AL9" s="125" t="s">
        <v>166</v>
      </c>
      <c r="AM9" s="131" t="s">
        <v>166</v>
      </c>
      <c r="AP9" s="119" t="s">
        <v>168</v>
      </c>
      <c r="AT9" s="119" t="s">
        <v>310</v>
      </c>
      <c r="BF9" s="119"/>
      <c r="BH9" s="119"/>
      <c r="BI9" s="119"/>
      <c r="BJ9" s="119"/>
      <c r="BT9" s="357"/>
    </row>
    <row r="10" spans="1:72" x14ac:dyDescent="0.2">
      <c r="G10" s="133"/>
      <c r="H10" s="119" t="s">
        <v>130</v>
      </c>
      <c r="I10" s="133"/>
      <c r="J10" s="306" t="s">
        <v>130</v>
      </c>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169</v>
      </c>
      <c r="AT10" s="119" t="s">
        <v>169</v>
      </c>
      <c r="AU10" s="119" t="s">
        <v>130</v>
      </c>
      <c r="BF10" s="119"/>
      <c r="BH10" s="119"/>
      <c r="BI10" s="119"/>
      <c r="BJ10" s="119"/>
      <c r="BT10" s="357" t="s">
        <v>130</v>
      </c>
    </row>
    <row r="11" spans="1:72" x14ac:dyDescent="0.2">
      <c r="F11" s="119" t="s">
        <v>235</v>
      </c>
      <c r="G11" s="133" t="s">
        <v>235</v>
      </c>
      <c r="H11" s="119" t="s">
        <v>235</v>
      </c>
      <c r="I11" s="133" t="s">
        <v>235</v>
      </c>
      <c r="J11" s="306" t="s">
        <v>235</v>
      </c>
      <c r="K11" s="133" t="s">
        <v>235</v>
      </c>
      <c r="L11" s="119" t="s">
        <v>235</v>
      </c>
      <c r="M11" s="73" t="s">
        <v>235</v>
      </c>
      <c r="N11" s="119" t="s">
        <v>235</v>
      </c>
      <c r="O11" s="133" t="s">
        <v>235</v>
      </c>
      <c r="P11" s="119" t="s">
        <v>235</v>
      </c>
      <c r="Q11" s="133" t="s">
        <v>235</v>
      </c>
      <c r="R11" s="119" t="s">
        <v>235</v>
      </c>
      <c r="S11" s="73" t="s">
        <v>235</v>
      </c>
      <c r="T11" s="353" t="s">
        <v>235</v>
      </c>
      <c r="U11" s="258" t="s">
        <v>235</v>
      </c>
      <c r="V11" s="258" t="s">
        <v>235</v>
      </c>
      <c r="W11" s="258" t="s">
        <v>235</v>
      </c>
      <c r="X11" s="235" t="s">
        <v>235</v>
      </c>
      <c r="Y11" s="73" t="s">
        <v>235</v>
      </c>
      <c r="Z11" s="235" t="s">
        <v>235</v>
      </c>
      <c r="AA11" s="119" t="s">
        <v>235</v>
      </c>
      <c r="AB11" s="185" t="s">
        <v>235</v>
      </c>
      <c r="AC11" s="181" t="s">
        <v>40</v>
      </c>
      <c r="AD11" s="163" t="s">
        <v>235</v>
      </c>
      <c r="AE11" s="119" t="s">
        <v>235</v>
      </c>
      <c r="AF11" s="375" t="s">
        <v>948</v>
      </c>
      <c r="AG11" s="49" t="s">
        <v>235</v>
      </c>
      <c r="AH11" s="49" t="s">
        <v>235</v>
      </c>
      <c r="AI11" s="125" t="s">
        <v>235</v>
      </c>
      <c r="AJ11" s="125" t="s">
        <v>235</v>
      </c>
      <c r="AK11" s="125" t="s">
        <v>235</v>
      </c>
      <c r="AL11" s="125" t="s">
        <v>235</v>
      </c>
      <c r="AM11" s="131" t="s">
        <v>235</v>
      </c>
      <c r="AN11" s="84" t="s">
        <v>235</v>
      </c>
      <c r="AO11" s="73" t="s">
        <v>235</v>
      </c>
      <c r="AP11" s="119" t="s">
        <v>235</v>
      </c>
      <c r="AQ11" s="84" t="s">
        <v>235</v>
      </c>
      <c r="AR11" s="235" t="s">
        <v>235</v>
      </c>
      <c r="AS11" s="235" t="s">
        <v>235</v>
      </c>
      <c r="AT11" s="119" t="s">
        <v>235</v>
      </c>
      <c r="AU11" s="119" t="s">
        <v>235</v>
      </c>
      <c r="AV11" s="47" t="s">
        <v>235</v>
      </c>
      <c r="AW11" s="227" t="s">
        <v>235</v>
      </c>
      <c r="AX11" s="122" t="s">
        <v>235</v>
      </c>
      <c r="AY11" s="122" t="s">
        <v>235</v>
      </c>
      <c r="AZ11" s="122" t="s">
        <v>235</v>
      </c>
      <c r="BA11" s="235" t="s">
        <v>235</v>
      </c>
      <c r="BB11" s="235" t="s">
        <v>948</v>
      </c>
      <c r="BC11" s="235" t="s">
        <v>948</v>
      </c>
      <c r="BD11" s="163" t="s">
        <v>235</v>
      </c>
      <c r="BE11" s="163" t="s">
        <v>948</v>
      </c>
      <c r="BF11" s="119" t="s">
        <v>236</v>
      </c>
      <c r="BG11" s="163" t="s">
        <v>236</v>
      </c>
      <c r="BH11" s="119" t="s">
        <v>948</v>
      </c>
      <c r="BI11" s="119" t="s">
        <v>238</v>
      </c>
      <c r="BJ11" s="119" t="s">
        <v>40</v>
      </c>
      <c r="BK11" s="163" t="s">
        <v>235</v>
      </c>
      <c r="BL11" s="55" t="s">
        <v>948</v>
      </c>
      <c r="BM11" s="55" t="s">
        <v>236</v>
      </c>
      <c r="BN11" s="55" t="s">
        <v>236</v>
      </c>
      <c r="BO11" s="55" t="s">
        <v>948</v>
      </c>
      <c r="BP11" s="55" t="s">
        <v>238</v>
      </c>
      <c r="BQ11" s="55" t="s">
        <v>40</v>
      </c>
      <c r="BR11" s="55" t="s">
        <v>948</v>
      </c>
      <c r="BS11" s="54" t="s">
        <v>235</v>
      </c>
      <c r="BT11" s="346" t="s">
        <v>235</v>
      </c>
    </row>
    <row r="12" spans="1:72" x14ac:dyDescent="0.2">
      <c r="F12" s="119" t="s">
        <v>234</v>
      </c>
      <c r="G12" s="133" t="s">
        <v>234</v>
      </c>
      <c r="H12" s="119" t="s">
        <v>234</v>
      </c>
      <c r="I12" s="133" t="s">
        <v>234</v>
      </c>
      <c r="J12" s="306" t="s">
        <v>234</v>
      </c>
      <c r="K12" s="133" t="s">
        <v>234</v>
      </c>
      <c r="L12" s="119" t="s">
        <v>234</v>
      </c>
      <c r="M12" s="73" t="s">
        <v>234</v>
      </c>
      <c r="N12" s="119" t="s">
        <v>234</v>
      </c>
      <c r="O12" s="133" t="s">
        <v>234</v>
      </c>
      <c r="P12" s="119" t="s">
        <v>234</v>
      </c>
      <c r="Q12" s="133" t="s">
        <v>234</v>
      </c>
      <c r="R12" s="119" t="s">
        <v>234</v>
      </c>
      <c r="S12" s="73" t="s">
        <v>234</v>
      </c>
      <c r="T12" s="353" t="s">
        <v>234</v>
      </c>
      <c r="U12" s="258" t="s">
        <v>234</v>
      </c>
      <c r="V12" s="258" t="s">
        <v>234</v>
      </c>
      <c r="W12" s="258" t="s">
        <v>234</v>
      </c>
      <c r="X12" s="235" t="s">
        <v>234</v>
      </c>
      <c r="Y12" s="73" t="s">
        <v>234</v>
      </c>
      <c r="Z12" s="235" t="s">
        <v>234</v>
      </c>
      <c r="AA12" s="119" t="s">
        <v>234</v>
      </c>
      <c r="AB12" s="185" t="s">
        <v>234</v>
      </c>
      <c r="AC12" s="181" t="s">
        <v>234</v>
      </c>
      <c r="AD12" s="163" t="s">
        <v>234</v>
      </c>
      <c r="AE12" s="119" t="s">
        <v>234</v>
      </c>
      <c r="AF12" s="375" t="s">
        <v>234</v>
      </c>
      <c r="AG12" s="49" t="s">
        <v>234</v>
      </c>
      <c r="AH12" s="49" t="s">
        <v>234</v>
      </c>
      <c r="AI12" s="125" t="s">
        <v>234</v>
      </c>
      <c r="AJ12" s="125" t="s">
        <v>234</v>
      </c>
      <c r="AK12" s="125" t="s">
        <v>234</v>
      </c>
      <c r="AL12" s="125" t="s">
        <v>234</v>
      </c>
      <c r="AM12" s="131" t="s">
        <v>234</v>
      </c>
      <c r="AN12" s="84" t="s">
        <v>234</v>
      </c>
      <c r="AO12" s="73" t="s">
        <v>234</v>
      </c>
      <c r="AP12" s="119" t="s">
        <v>234</v>
      </c>
      <c r="AQ12" s="84" t="s">
        <v>234</v>
      </c>
      <c r="AR12" s="235" t="s">
        <v>234</v>
      </c>
      <c r="AS12" s="235" t="s">
        <v>234</v>
      </c>
      <c r="AT12" s="119" t="s">
        <v>234</v>
      </c>
      <c r="AU12" s="119" t="s">
        <v>234</v>
      </c>
      <c r="AV12" s="47" t="s">
        <v>234</v>
      </c>
      <c r="AW12" s="227" t="s">
        <v>234</v>
      </c>
      <c r="AX12" s="122" t="s">
        <v>234</v>
      </c>
      <c r="AY12" s="122" t="s">
        <v>234</v>
      </c>
      <c r="AZ12" s="122" t="s">
        <v>234</v>
      </c>
      <c r="BA12" s="235" t="s">
        <v>234</v>
      </c>
      <c r="BB12" s="235" t="s">
        <v>234</v>
      </c>
      <c r="BC12" s="235" t="s">
        <v>234</v>
      </c>
      <c r="BD12" s="163" t="s">
        <v>234</v>
      </c>
      <c r="BE12" s="163" t="s">
        <v>234</v>
      </c>
      <c r="BF12" s="119" t="s">
        <v>949</v>
      </c>
      <c r="BG12" s="163" t="s">
        <v>949</v>
      </c>
      <c r="BH12" s="119" t="s">
        <v>234</v>
      </c>
      <c r="BI12" s="119" t="s">
        <v>950</v>
      </c>
      <c r="BJ12" s="119" t="s">
        <v>234</v>
      </c>
      <c r="BK12" s="163" t="s">
        <v>234</v>
      </c>
      <c r="BL12" s="55" t="s">
        <v>234</v>
      </c>
      <c r="BM12" s="55" t="s">
        <v>949</v>
      </c>
      <c r="BN12" s="55" t="s">
        <v>949</v>
      </c>
      <c r="BO12" s="55" t="s">
        <v>234</v>
      </c>
      <c r="BP12" s="55" t="s">
        <v>950</v>
      </c>
      <c r="BQ12" s="55" t="s">
        <v>234</v>
      </c>
      <c r="BR12" s="55" t="s">
        <v>234</v>
      </c>
      <c r="BS12" s="54" t="s">
        <v>234</v>
      </c>
      <c r="BT12" s="346" t="s">
        <v>234</v>
      </c>
    </row>
    <row r="13" spans="1:72" x14ac:dyDescent="0.2">
      <c r="G13" s="133"/>
      <c r="I13" s="133"/>
      <c r="K13" s="133"/>
      <c r="O13" s="133"/>
      <c r="Q13" s="133"/>
      <c r="BF13" s="119"/>
      <c r="BH13" s="119"/>
      <c r="BI13" s="119"/>
      <c r="BJ13" s="119"/>
    </row>
    <row r="14" spans="1:72" s="88" customFormat="1" x14ac:dyDescent="0.2">
      <c r="A14" s="85" t="s">
        <v>742</v>
      </c>
      <c r="B14" s="85" t="s">
        <v>5</v>
      </c>
      <c r="C14" s="77" t="s">
        <v>37</v>
      </c>
      <c r="D14" s="77" t="s">
        <v>6</v>
      </c>
      <c r="E14" s="77" t="s">
        <v>82</v>
      </c>
      <c r="F14" s="242" t="s">
        <v>366</v>
      </c>
      <c r="G14" s="142" t="s">
        <v>367</v>
      </c>
      <c r="H14" s="242" t="s">
        <v>368</v>
      </c>
      <c r="I14" s="142" t="s">
        <v>369</v>
      </c>
      <c r="J14" s="307" t="s">
        <v>371</v>
      </c>
      <c r="K14" s="142" t="s">
        <v>372</v>
      </c>
      <c r="L14" s="242" t="s">
        <v>370</v>
      </c>
      <c r="M14" s="142" t="s">
        <v>616</v>
      </c>
      <c r="N14" s="242" t="s">
        <v>853</v>
      </c>
      <c r="O14" s="142" t="s">
        <v>976</v>
      </c>
      <c r="P14" s="242" t="s">
        <v>373</v>
      </c>
      <c r="Q14" s="142" t="s">
        <v>977</v>
      </c>
      <c r="R14" s="242" t="s">
        <v>374</v>
      </c>
      <c r="S14" s="142" t="s">
        <v>608</v>
      </c>
      <c r="T14" s="354" t="s">
        <v>382</v>
      </c>
      <c r="U14" s="259" t="s">
        <v>383</v>
      </c>
      <c r="V14" s="259" t="s">
        <v>320</v>
      </c>
      <c r="W14" s="239" t="s">
        <v>682</v>
      </c>
      <c r="X14" s="239" t="s">
        <v>617</v>
      </c>
      <c r="Y14" s="142" t="s">
        <v>600</v>
      </c>
      <c r="Z14" s="239" t="s">
        <v>386</v>
      </c>
      <c r="AA14" s="158" t="s">
        <v>385</v>
      </c>
      <c r="AB14" s="280" t="s">
        <v>558</v>
      </c>
      <c r="AC14" s="159" t="s">
        <v>637</v>
      </c>
      <c r="AD14" s="154" t="s">
        <v>319</v>
      </c>
      <c r="AE14" s="158" t="s">
        <v>384</v>
      </c>
      <c r="AF14" s="326" t="s">
        <v>609</v>
      </c>
      <c r="AG14" s="398" t="s">
        <v>559</v>
      </c>
      <c r="AH14" s="398" t="s">
        <v>560</v>
      </c>
      <c r="AI14" s="267" t="s">
        <v>1017</v>
      </c>
      <c r="AJ14" s="267" t="s">
        <v>1019</v>
      </c>
      <c r="AK14" s="267" t="s">
        <v>387</v>
      </c>
      <c r="AL14" s="267" t="s">
        <v>388</v>
      </c>
      <c r="AM14" s="268" t="s">
        <v>389</v>
      </c>
      <c r="AN14" s="87" t="s">
        <v>614</v>
      </c>
      <c r="AO14" s="86" t="s">
        <v>615</v>
      </c>
      <c r="AP14" s="158" t="s">
        <v>391</v>
      </c>
      <c r="AQ14" s="87" t="s">
        <v>563</v>
      </c>
      <c r="AR14" s="239" t="s">
        <v>564</v>
      </c>
      <c r="AS14" s="239" t="s">
        <v>1021</v>
      </c>
      <c r="AT14" s="158" t="s">
        <v>392</v>
      </c>
      <c r="AU14" s="158" t="s">
        <v>1022</v>
      </c>
      <c r="AV14" s="398" t="s">
        <v>739</v>
      </c>
      <c r="AW14" s="228" t="s">
        <v>610</v>
      </c>
      <c r="AX14" s="165" t="s">
        <v>562</v>
      </c>
      <c r="AY14" s="165" t="s">
        <v>611</v>
      </c>
      <c r="AZ14" s="165" t="s">
        <v>612</v>
      </c>
      <c r="BA14" s="236" t="s">
        <v>613</v>
      </c>
      <c r="BB14" s="236" t="s">
        <v>710</v>
      </c>
      <c r="BC14" s="236" t="s">
        <v>975</v>
      </c>
      <c r="BD14" s="154" t="s">
        <v>683</v>
      </c>
      <c r="BE14" s="154" t="s">
        <v>711</v>
      </c>
      <c r="BF14" s="273" t="s">
        <v>444</v>
      </c>
      <c r="BG14" s="273" t="s">
        <v>446</v>
      </c>
      <c r="BH14" s="142" t="s">
        <v>442</v>
      </c>
      <c r="BI14" s="142" t="s">
        <v>448</v>
      </c>
      <c r="BJ14" s="242" t="s">
        <v>636</v>
      </c>
      <c r="BK14" s="154" t="s">
        <v>702</v>
      </c>
      <c r="BL14" s="297" t="s">
        <v>709</v>
      </c>
      <c r="BM14" s="297" t="s">
        <v>629</v>
      </c>
      <c r="BN14" s="297" t="s">
        <v>628</v>
      </c>
      <c r="BO14" s="297" t="s">
        <v>712</v>
      </c>
      <c r="BP14" s="297" t="s">
        <v>713</v>
      </c>
      <c r="BQ14" s="297" t="s">
        <v>720</v>
      </c>
      <c r="BR14" s="297" t="s">
        <v>721</v>
      </c>
      <c r="BS14" s="326" t="s">
        <v>741</v>
      </c>
      <c r="BT14" s="347" t="s">
        <v>740</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212" priority="15">
      <formula>AND(ROW(AF1)&gt;14,ISNUMBER(AF1),ROUND(AF1,2)&lt;100%)</formula>
    </cfRule>
  </conditionalFormatting>
  <conditionalFormatting sqref="AW1:AW1048576">
    <cfRule type="expression" dxfId="211" priority="785">
      <formula>AND(ISNUMBER($AW1),ROUND($AW1,2)&gt;0)</formula>
    </cfRule>
  </conditionalFormatting>
  <conditionalFormatting sqref="W1:AB1048576 F1:S1048576 AU1:AV1048576 BT1:BT1048576">
    <cfRule type="expression" dxfId="210" priority="44">
      <formula>LEFT($B1,4)="_Mil"</formula>
    </cfRule>
  </conditionalFormatting>
  <conditionalFormatting sqref="G1:G1048576 I1:I1048576 K1:K1048576 Q1:Q1048576 O1:O1048576">
    <cfRule type="expression" dxfId="209" priority="38">
      <formula>AND(ISNUMBER(G1),ISNUMBER(F1),G1&lt;20)</formula>
    </cfRule>
    <cfRule type="expression" dxfId="208" priority="47">
      <formula>AND(ISNUMBER(G1),G1&gt;=40)</formula>
    </cfRule>
    <cfRule type="expression" dxfId="207" priority="58">
      <formula>AND(ISNUMBER(G1),G1&gt;=20,G1&lt;40)</formula>
    </cfRule>
  </conditionalFormatting>
  <conditionalFormatting sqref="V1:V3 V5:V1048576">
    <cfRule type="cellIs" dxfId="206" priority="37" operator="lessThan">
      <formula>0</formula>
    </cfRule>
  </conditionalFormatting>
  <conditionalFormatting sqref="W1:W1048576">
    <cfRule type="containsText" dxfId="205" priority="36" operator="containsText" text="SUBNAT not reported">
      <formula>NOT(ISERROR(SEARCH("SUBNAT not reported",W1)))</formula>
    </cfRule>
  </conditionalFormatting>
  <conditionalFormatting sqref="AC1:AC1048576 BJ1:BJ1048576 BQ1:BQ1048576">
    <cfRule type="expression" dxfId="204" priority="34">
      <formula>AND(ROW(AC1)&gt;14,$B1&lt;&gt;"",NOT($C1="&lt;01"))</formula>
    </cfRule>
  </conditionalFormatting>
  <conditionalFormatting sqref="BB1:BC1048576 BE1:BI1048576 BL1:BP1048576 AF1:AF1048576">
    <cfRule type="expression" dxfId="203" priority="33">
      <formula>AND($C1="&lt;01",ROW(AF1)&gt;14,$B1&lt;&gt;"")</formula>
    </cfRule>
  </conditionalFormatting>
  <conditionalFormatting sqref="BF1:BG1048576 BM1:BN1048576">
    <cfRule type="expression" dxfId="202" priority="32">
      <formula>AND(ROW(BF1)&gt;14,$B1&lt;&gt;"",OR($C1="&lt;01",$C1="01-04",$C1="05-09"))</formula>
    </cfRule>
  </conditionalFormatting>
  <conditionalFormatting sqref="BI1:BI1048576 BP1:BP1048576">
    <cfRule type="expression" dxfId="201" priority="29">
      <formula>AND(ROW(BB1)&gt;14,$B1&lt;&gt;"",$D1&lt;&gt;"Male")</formula>
    </cfRule>
    <cfRule type="expression" dxfId="200" priority="31">
      <formula>AND(ROW(AY1)&gt;14,$B1&lt;&gt;"",OR($C1="&lt;01",$C1="01-04",$C1="05-09",$C1="10-14"))</formula>
    </cfRule>
  </conditionalFormatting>
  <conditionalFormatting sqref="BF1:BG1048576 BM1:BN1048576">
    <cfRule type="expression" dxfId="199" priority="30">
      <formula>AND(ROW(AX1)&gt;14,$B1&lt;&gt;"",$D1&lt;&gt;"Female")</formula>
    </cfRule>
  </conditionalFormatting>
  <conditionalFormatting sqref="F1:F1048576 J1:J1048576 P1:P1048576 H1:H1048576 N1:N1048576">
    <cfRule type="expression" dxfId="198" priority="40">
      <formula>AND(ISNUMBER(G1),ISNUMBER(F1),G1&gt;=40)</formula>
    </cfRule>
    <cfRule type="expression" dxfId="197" priority="41">
      <formula>AND(ISNUMBER(G1),ISNUMBER(F1),G1&gt;=20,G1&lt;40)</formula>
    </cfRule>
    <cfRule type="expression" dxfId="196" priority="42">
      <formula>AND(ISNUMBER(G1),ISNUMBER(F1),G1&lt;20)</formula>
    </cfRule>
  </conditionalFormatting>
  <conditionalFormatting sqref="X1:X1048576">
    <cfRule type="expression" dxfId="195" priority="20">
      <formula>AND(ROW($X1)&gt;14,$X1&lt;&gt;$W1)</formula>
    </cfRule>
  </conditionalFormatting>
  <conditionalFormatting sqref="AG1:AH1048576">
    <cfRule type="expression" dxfId="194" priority="17">
      <formula>AND(ROW(AG1)&gt;14,ISNUMBER(AG1),AG1&lt;98%)</formula>
    </cfRule>
  </conditionalFormatting>
  <conditionalFormatting sqref="AN1:AN1048576">
    <cfRule type="expression" dxfId="193" priority="16">
      <formula>AND(ROW($AN1)&gt;14,ISNUMBER($AN1),ROUND($AN1,2)&lt;70%)</formula>
    </cfRule>
  </conditionalFormatting>
  <conditionalFormatting sqref="BA1:BA1048576 AR1:AS1048576">
    <cfRule type="expression" dxfId="192" priority="12">
      <formula>AND(ROW(AR1)&gt;14,ISNUMBER(AR1),ROUND(AR1,2)&lt;95%)</formula>
    </cfRule>
  </conditionalFormatting>
  <conditionalFormatting sqref="Z1:Z1048576">
    <cfRule type="expression" dxfId="191" priority="11">
      <formula>AND(ROW($Z1)&gt;14,$Z1&lt;&gt;$Y1)</formula>
    </cfRule>
  </conditionalFormatting>
  <conditionalFormatting sqref="AF1:AH1048576 AN1:AO1048576 AQ1:AS1048576 AW1:AW1048576 BA1:BA1048576 BC1:BC1048576 BL1:BS1048576 W1:X1048576">
    <cfRule type="expression" dxfId="190" priority="10">
      <formula>AND(ROW(W1)&gt;14,OR(ROUND(W1,2)&gt;100%,ROUND(W1,2)&lt;0))</formula>
    </cfRule>
  </conditionalFormatting>
  <conditionalFormatting sqref="BC1:BC1048576">
    <cfRule type="expression" dxfId="189" priority="1261">
      <formula>AND(ISNUMBER($BC1),OR(AND(OR(SUM($Y1)&lt;70%,LEFT($B1,4)="_Mil"),SUM($BC1)&lt;30%),AND(OR(SUM($Y1)&gt;=70%,SUM($Y1)&lt;80%),SUM($BC1)&lt;50%),AND(SUM($Y1)&gt;=80%,SUM($BC1)&lt;75%)))</formula>
    </cfRule>
  </conditionalFormatting>
  <conditionalFormatting sqref="BD1:BR1048576">
    <cfRule type="expression" dxfId="188" priority="1268">
      <formula>AND(ROW($BK1)&gt;14,$B1&lt;&gt;"",$C1="&lt;01",OR(SUM($BK1)&lt;&gt;0,SUM($BR1)&lt;&gt;0))</formula>
    </cfRule>
    <cfRule type="expression" dxfId="187" priority="1269">
      <formula>AND(ROW(BD1)&gt;14,$B1&lt;&gt;"",OR(SUM($BK1)&lt;0,SUM($BR1)&lt;0))</formula>
    </cfRule>
  </conditionalFormatting>
  <conditionalFormatting sqref="BE1:BR1048576">
    <cfRule type="expression" dxfId="186" priority="3">
      <formula>AND(ROW(BE1)&gt;14,ISNUMBER(BE1),SUM($BD1)=0,SUM(BE1)&lt;&gt;0)</formula>
    </cfRule>
  </conditionalFormatting>
  <conditionalFormatting sqref="T4">
    <cfRule type="expression" dxfId="185" priority="2">
      <formula>LEFT($B4,4)="_Mil"</formula>
    </cfRule>
  </conditionalFormatting>
  <conditionalFormatting sqref="U4:V4">
    <cfRule type="expression" dxfId="184"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1071</v>
      </c>
      <c r="V1" s="4"/>
      <c r="W1" s="182"/>
      <c r="X1" s="50" t="s">
        <v>33</v>
      </c>
      <c r="Y1" s="51"/>
      <c r="Z1" s="51"/>
      <c r="AA1" s="51"/>
      <c r="AB1" s="51"/>
      <c r="AC1" s="114"/>
      <c r="AD1" s="114"/>
      <c r="AE1" s="114"/>
      <c r="AF1" s="114"/>
      <c r="AG1" s="166" t="s">
        <v>1072</v>
      </c>
      <c r="AH1" s="114"/>
      <c r="AI1" s="114"/>
      <c r="AJ1" s="114"/>
      <c r="AK1" s="50" t="s">
        <v>52</v>
      </c>
      <c r="AL1" s="173"/>
      <c r="AM1" s="127"/>
      <c r="AN1" s="169" t="s">
        <v>1078</v>
      </c>
      <c r="AO1" s="173"/>
      <c r="AP1" s="127"/>
      <c r="AQ1" s="166" t="s">
        <v>71</v>
      </c>
      <c r="AR1" s="51"/>
      <c r="AS1" s="51"/>
      <c r="AT1" s="51"/>
      <c r="AU1" s="189"/>
      <c r="AV1" s="114"/>
      <c r="AW1" s="114"/>
      <c r="AX1" s="166" t="s">
        <v>749</v>
      </c>
      <c r="AY1" s="189"/>
      <c r="AZ1" s="385"/>
      <c r="BA1" s="385"/>
      <c r="BB1" s="385"/>
      <c r="BC1" s="385"/>
      <c r="BD1" s="385"/>
    </row>
    <row r="2" spans="1:56" s="79" customFormat="1" ht="19" customHeight="1" x14ac:dyDescent="0.25">
      <c r="A2" s="495" t="s">
        <v>1116</v>
      </c>
      <c r="B2" s="496"/>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497"/>
      <c r="B3" s="498"/>
      <c r="D3" s="69"/>
      <c r="E3" s="69"/>
      <c r="F3" s="413" t="s">
        <v>830</v>
      </c>
      <c r="G3" s="413" t="s">
        <v>812</v>
      </c>
      <c r="H3" s="415" t="s">
        <v>813</v>
      </c>
      <c r="I3" s="413" t="s">
        <v>815</v>
      </c>
      <c r="J3" s="416" t="s">
        <v>1008</v>
      </c>
      <c r="K3" s="199" t="s">
        <v>831</v>
      </c>
      <c r="L3" s="199" t="s">
        <v>832</v>
      </c>
      <c r="M3" s="199" t="s">
        <v>833</v>
      </c>
      <c r="N3" s="199" t="s">
        <v>834</v>
      </c>
      <c r="O3" s="199" t="s">
        <v>835</v>
      </c>
      <c r="P3" s="199" t="s">
        <v>836</v>
      </c>
      <c r="Q3" s="199" t="s">
        <v>837</v>
      </c>
      <c r="R3" s="196" t="s">
        <v>358</v>
      </c>
      <c r="S3" s="92" t="s">
        <v>298</v>
      </c>
      <c r="T3" s="184" t="s">
        <v>1062</v>
      </c>
      <c r="U3" s="330" t="s">
        <v>1069</v>
      </c>
      <c r="V3" s="92" t="s">
        <v>1068</v>
      </c>
      <c r="W3" s="184" t="s">
        <v>1061</v>
      </c>
      <c r="X3" s="94" t="s">
        <v>1041</v>
      </c>
      <c r="Y3" s="102" t="s">
        <v>1037</v>
      </c>
      <c r="Z3" s="91" t="s">
        <v>1039</v>
      </c>
      <c r="AA3" s="102" t="s">
        <v>1038</v>
      </c>
      <c r="AB3" s="91" t="s">
        <v>1040</v>
      </c>
      <c r="AC3" s="180" t="s">
        <v>328</v>
      </c>
      <c r="AD3" s="116" t="s">
        <v>30</v>
      </c>
      <c r="AE3" s="117" t="s">
        <v>31</v>
      </c>
      <c r="AF3" s="116" t="s">
        <v>29</v>
      </c>
      <c r="AG3" s="432" t="s">
        <v>1070</v>
      </c>
      <c r="AH3" s="116" t="s">
        <v>1082</v>
      </c>
      <c r="AI3" s="116" t="s">
        <v>1083</v>
      </c>
      <c r="AJ3" s="116" t="s">
        <v>1084</v>
      </c>
      <c r="AK3" s="336" t="s">
        <v>78</v>
      </c>
      <c r="AL3" s="219" t="s">
        <v>35</v>
      </c>
      <c r="AM3" s="417" t="s">
        <v>34</v>
      </c>
      <c r="AN3" s="436" t="s">
        <v>1085</v>
      </c>
      <c r="AO3" s="437" t="s">
        <v>1086</v>
      </c>
      <c r="AP3" s="421" t="s">
        <v>1087</v>
      </c>
      <c r="AQ3" s="191" t="s">
        <v>300</v>
      </c>
      <c r="AR3" s="338" t="s">
        <v>1064</v>
      </c>
      <c r="AS3" s="341" t="s">
        <v>58</v>
      </c>
      <c r="AT3" s="338" t="s">
        <v>78</v>
      </c>
      <c r="AU3" s="192" t="s">
        <v>59</v>
      </c>
      <c r="AV3" s="417" t="s">
        <v>60</v>
      </c>
      <c r="AW3" s="419" t="s">
        <v>76</v>
      </c>
      <c r="AX3" s="412" t="s">
        <v>311</v>
      </c>
      <c r="AY3" s="418" t="s">
        <v>753</v>
      </c>
      <c r="AZ3" s="420" t="s">
        <v>756</v>
      </c>
      <c r="BA3" s="420" t="s">
        <v>715</v>
      </c>
      <c r="BB3" s="420" t="s">
        <v>722</v>
      </c>
      <c r="BC3" s="420" t="s">
        <v>716</v>
      </c>
      <c r="BD3" s="420" t="s">
        <v>719</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3">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3">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135</v>
      </c>
      <c r="L5" s="119" t="s">
        <v>135</v>
      </c>
      <c r="M5" s="119" t="s">
        <v>135</v>
      </c>
      <c r="N5" s="119" t="s">
        <v>135</v>
      </c>
      <c r="O5" s="119" t="s">
        <v>135</v>
      </c>
      <c r="P5" s="119" t="s">
        <v>135</v>
      </c>
      <c r="Q5" s="119" t="s">
        <v>135</v>
      </c>
      <c r="R5" s="153" t="s">
        <v>137</v>
      </c>
      <c r="S5" s="47" t="s">
        <v>124</v>
      </c>
      <c r="T5" s="119" t="s">
        <v>137</v>
      </c>
      <c r="U5" s="54" t="s">
        <v>124</v>
      </c>
      <c r="V5" s="47" t="s">
        <v>124</v>
      </c>
      <c r="W5" s="119" t="s">
        <v>135</v>
      </c>
      <c r="X5" s="54" t="s">
        <v>124</v>
      </c>
      <c r="Y5" s="55" t="s">
        <v>124</v>
      </c>
      <c r="Z5" s="55" t="s">
        <v>124</v>
      </c>
      <c r="AA5" s="55" t="s">
        <v>124</v>
      </c>
      <c r="AB5" s="55" t="s">
        <v>124</v>
      </c>
      <c r="AC5" s="119" t="s">
        <v>124</v>
      </c>
      <c r="AD5" s="188" t="s">
        <v>137</v>
      </c>
      <c r="AE5" s="119" t="s">
        <v>137</v>
      </c>
      <c r="AF5" s="119" t="s">
        <v>137</v>
      </c>
      <c r="AG5" s="181" t="s">
        <v>135</v>
      </c>
      <c r="AH5" s="119" t="s">
        <v>135</v>
      </c>
      <c r="AI5" s="119" t="s">
        <v>135</v>
      </c>
      <c r="AJ5" s="119" t="s">
        <v>135</v>
      </c>
      <c r="AK5" s="54" t="s">
        <v>124</v>
      </c>
      <c r="AL5" s="163" t="s">
        <v>137</v>
      </c>
      <c r="AM5" s="119" t="s">
        <v>137</v>
      </c>
      <c r="AN5" s="181" t="s">
        <v>135</v>
      </c>
      <c r="AO5" s="163" t="s">
        <v>135</v>
      </c>
      <c r="AP5" s="119" t="s">
        <v>135</v>
      </c>
      <c r="AQ5" s="153" t="s">
        <v>124</v>
      </c>
      <c r="AR5" s="47" t="s">
        <v>124</v>
      </c>
      <c r="AS5" s="47" t="s">
        <v>124</v>
      </c>
      <c r="AT5" s="47" t="s">
        <v>124</v>
      </c>
      <c r="AU5" s="163" t="s">
        <v>137</v>
      </c>
      <c r="AV5" s="119" t="s">
        <v>137</v>
      </c>
      <c r="AW5" s="122" t="s">
        <v>124</v>
      </c>
      <c r="AX5" s="153" t="s">
        <v>124</v>
      </c>
      <c r="AY5" s="152" t="s">
        <v>124</v>
      </c>
      <c r="AZ5" s="389" t="s">
        <v>124</v>
      </c>
      <c r="BA5" s="389" t="s">
        <v>124</v>
      </c>
      <c r="BB5" s="389" t="s">
        <v>124</v>
      </c>
      <c r="BC5" s="389" t="s">
        <v>124</v>
      </c>
      <c r="BD5" s="389" t="s">
        <v>124</v>
      </c>
    </row>
    <row r="6" spans="1:56" x14ac:dyDescent="0.2">
      <c r="A6" s="45" t="s">
        <v>233</v>
      </c>
      <c r="B6" s="56" t="s">
        <v>233</v>
      </c>
      <c r="C6" s="56" t="s">
        <v>233</v>
      </c>
      <c r="D6" s="56" t="s">
        <v>233</v>
      </c>
      <c r="E6" s="56" t="s">
        <v>233</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138</v>
      </c>
      <c r="S6" s="47" t="s">
        <v>140</v>
      </c>
      <c r="T6" s="119" t="s">
        <v>118</v>
      </c>
      <c r="U6" s="54" t="s">
        <v>119</v>
      </c>
      <c r="V6" s="47" t="s">
        <v>140</v>
      </c>
      <c r="W6" s="119" t="s">
        <v>118</v>
      </c>
      <c r="X6" s="54" t="s">
        <v>140</v>
      </c>
      <c r="Y6" s="55" t="s">
        <v>139</v>
      </c>
      <c r="Z6" s="55" t="s">
        <v>140</v>
      </c>
      <c r="AA6" s="55" t="s">
        <v>139</v>
      </c>
      <c r="AB6" s="55" t="s">
        <v>140</v>
      </c>
      <c r="AC6" s="119" t="s">
        <v>119</v>
      </c>
      <c r="AD6" s="188" t="s">
        <v>118</v>
      </c>
      <c r="AE6" s="119" t="s">
        <v>118</v>
      </c>
      <c r="AF6" s="119" t="s">
        <v>118</v>
      </c>
      <c r="AG6" s="181" t="s">
        <v>118</v>
      </c>
      <c r="AH6" s="119" t="s">
        <v>118</v>
      </c>
      <c r="AI6" s="119" t="s">
        <v>118</v>
      </c>
      <c r="AJ6" s="119" t="s">
        <v>118</v>
      </c>
      <c r="AK6" s="54" t="s">
        <v>140</v>
      </c>
      <c r="AL6" s="163" t="s">
        <v>118</v>
      </c>
      <c r="AM6" s="119" t="s">
        <v>118</v>
      </c>
      <c r="AN6" s="181" t="s">
        <v>118</v>
      </c>
      <c r="AO6" s="163" t="s">
        <v>118</v>
      </c>
      <c r="AP6" s="119" t="s">
        <v>118</v>
      </c>
      <c r="AQ6" s="153" t="s">
        <v>119</v>
      </c>
      <c r="AR6" s="47" t="s">
        <v>139</v>
      </c>
      <c r="AS6" s="47" t="s">
        <v>140</v>
      </c>
      <c r="AT6" s="47" t="s">
        <v>140</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136</v>
      </c>
      <c r="B7" s="56" t="s">
        <v>136</v>
      </c>
      <c r="C7" s="56" t="s">
        <v>136</v>
      </c>
      <c r="D7" s="56" t="s">
        <v>136</v>
      </c>
      <c r="E7" s="56" t="s">
        <v>136</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1090</v>
      </c>
      <c r="L8" s="178" t="s">
        <v>1088</v>
      </c>
      <c r="M8" s="178" t="s">
        <v>1088</v>
      </c>
      <c r="N8" s="178" t="s">
        <v>1088</v>
      </c>
      <c r="O8" s="178" t="s">
        <v>1091</v>
      </c>
      <c r="P8" s="178" t="s">
        <v>1089</v>
      </c>
      <c r="Q8" s="178" t="s">
        <v>1089</v>
      </c>
      <c r="R8" s="153" t="s">
        <v>141</v>
      </c>
      <c r="T8" s="119" t="s">
        <v>141</v>
      </c>
      <c r="W8" s="178" t="s">
        <v>971</v>
      </c>
      <c r="AD8" s="188" t="s">
        <v>143</v>
      </c>
      <c r="AE8" s="119" t="s">
        <v>143</v>
      </c>
      <c r="AF8" s="119" t="s">
        <v>143</v>
      </c>
      <c r="AH8" s="119" t="s">
        <v>972</v>
      </c>
      <c r="AI8" s="119" t="s">
        <v>972</v>
      </c>
      <c r="AJ8" s="119" t="s">
        <v>972</v>
      </c>
      <c r="AK8" s="54"/>
      <c r="AL8" s="163" t="s">
        <v>145</v>
      </c>
      <c r="AM8" s="178" t="s">
        <v>145</v>
      </c>
      <c r="AN8" s="434" t="s">
        <v>973</v>
      </c>
      <c r="AO8" s="247" t="s">
        <v>974</v>
      </c>
      <c r="AP8" s="178" t="s">
        <v>974</v>
      </c>
      <c r="AR8" s="47"/>
      <c r="AS8" s="47"/>
      <c r="AT8" s="47"/>
      <c r="AU8" s="163" t="s">
        <v>1132</v>
      </c>
      <c r="AV8" s="119" t="s">
        <v>1132</v>
      </c>
    </row>
    <row r="9" spans="1:56" x14ac:dyDescent="0.2">
      <c r="F9" s="122"/>
      <c r="G9" s="122"/>
      <c r="H9" s="250"/>
      <c r="I9" s="122"/>
      <c r="J9" s="47"/>
      <c r="K9" s="178"/>
      <c r="L9" s="178"/>
      <c r="M9" s="178"/>
      <c r="N9" s="178"/>
      <c r="O9" s="178"/>
      <c r="P9" s="178"/>
      <c r="Q9" s="178"/>
      <c r="R9" s="153" t="s">
        <v>142</v>
      </c>
      <c r="T9" s="119" t="s">
        <v>142</v>
      </c>
      <c r="W9" s="178"/>
      <c r="AD9" s="188" t="s">
        <v>144</v>
      </c>
      <c r="AE9" s="119" t="s">
        <v>144</v>
      </c>
      <c r="AF9" s="119" t="s">
        <v>144</v>
      </c>
      <c r="AK9" s="54"/>
      <c r="AL9" s="163" t="s">
        <v>146</v>
      </c>
      <c r="AM9" s="178" t="s">
        <v>146</v>
      </c>
      <c r="AN9" s="434"/>
      <c r="AO9" s="247"/>
      <c r="AP9" s="178"/>
      <c r="AR9" s="47"/>
      <c r="AS9" s="47"/>
      <c r="AT9" s="47"/>
      <c r="AU9" s="163" t="s">
        <v>1133</v>
      </c>
      <c r="AV9" s="119" t="s">
        <v>1133</v>
      </c>
    </row>
    <row r="10" spans="1:56" x14ac:dyDescent="0.2">
      <c r="F10" s="122"/>
      <c r="G10" s="122"/>
      <c r="H10" s="250"/>
      <c r="I10" s="122"/>
      <c r="J10" s="47"/>
      <c r="K10" s="178" t="s">
        <v>1092</v>
      </c>
      <c r="L10" s="178" t="s">
        <v>127</v>
      </c>
      <c r="M10" s="178" t="s">
        <v>128</v>
      </c>
      <c r="N10" s="178" t="s">
        <v>129</v>
      </c>
      <c r="O10" s="178" t="s">
        <v>1092</v>
      </c>
      <c r="P10" s="178" t="s">
        <v>132</v>
      </c>
      <c r="Q10" s="178" t="s">
        <v>131</v>
      </c>
      <c r="R10" s="153"/>
      <c r="T10" s="119"/>
      <c r="W10" s="178"/>
      <c r="AD10" s="188" t="s">
        <v>127</v>
      </c>
      <c r="AE10" s="119" t="s">
        <v>128</v>
      </c>
      <c r="AF10" s="119" t="s">
        <v>129</v>
      </c>
      <c r="AH10" s="119" t="s">
        <v>127</v>
      </c>
      <c r="AI10" s="119" t="s">
        <v>128</v>
      </c>
      <c r="AJ10" s="119" t="s">
        <v>129</v>
      </c>
      <c r="AK10" s="54"/>
      <c r="AL10" s="163" t="s">
        <v>148</v>
      </c>
      <c r="AM10" s="178" t="s">
        <v>147</v>
      </c>
      <c r="AN10" s="434"/>
      <c r="AO10" s="247" t="s">
        <v>132</v>
      </c>
      <c r="AP10" s="178" t="s">
        <v>131</v>
      </c>
      <c r="AR10" s="47"/>
      <c r="AS10" s="47"/>
      <c r="AT10" s="47"/>
      <c r="AU10" s="163" t="s">
        <v>130</v>
      </c>
      <c r="AV10" s="119" t="s">
        <v>149</v>
      </c>
    </row>
    <row r="11" spans="1:56" x14ac:dyDescent="0.2">
      <c r="F11" s="122" t="s">
        <v>236</v>
      </c>
      <c r="G11" s="122" t="s">
        <v>236</v>
      </c>
      <c r="H11" s="250" t="s">
        <v>236</v>
      </c>
      <c r="I11" s="122" t="s">
        <v>236</v>
      </c>
      <c r="J11" s="47" t="s">
        <v>236</v>
      </c>
      <c r="K11" s="119" t="s">
        <v>236</v>
      </c>
      <c r="L11" s="119" t="s">
        <v>236</v>
      </c>
      <c r="M11" s="119" t="s">
        <v>236</v>
      </c>
      <c r="N11" s="119" t="s">
        <v>236</v>
      </c>
      <c r="O11" s="119" t="s">
        <v>236</v>
      </c>
      <c r="P11" s="119" t="s">
        <v>236</v>
      </c>
      <c r="Q11" s="119" t="s">
        <v>236</v>
      </c>
      <c r="R11" s="153" t="s">
        <v>236</v>
      </c>
      <c r="S11" s="47" t="s">
        <v>236</v>
      </c>
      <c r="T11" s="119" t="s">
        <v>236</v>
      </c>
      <c r="U11" s="54" t="s">
        <v>236</v>
      </c>
      <c r="V11" s="47" t="s">
        <v>236</v>
      </c>
      <c r="W11" s="119" t="s">
        <v>236</v>
      </c>
      <c r="X11" s="54" t="s">
        <v>236</v>
      </c>
      <c r="Y11" s="55" t="s">
        <v>236</v>
      </c>
      <c r="Z11" s="55" t="s">
        <v>236</v>
      </c>
      <c r="AA11" s="55" t="s">
        <v>236</v>
      </c>
      <c r="AB11" s="55" t="s">
        <v>236</v>
      </c>
      <c r="AC11" s="119" t="s">
        <v>236</v>
      </c>
      <c r="AD11" s="188" t="s">
        <v>236</v>
      </c>
      <c r="AE11" s="119" t="s">
        <v>236</v>
      </c>
      <c r="AF11" s="119" t="s">
        <v>236</v>
      </c>
      <c r="AG11" s="181" t="s">
        <v>236</v>
      </c>
      <c r="AH11" s="119" t="s">
        <v>236</v>
      </c>
      <c r="AI11" s="119" t="s">
        <v>236</v>
      </c>
      <c r="AJ11" s="119" t="s">
        <v>236</v>
      </c>
      <c r="AK11" s="54" t="s">
        <v>236</v>
      </c>
      <c r="AL11" s="163" t="s">
        <v>236</v>
      </c>
      <c r="AM11" s="119" t="s">
        <v>236</v>
      </c>
      <c r="AN11" s="181" t="s">
        <v>236</v>
      </c>
      <c r="AO11" s="163" t="s">
        <v>236</v>
      </c>
      <c r="AP11" s="119" t="s">
        <v>236</v>
      </c>
      <c r="AQ11" s="153" t="s">
        <v>236</v>
      </c>
      <c r="AR11" s="47" t="s">
        <v>236</v>
      </c>
      <c r="AS11" s="47" t="s">
        <v>236</v>
      </c>
      <c r="AT11" s="47" t="s">
        <v>236</v>
      </c>
      <c r="AU11" s="163" t="s">
        <v>236</v>
      </c>
      <c r="AV11" s="119" t="s">
        <v>236</v>
      </c>
      <c r="AW11" s="122" t="s">
        <v>236</v>
      </c>
      <c r="AX11" s="153" t="s">
        <v>236</v>
      </c>
      <c r="AY11" s="152" t="s">
        <v>236</v>
      </c>
      <c r="AZ11" s="389" t="s">
        <v>236</v>
      </c>
      <c r="BA11" s="389" t="s">
        <v>236</v>
      </c>
      <c r="BB11" s="389" t="s">
        <v>236</v>
      </c>
      <c r="BC11" s="389" t="s">
        <v>236</v>
      </c>
      <c r="BD11" s="389" t="s">
        <v>236</v>
      </c>
    </row>
    <row r="12" spans="1:56" x14ac:dyDescent="0.2">
      <c r="F12" s="122" t="s">
        <v>949</v>
      </c>
      <c r="G12" s="122" t="s">
        <v>949</v>
      </c>
      <c r="H12" s="250" t="s">
        <v>949</v>
      </c>
      <c r="I12" s="122" t="s">
        <v>949</v>
      </c>
      <c r="J12" s="47" t="s">
        <v>949</v>
      </c>
      <c r="K12" s="119" t="s">
        <v>949</v>
      </c>
      <c r="L12" s="119" t="s">
        <v>949</v>
      </c>
      <c r="M12" s="119" t="s">
        <v>949</v>
      </c>
      <c r="N12" s="119" t="s">
        <v>949</v>
      </c>
      <c r="O12" s="119" t="s">
        <v>949</v>
      </c>
      <c r="P12" s="119" t="s">
        <v>949</v>
      </c>
      <c r="Q12" s="119" t="s">
        <v>949</v>
      </c>
      <c r="R12" s="153" t="s">
        <v>949</v>
      </c>
      <c r="S12" s="47" t="s">
        <v>949</v>
      </c>
      <c r="T12" s="119" t="s">
        <v>949</v>
      </c>
      <c r="U12" s="54" t="s">
        <v>949</v>
      </c>
      <c r="V12" s="47" t="s">
        <v>949</v>
      </c>
      <c r="W12" s="119" t="s">
        <v>949</v>
      </c>
      <c r="X12" s="54" t="s">
        <v>949</v>
      </c>
      <c r="Y12" s="55" t="s">
        <v>949</v>
      </c>
      <c r="Z12" s="55" t="s">
        <v>949</v>
      </c>
      <c r="AA12" s="55" t="s">
        <v>949</v>
      </c>
      <c r="AB12" s="55" t="s">
        <v>949</v>
      </c>
      <c r="AC12" s="119" t="s">
        <v>949</v>
      </c>
      <c r="AD12" s="188" t="s">
        <v>949</v>
      </c>
      <c r="AE12" s="119" t="s">
        <v>949</v>
      </c>
      <c r="AF12" s="119" t="s">
        <v>949</v>
      </c>
      <c r="AG12" s="181" t="s">
        <v>949</v>
      </c>
      <c r="AH12" s="119" t="s">
        <v>949</v>
      </c>
      <c r="AI12" s="119" t="s">
        <v>949</v>
      </c>
      <c r="AJ12" s="119" t="s">
        <v>949</v>
      </c>
      <c r="AK12" s="54" t="s">
        <v>949</v>
      </c>
      <c r="AL12" s="163" t="s">
        <v>949</v>
      </c>
      <c r="AM12" s="119" t="s">
        <v>949</v>
      </c>
      <c r="AN12" s="181" t="s">
        <v>949</v>
      </c>
      <c r="AO12" s="163" t="s">
        <v>949</v>
      </c>
      <c r="AP12" s="119" t="s">
        <v>949</v>
      </c>
      <c r="AQ12" s="153" t="s">
        <v>949</v>
      </c>
      <c r="AR12" s="47" t="s">
        <v>949</v>
      </c>
      <c r="AS12" s="47" t="s">
        <v>949</v>
      </c>
      <c r="AT12" s="47" t="s">
        <v>949</v>
      </c>
      <c r="AU12" s="163" t="s">
        <v>949</v>
      </c>
      <c r="AV12" s="119" t="s">
        <v>949</v>
      </c>
      <c r="AW12" s="122" t="s">
        <v>949</v>
      </c>
      <c r="AX12" s="153" t="s">
        <v>949</v>
      </c>
      <c r="AY12" s="152" t="s">
        <v>949</v>
      </c>
      <c r="AZ12" s="389" t="s">
        <v>949</v>
      </c>
      <c r="BA12" s="389" t="s">
        <v>949</v>
      </c>
      <c r="BB12" s="389" t="s">
        <v>234</v>
      </c>
      <c r="BC12" s="389" t="s">
        <v>234</v>
      </c>
      <c r="BD12" s="389" t="s">
        <v>234</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742</v>
      </c>
      <c r="B14" s="74" t="s">
        <v>5</v>
      </c>
      <c r="C14" s="74" t="s">
        <v>37</v>
      </c>
      <c r="D14" s="74" t="s">
        <v>6</v>
      </c>
      <c r="E14" s="74" t="s">
        <v>82</v>
      </c>
      <c r="F14" s="142" t="s">
        <v>366</v>
      </c>
      <c r="G14" s="142" t="s">
        <v>368</v>
      </c>
      <c r="H14" s="251" t="s">
        <v>371</v>
      </c>
      <c r="I14" s="142" t="s">
        <v>373</v>
      </c>
      <c r="J14" s="244" t="s">
        <v>600</v>
      </c>
      <c r="K14" s="242" t="s">
        <v>375</v>
      </c>
      <c r="L14" s="242" t="s">
        <v>376</v>
      </c>
      <c r="M14" s="242" t="s">
        <v>377</v>
      </c>
      <c r="N14" s="242" t="s">
        <v>378</v>
      </c>
      <c r="O14" s="242" t="s">
        <v>379</v>
      </c>
      <c r="P14" s="242" t="s">
        <v>380</v>
      </c>
      <c r="Q14" s="242" t="s">
        <v>381</v>
      </c>
      <c r="R14" s="245" t="s">
        <v>393</v>
      </c>
      <c r="S14" s="273" t="s">
        <v>618</v>
      </c>
      <c r="T14" s="273" t="s">
        <v>394</v>
      </c>
      <c r="U14" s="275" t="s">
        <v>1066</v>
      </c>
      <c r="V14" s="273" t="s">
        <v>1067</v>
      </c>
      <c r="W14" s="273" t="s">
        <v>1063</v>
      </c>
      <c r="X14" s="275" t="s">
        <v>619</v>
      </c>
      <c r="Y14" s="334" t="s">
        <v>828</v>
      </c>
      <c r="Z14" s="273" t="s">
        <v>620</v>
      </c>
      <c r="AA14" s="244" t="s">
        <v>829</v>
      </c>
      <c r="AB14" s="273" t="s">
        <v>621</v>
      </c>
      <c r="AC14" s="274" t="s">
        <v>1076</v>
      </c>
      <c r="AD14" s="273" t="s">
        <v>395</v>
      </c>
      <c r="AE14" s="273" t="s">
        <v>444</v>
      </c>
      <c r="AF14" s="273" t="s">
        <v>445</v>
      </c>
      <c r="AG14" s="275" t="s">
        <v>1077</v>
      </c>
      <c r="AH14" s="273" t="s">
        <v>1073</v>
      </c>
      <c r="AI14" s="273" t="s">
        <v>1074</v>
      </c>
      <c r="AJ14" s="273" t="s">
        <v>1075</v>
      </c>
      <c r="AK14" s="337" t="s">
        <v>643</v>
      </c>
      <c r="AL14" s="273" t="s">
        <v>396</v>
      </c>
      <c r="AM14" s="273" t="s">
        <v>1100</v>
      </c>
      <c r="AN14" s="275" t="s">
        <v>1079</v>
      </c>
      <c r="AO14" s="435" t="s">
        <v>1080</v>
      </c>
      <c r="AP14" s="273" t="s">
        <v>1081</v>
      </c>
      <c r="AQ14" s="275" t="s">
        <v>622</v>
      </c>
      <c r="AR14" s="244" t="s">
        <v>1065</v>
      </c>
      <c r="AS14" s="244" t="s">
        <v>623</v>
      </c>
      <c r="AT14" s="244" t="s">
        <v>624</v>
      </c>
      <c r="AU14" s="274" t="s">
        <v>446</v>
      </c>
      <c r="AV14" s="274" t="s">
        <v>447</v>
      </c>
      <c r="AW14" s="273" t="s">
        <v>625</v>
      </c>
      <c r="AX14" s="275" t="s">
        <v>626</v>
      </c>
      <c r="AY14" s="218" t="s">
        <v>627</v>
      </c>
      <c r="AZ14" s="391" t="s">
        <v>629</v>
      </c>
      <c r="BA14" s="391" t="s">
        <v>628</v>
      </c>
      <c r="BB14" s="391" t="s">
        <v>709</v>
      </c>
      <c r="BC14" s="391" t="s">
        <v>712</v>
      </c>
      <c r="BD14" s="391" t="s">
        <v>721</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83" priority="15">
      <formula>AND(ISNUMBER(S1),OR(S1&gt;1,S1&lt;0))</formula>
    </cfRule>
  </conditionalFormatting>
  <conditionalFormatting sqref="S1:S1048576">
    <cfRule type="expression" dxfId="182" priority="35">
      <formula>AND(ISNUMBER($S1),ROUND($S1,2)&lt;&gt;0)</formula>
    </cfRule>
  </conditionalFormatting>
  <conditionalFormatting sqref="AK1:AK1048576 AT1:AT1048576">
    <cfRule type="expression" dxfId="181" priority="12">
      <formula>AND(ISNUMBER(AK1),ROUND(AK1,2)&lt;0.95)</formula>
    </cfRule>
  </conditionalFormatting>
  <conditionalFormatting sqref="Z1:Z1048576">
    <cfRule type="expression" dxfId="180" priority="37">
      <formula>AND(ISNUMBER(Z1),ROUND(Z1,2)&gt;=0.75)</formula>
    </cfRule>
  </conditionalFormatting>
  <conditionalFormatting sqref="X1:X1048576">
    <cfRule type="expression" dxfId="179" priority="3">
      <formula>AND(ROW($X1)&gt;14,ISNUMBER($X1),$X1&lt;100%)</formula>
    </cfRule>
  </conditionalFormatting>
  <conditionalFormatting sqref="AX1:BD1048576">
    <cfRule type="expression" dxfId="178" priority="5">
      <formula>AND(ROW($BD1)&gt;14,$BD1&lt;0)</formula>
    </cfRule>
  </conditionalFormatting>
  <conditionalFormatting sqref="AB1:AB1048576">
    <cfRule type="expression" dxfId="177" priority="2">
      <formula>AND(ROW($AB1)&gt;14,ROUND($AB1,2)&gt;10%)</formula>
    </cfRule>
  </conditionalFormatting>
  <conditionalFormatting sqref="F1:Q1048576">
    <cfRule type="expression" dxfId="176" priority="1">
      <formula>AND(ROW(F1)&gt;14,LEFT(B1,4)="_Mil")</formula>
    </cfRule>
  </conditionalFormatting>
  <conditionalFormatting sqref="T1:T1048576 W1:W1048576">
    <cfRule type="expression" dxfId="17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324</v>
      </c>
      <c r="E3" s="413" t="s">
        <v>83</v>
      </c>
      <c r="F3" s="116" t="s">
        <v>73</v>
      </c>
      <c r="G3" s="116" t="s">
        <v>22</v>
      </c>
      <c r="H3" s="336" t="s">
        <v>988</v>
      </c>
      <c r="I3" s="341" t="s">
        <v>989</v>
      </c>
      <c r="J3" s="338" t="s">
        <v>987</v>
      </c>
      <c r="K3" s="113" t="s">
        <v>990</v>
      </c>
      <c r="L3" s="313" t="s">
        <v>354</v>
      </c>
      <c r="M3" s="413" t="s">
        <v>330</v>
      </c>
      <c r="N3" s="413" t="s">
        <v>329</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137</v>
      </c>
      <c r="G5" s="119" t="s">
        <v>137</v>
      </c>
      <c r="H5" s="54" t="s">
        <v>124</v>
      </c>
      <c r="I5" s="55" t="s">
        <v>124</v>
      </c>
      <c r="J5" s="55" t="s">
        <v>124</v>
      </c>
      <c r="K5" s="47" t="s">
        <v>124</v>
      </c>
      <c r="L5" s="47" t="s">
        <v>124</v>
      </c>
      <c r="M5" s="122" t="s">
        <v>124</v>
      </c>
      <c r="N5" s="122" t="s">
        <v>124</v>
      </c>
    </row>
    <row r="6" spans="1:14" x14ac:dyDescent="0.2">
      <c r="A6" s="56" t="s">
        <v>233</v>
      </c>
      <c r="B6" s="56" t="s">
        <v>233</v>
      </c>
      <c r="C6" s="73" t="s">
        <v>140</v>
      </c>
      <c r="D6" s="73" t="s">
        <v>140</v>
      </c>
      <c r="E6" s="122" t="s">
        <v>119</v>
      </c>
      <c r="F6" s="119" t="s">
        <v>118</v>
      </c>
      <c r="G6" s="119" t="s">
        <v>118</v>
      </c>
      <c r="H6" s="54" t="s">
        <v>139</v>
      </c>
      <c r="I6" s="55" t="s">
        <v>140</v>
      </c>
      <c r="J6" s="55" t="s">
        <v>139</v>
      </c>
      <c r="K6" s="47" t="s">
        <v>140</v>
      </c>
      <c r="L6" s="47" t="s">
        <v>140</v>
      </c>
      <c r="M6" s="122" t="s">
        <v>119</v>
      </c>
      <c r="N6" s="122" t="s">
        <v>119</v>
      </c>
    </row>
    <row r="7" spans="1:14" x14ac:dyDescent="0.2">
      <c r="A7" s="56" t="s">
        <v>136</v>
      </c>
      <c r="B7" s="56" t="s">
        <v>136</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150</v>
      </c>
      <c r="G8" s="119" t="s">
        <v>150</v>
      </c>
    </row>
    <row r="9" spans="1:14" x14ac:dyDescent="0.2">
      <c r="C9" s="73"/>
      <c r="F9" s="119" t="s">
        <v>151</v>
      </c>
      <c r="G9" s="119" t="s">
        <v>151</v>
      </c>
    </row>
    <row r="10" spans="1:14" x14ac:dyDescent="0.2">
      <c r="C10" s="73"/>
      <c r="F10" s="119" t="s">
        <v>152</v>
      </c>
      <c r="G10" s="119" t="s">
        <v>153</v>
      </c>
    </row>
    <row r="11" spans="1:14" x14ac:dyDescent="0.2">
      <c r="C11" s="73"/>
    </row>
    <row r="12" spans="1:14" x14ac:dyDescent="0.2">
      <c r="C12" s="73"/>
    </row>
    <row r="13" spans="1:14" x14ac:dyDescent="0.2">
      <c r="C13" s="73"/>
    </row>
    <row r="14" spans="1:14" x14ac:dyDescent="0.2">
      <c r="A14" s="74" t="s">
        <v>742</v>
      </c>
      <c r="B14" s="74" t="s">
        <v>5</v>
      </c>
      <c r="C14" s="142" t="s">
        <v>631</v>
      </c>
      <c r="D14" s="142" t="s">
        <v>632</v>
      </c>
      <c r="E14" s="142" t="s">
        <v>630</v>
      </c>
      <c r="F14" s="142" t="s">
        <v>397</v>
      </c>
      <c r="G14" s="142" t="s">
        <v>398</v>
      </c>
      <c r="H14" s="245" t="s">
        <v>991</v>
      </c>
      <c r="I14" s="248" t="s">
        <v>633</v>
      </c>
      <c r="J14" s="248" t="s">
        <v>992</v>
      </c>
      <c r="K14" s="142" t="s">
        <v>634</v>
      </c>
      <c r="L14" s="142" t="s">
        <v>635</v>
      </c>
      <c r="M14" s="142" t="s">
        <v>636</v>
      </c>
      <c r="N14" s="142" t="s">
        <v>637</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74" priority="11">
      <formula>AND(ISNUMBER(D1),D1&lt;0.95)</formula>
    </cfRule>
  </conditionalFormatting>
  <conditionalFormatting sqref="C1:C1048576">
    <cfRule type="expression" dxfId="173" priority="10">
      <formula>AND(ISNUMBER(C1),ROUND(C1,2)&lt;0.8)</formula>
    </cfRule>
  </conditionalFormatting>
  <conditionalFormatting sqref="C1:D1048576 H1:L1048576">
    <cfRule type="expression" dxfId="172" priority="1">
      <formula>AND(ISNUMBER(C1),OR(C1&gt;1,C1&lt;0))</formula>
    </cfRule>
  </conditionalFormatting>
  <conditionalFormatting sqref="H1:J1048576">
    <cfRule type="expression" dxfId="171" priority="665">
      <formula>AND(SUM(E1)&gt;0,H1="")</formula>
    </cfRule>
  </conditionalFormatting>
  <conditionalFormatting sqref="K1:K1048576">
    <cfRule type="expression" dxfId="170"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L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749</v>
      </c>
      <c r="W1" s="48"/>
      <c r="X1" s="48"/>
      <c r="Y1" s="48"/>
      <c r="Z1" s="48"/>
      <c r="AA1" s="48"/>
      <c r="AB1" s="48"/>
    </row>
    <row r="2" spans="1:28" s="79" customFormat="1" ht="20" customHeight="1" x14ac:dyDescent="0.25">
      <c r="A2" s="495" t="s">
        <v>1115</v>
      </c>
      <c r="B2" s="496"/>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497"/>
      <c r="B3" s="498"/>
      <c r="C3" s="69"/>
      <c r="D3" s="69"/>
      <c r="E3" s="69"/>
      <c r="F3" s="197" t="s">
        <v>358</v>
      </c>
      <c r="G3" s="92" t="s">
        <v>1035</v>
      </c>
      <c r="H3" s="116" t="s">
        <v>1114</v>
      </c>
      <c r="I3" s="196" t="s">
        <v>751</v>
      </c>
      <c r="J3" s="91" t="s">
        <v>752</v>
      </c>
      <c r="K3" s="102" t="s">
        <v>983</v>
      </c>
      <c r="L3" s="91" t="s">
        <v>984</v>
      </c>
      <c r="M3" s="102" t="s">
        <v>978</v>
      </c>
      <c r="N3" s="91" t="s">
        <v>980</v>
      </c>
      <c r="O3" s="180" t="s">
        <v>327</v>
      </c>
      <c r="P3" s="116" t="s">
        <v>30</v>
      </c>
      <c r="Q3" s="117" t="s">
        <v>31</v>
      </c>
      <c r="R3" s="421" t="s">
        <v>29</v>
      </c>
      <c r="S3" s="330" t="s">
        <v>78</v>
      </c>
      <c r="T3" s="219" t="s">
        <v>35</v>
      </c>
      <c r="U3" s="421" t="s">
        <v>34</v>
      </c>
      <c r="V3" s="412" t="s">
        <v>753</v>
      </c>
      <c r="W3" s="416" t="s">
        <v>716</v>
      </c>
      <c r="X3" s="416" t="s">
        <v>722</v>
      </c>
      <c r="Y3" s="416" t="s">
        <v>754</v>
      </c>
      <c r="Z3" s="416" t="s">
        <v>755</v>
      </c>
      <c r="AA3" s="416" t="s">
        <v>717</v>
      </c>
      <c r="AB3" s="416" t="s">
        <v>719</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137</v>
      </c>
      <c r="G5" s="47" t="s">
        <v>124</v>
      </c>
      <c r="H5" s="119" t="s">
        <v>137</v>
      </c>
      <c r="I5" s="171" t="s">
        <v>137</v>
      </c>
      <c r="J5" s="55" t="s">
        <v>124</v>
      </c>
      <c r="K5" s="55" t="s">
        <v>124</v>
      </c>
      <c r="L5" s="55" t="s">
        <v>124</v>
      </c>
      <c r="M5" s="55" t="s">
        <v>124</v>
      </c>
      <c r="N5" s="55" t="s">
        <v>124</v>
      </c>
      <c r="O5" s="119" t="s">
        <v>124</v>
      </c>
      <c r="P5" s="119" t="s">
        <v>137</v>
      </c>
      <c r="Q5" s="119" t="s">
        <v>137</v>
      </c>
      <c r="R5" s="119" t="s">
        <v>137</v>
      </c>
      <c r="S5" s="54" t="s">
        <v>124</v>
      </c>
      <c r="T5" s="163" t="s">
        <v>137</v>
      </c>
      <c r="U5" s="119" t="s">
        <v>137</v>
      </c>
      <c r="V5" s="153" t="s">
        <v>124</v>
      </c>
      <c r="W5" s="47" t="s">
        <v>124</v>
      </c>
      <c r="X5" s="47" t="s">
        <v>124</v>
      </c>
      <c r="Y5" s="47" t="s">
        <v>124</v>
      </c>
      <c r="Z5" s="47" t="s">
        <v>124</v>
      </c>
      <c r="AA5" s="47" t="s">
        <v>124</v>
      </c>
      <c r="AB5" s="47" t="s">
        <v>124</v>
      </c>
    </row>
    <row r="6" spans="1:28" ht="16" customHeight="1" x14ac:dyDescent="0.2">
      <c r="A6" s="56" t="s">
        <v>233</v>
      </c>
      <c r="B6" s="56" t="s">
        <v>233</v>
      </c>
      <c r="C6" s="56" t="s">
        <v>233</v>
      </c>
      <c r="D6" s="56" t="s">
        <v>233</v>
      </c>
      <c r="E6" s="56" t="s">
        <v>233</v>
      </c>
      <c r="F6" s="122" t="s">
        <v>138</v>
      </c>
      <c r="G6" s="47" t="s">
        <v>140</v>
      </c>
      <c r="H6" s="119" t="s">
        <v>118</v>
      </c>
      <c r="I6" s="171" t="s">
        <v>138</v>
      </c>
      <c r="J6" s="55" t="s">
        <v>140</v>
      </c>
      <c r="K6" s="55" t="s">
        <v>139</v>
      </c>
      <c r="L6" s="55" t="s">
        <v>140</v>
      </c>
      <c r="M6" s="55" t="s">
        <v>139</v>
      </c>
      <c r="N6" s="55" t="s">
        <v>140</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136</v>
      </c>
      <c r="B7" s="56" t="s">
        <v>136</v>
      </c>
      <c r="C7" s="56" t="s">
        <v>136</v>
      </c>
      <c r="D7" s="56" t="s">
        <v>136</v>
      </c>
      <c r="E7" s="56" t="s">
        <v>136</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154</v>
      </c>
      <c r="H8" s="119" t="s">
        <v>154</v>
      </c>
      <c r="I8" s="171" t="s">
        <v>156</v>
      </c>
      <c r="P8" s="119" t="s">
        <v>156</v>
      </c>
      <c r="Q8" s="119" t="s">
        <v>156</v>
      </c>
      <c r="R8" s="119" t="s">
        <v>156</v>
      </c>
      <c r="S8" s="342"/>
      <c r="T8" s="247" t="s">
        <v>307</v>
      </c>
      <c r="U8" s="178" t="s">
        <v>307</v>
      </c>
      <c r="V8" s="331"/>
      <c r="W8" s="335"/>
      <c r="X8" s="335"/>
      <c r="Y8" s="335"/>
      <c r="Z8" s="335"/>
      <c r="AA8" s="335"/>
      <c r="AB8" s="335"/>
    </row>
    <row r="9" spans="1:28" x14ac:dyDescent="0.2">
      <c r="F9" s="122" t="s">
        <v>155</v>
      </c>
      <c r="H9" s="119" t="s">
        <v>155</v>
      </c>
      <c r="I9" s="171" t="s">
        <v>157</v>
      </c>
      <c r="P9" s="119" t="s">
        <v>157</v>
      </c>
      <c r="Q9" s="119" t="s">
        <v>157</v>
      </c>
      <c r="R9" s="119" t="s">
        <v>157</v>
      </c>
      <c r="S9" s="342"/>
      <c r="T9" s="247" t="s">
        <v>308</v>
      </c>
      <c r="U9" s="178" t="s">
        <v>308</v>
      </c>
      <c r="V9" s="331"/>
      <c r="W9" s="335"/>
      <c r="X9" s="335"/>
      <c r="Y9" s="335"/>
      <c r="Z9" s="335"/>
      <c r="AA9" s="335"/>
      <c r="AB9" s="335"/>
    </row>
    <row r="10" spans="1:28" x14ac:dyDescent="0.2">
      <c r="I10" s="171" t="s">
        <v>128</v>
      </c>
      <c r="P10" s="119" t="s">
        <v>127</v>
      </c>
      <c r="Q10" s="119" t="s">
        <v>128</v>
      </c>
      <c r="R10" s="119" t="s">
        <v>129</v>
      </c>
      <c r="T10" s="163" t="s">
        <v>148</v>
      </c>
      <c r="U10" s="119" t="s">
        <v>147</v>
      </c>
    </row>
    <row r="11" spans="1:28" x14ac:dyDescent="0.2">
      <c r="F11" s="122" t="s">
        <v>948</v>
      </c>
      <c r="G11" s="47" t="s">
        <v>948</v>
      </c>
      <c r="H11" s="119" t="s">
        <v>948</v>
      </c>
      <c r="I11" s="171" t="s">
        <v>948</v>
      </c>
      <c r="J11" s="55" t="s">
        <v>948</v>
      </c>
      <c r="K11" s="55" t="s">
        <v>948</v>
      </c>
      <c r="L11" s="55" t="s">
        <v>948</v>
      </c>
      <c r="M11" s="55" t="s">
        <v>948</v>
      </c>
      <c r="N11" s="55" t="s">
        <v>948</v>
      </c>
      <c r="O11" s="119" t="s">
        <v>948</v>
      </c>
      <c r="P11" s="119" t="s">
        <v>948</v>
      </c>
      <c r="Q11" s="119" t="s">
        <v>948</v>
      </c>
      <c r="R11" s="119" t="s">
        <v>948</v>
      </c>
      <c r="S11" s="54" t="s">
        <v>948</v>
      </c>
      <c r="T11" s="163" t="s">
        <v>948</v>
      </c>
      <c r="U11" s="119" t="s">
        <v>948</v>
      </c>
      <c r="V11" s="153" t="s">
        <v>948</v>
      </c>
      <c r="W11" s="47" t="s">
        <v>948</v>
      </c>
      <c r="X11" s="47" t="s">
        <v>948</v>
      </c>
      <c r="Y11" s="47" t="s">
        <v>236</v>
      </c>
      <c r="Z11" s="47" t="s">
        <v>236</v>
      </c>
      <c r="AA11" s="47" t="s">
        <v>238</v>
      </c>
      <c r="AB11" s="47" t="s">
        <v>948</v>
      </c>
    </row>
    <row r="12" spans="1:28" x14ac:dyDescent="0.2">
      <c r="F12" s="122" t="s">
        <v>234</v>
      </c>
      <c r="G12" s="47" t="s">
        <v>234</v>
      </c>
      <c r="H12" s="119" t="s">
        <v>234</v>
      </c>
      <c r="I12" s="171" t="s">
        <v>234</v>
      </c>
      <c r="J12" s="55" t="s">
        <v>234</v>
      </c>
      <c r="K12" s="55" t="s">
        <v>234</v>
      </c>
      <c r="L12" s="55" t="s">
        <v>234</v>
      </c>
      <c r="M12" s="55" t="s">
        <v>234</v>
      </c>
      <c r="N12" s="55" t="s">
        <v>234</v>
      </c>
      <c r="O12" s="119" t="s">
        <v>234</v>
      </c>
      <c r="P12" s="119" t="s">
        <v>234</v>
      </c>
      <c r="Q12" s="119" t="s">
        <v>234</v>
      </c>
      <c r="R12" s="119" t="s">
        <v>234</v>
      </c>
      <c r="S12" s="54" t="s">
        <v>234</v>
      </c>
      <c r="T12" s="163" t="s">
        <v>234</v>
      </c>
      <c r="U12" s="119" t="s">
        <v>234</v>
      </c>
      <c r="V12" s="153" t="s">
        <v>234</v>
      </c>
      <c r="W12" s="47" t="s">
        <v>234</v>
      </c>
      <c r="X12" s="47" t="s">
        <v>234</v>
      </c>
      <c r="Y12" s="47" t="s">
        <v>949</v>
      </c>
      <c r="Z12" s="47" t="s">
        <v>949</v>
      </c>
      <c r="AA12" s="47" t="s">
        <v>950</v>
      </c>
      <c r="AB12" s="47" t="s">
        <v>234</v>
      </c>
    </row>
    <row r="14" spans="1:28" x14ac:dyDescent="0.2">
      <c r="A14" s="77" t="s">
        <v>742</v>
      </c>
      <c r="B14" s="77" t="s">
        <v>5</v>
      </c>
      <c r="C14" s="77" t="s">
        <v>37</v>
      </c>
      <c r="D14" s="77" t="s">
        <v>6</v>
      </c>
      <c r="E14" s="77" t="s">
        <v>82</v>
      </c>
      <c r="F14" s="142" t="s">
        <v>399</v>
      </c>
      <c r="G14" s="142" t="s">
        <v>638</v>
      </c>
      <c r="H14" s="142" t="s">
        <v>400</v>
      </c>
      <c r="I14" s="245" t="s">
        <v>401</v>
      </c>
      <c r="J14" s="142" t="s">
        <v>639</v>
      </c>
      <c r="K14" s="142" t="s">
        <v>986</v>
      </c>
      <c r="L14" s="142" t="s">
        <v>640</v>
      </c>
      <c r="M14" s="142" t="s">
        <v>985</v>
      </c>
      <c r="N14" s="142" t="s">
        <v>641</v>
      </c>
      <c r="O14" s="242" t="s">
        <v>642</v>
      </c>
      <c r="P14" s="242" t="s">
        <v>402</v>
      </c>
      <c r="Q14" s="242" t="s">
        <v>442</v>
      </c>
      <c r="R14" s="242" t="s">
        <v>443</v>
      </c>
      <c r="S14" s="337" t="s">
        <v>644</v>
      </c>
      <c r="T14" s="248" t="s">
        <v>403</v>
      </c>
      <c r="U14" s="142" t="s">
        <v>390</v>
      </c>
      <c r="V14" s="245" t="s">
        <v>627</v>
      </c>
      <c r="W14" s="244" t="s">
        <v>712</v>
      </c>
      <c r="X14" s="244" t="s">
        <v>709</v>
      </c>
      <c r="Y14" s="244" t="s">
        <v>629</v>
      </c>
      <c r="Z14" s="244" t="s">
        <v>628</v>
      </c>
      <c r="AA14" s="244" t="s">
        <v>713</v>
      </c>
      <c r="AB14" s="244" t="s">
        <v>721</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69" priority="15">
      <formula>AND(ISNUMBER(G1),G1&gt;0)</formula>
    </cfRule>
  </conditionalFormatting>
  <conditionalFormatting sqref="Q1:Q1048576">
    <cfRule type="expression" dxfId="168" priority="667">
      <formula>AND(ISNUMBER($Q1),ROUND($Q1,2)&gt;ROUND($I1,2))</formula>
    </cfRule>
  </conditionalFormatting>
  <conditionalFormatting sqref="J1:K1048576">
    <cfRule type="expression" dxfId="167" priority="10">
      <formula>AND(ISNUMBER($J1),$J1&lt;1)</formula>
    </cfRule>
  </conditionalFormatting>
  <conditionalFormatting sqref="L1:M1048576">
    <cfRule type="expression" dxfId="166" priority="9">
      <formula>AND(ISNUMBER($L1),ROUND($L1,2)&gt;=0.75)</formula>
    </cfRule>
  </conditionalFormatting>
  <conditionalFormatting sqref="S1:S1048576">
    <cfRule type="expression" dxfId="165" priority="682">
      <formula>AND(ISNUMBER(S1),S1&lt;0.95)</formula>
    </cfRule>
  </conditionalFormatting>
  <conditionalFormatting sqref="Y1:Z1048576">
    <cfRule type="expression" dxfId="164" priority="6">
      <formula>AND(ROW(Y1)&gt;14,$B1&lt;&gt;"",$D1&lt;&gt;"Female")</formula>
    </cfRule>
    <cfRule type="expression" dxfId="163" priority="7">
      <formula>AND(ROW(Y1)&gt;14,$B1&lt;&gt;"",OR($C1="&lt;01",$C1="01-04",$C1="05-09"))</formula>
    </cfRule>
  </conditionalFormatting>
  <conditionalFormatting sqref="AA1:AA1048576">
    <cfRule type="expression" dxfId="162" priority="4">
      <formula>AND(ROW(AA1)&gt;14,$B1&lt;&gt;"",OR($C1="&lt;01",$C1="01-04",$C1="05-09",$C1="10-14"))</formula>
    </cfRule>
    <cfRule type="expression" dxfId="161" priority="5">
      <formula>AND(ROW(AA1)&gt;14,$B1&lt;&gt;"",$D1&lt;&gt;"Male")</formula>
    </cfRule>
  </conditionalFormatting>
  <conditionalFormatting sqref="V1:AB1048576">
    <cfRule type="expression" dxfId="160" priority="3">
      <formula>AND(ROW($AB1)&gt;14,$AB1&lt;0)</formula>
    </cfRule>
  </conditionalFormatting>
  <conditionalFormatting sqref="G1:G1048576 J1:N1048576 S1:S1048576 W1:AB1048576">
    <cfRule type="expression" dxfId="159" priority="2">
      <formula>AND(ISNUMBER(G1),OR(G1&gt;1,G1&lt;0))</formula>
    </cfRule>
  </conditionalFormatting>
  <conditionalFormatting sqref="N1:N1048576">
    <cfRule type="expression" dxfId="15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749</v>
      </c>
      <c r="AG1" s="68"/>
      <c r="AH1" s="68"/>
      <c r="AI1" s="68"/>
      <c r="AJ1" s="68"/>
    </row>
    <row r="2" spans="1:36" s="79" customFormat="1" ht="19" customHeight="1" x14ac:dyDescent="0.25">
      <c r="A2" s="495" t="s">
        <v>1113</v>
      </c>
      <c r="B2" s="496"/>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497"/>
      <c r="B3" s="498"/>
      <c r="C3" s="69"/>
      <c r="D3" s="69"/>
      <c r="E3" s="69"/>
      <c r="F3" s="413" t="s">
        <v>838</v>
      </c>
      <c r="G3" s="413" t="s">
        <v>812</v>
      </c>
      <c r="H3" s="416" t="s">
        <v>813</v>
      </c>
      <c r="I3" s="413" t="s">
        <v>815</v>
      </c>
      <c r="J3" s="416" t="s">
        <v>821</v>
      </c>
      <c r="K3" s="327" t="s">
        <v>839</v>
      </c>
      <c r="L3" s="327" t="s">
        <v>840</v>
      </c>
      <c r="M3" s="276" t="s">
        <v>1042</v>
      </c>
      <c r="N3" s="92" t="s">
        <v>841</v>
      </c>
      <c r="O3" s="129" t="s">
        <v>842</v>
      </c>
      <c r="P3" s="129" t="s">
        <v>843</v>
      </c>
      <c r="Q3" s="204" t="s">
        <v>745</v>
      </c>
      <c r="R3" s="197" t="s">
        <v>746</v>
      </c>
      <c r="S3" s="276" t="s">
        <v>844</v>
      </c>
      <c r="T3" s="104" t="s">
        <v>845</v>
      </c>
      <c r="U3" s="104" t="s">
        <v>1043</v>
      </c>
      <c r="V3" s="276" t="s">
        <v>1044</v>
      </c>
      <c r="W3" s="104" t="s">
        <v>979</v>
      </c>
      <c r="X3" s="276" t="s">
        <v>1045</v>
      </c>
      <c r="Y3" s="318" t="s">
        <v>980</v>
      </c>
      <c r="Z3" s="93" t="s">
        <v>78</v>
      </c>
      <c r="AA3" s="116" t="s">
        <v>241</v>
      </c>
      <c r="AB3" s="116" t="s">
        <v>318</v>
      </c>
      <c r="AC3" s="117" t="s">
        <v>316</v>
      </c>
      <c r="AD3" s="421" t="s">
        <v>317</v>
      </c>
      <c r="AE3" s="421" t="s">
        <v>77</v>
      </c>
      <c r="AF3" s="412" t="s">
        <v>753</v>
      </c>
      <c r="AG3" s="420" t="s">
        <v>750</v>
      </c>
      <c r="AH3" s="420" t="s">
        <v>722</v>
      </c>
      <c r="AI3" s="420" t="s">
        <v>716</v>
      </c>
      <c r="AJ3" s="420" t="s">
        <v>719</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135</v>
      </c>
      <c r="P5" s="131" t="s">
        <v>135</v>
      </c>
      <c r="Q5" s="153" t="s">
        <v>137</v>
      </c>
      <c r="R5" s="122" t="s">
        <v>137</v>
      </c>
      <c r="S5" s="49" t="s">
        <v>124</v>
      </c>
      <c r="T5" s="49" t="s">
        <v>124</v>
      </c>
      <c r="U5" s="49" t="s">
        <v>124</v>
      </c>
      <c r="V5" s="49" t="s">
        <v>124</v>
      </c>
      <c r="W5" s="49" t="s">
        <v>124</v>
      </c>
      <c r="X5" s="49" t="s">
        <v>124</v>
      </c>
      <c r="Y5" s="322" t="s">
        <v>124</v>
      </c>
      <c r="Z5" s="47" t="s">
        <v>124</v>
      </c>
      <c r="AA5" s="119" t="s">
        <v>124</v>
      </c>
      <c r="AB5" s="119" t="s">
        <v>137</v>
      </c>
      <c r="AC5" s="119" t="s">
        <v>137</v>
      </c>
      <c r="AD5" s="119" t="s">
        <v>137</v>
      </c>
      <c r="AE5" s="122" t="s">
        <v>124</v>
      </c>
      <c r="AF5" s="153" t="s">
        <v>124</v>
      </c>
      <c r="AG5" s="55" t="s">
        <v>124</v>
      </c>
      <c r="AH5" s="333" t="s">
        <v>124</v>
      </c>
      <c r="AI5" s="333" t="s">
        <v>124</v>
      </c>
      <c r="AJ5" s="333" t="s">
        <v>124</v>
      </c>
    </row>
    <row r="6" spans="1:36" x14ac:dyDescent="0.2">
      <c r="A6" s="56" t="s">
        <v>233</v>
      </c>
      <c r="B6" s="56" t="s">
        <v>233</v>
      </c>
      <c r="C6" s="56" t="s">
        <v>233</v>
      </c>
      <c r="D6" s="56" t="s">
        <v>233</v>
      </c>
      <c r="E6" s="56" t="s">
        <v>233</v>
      </c>
      <c r="F6" s="122" t="s">
        <v>119</v>
      </c>
      <c r="G6" s="122" t="s">
        <v>119</v>
      </c>
      <c r="H6" s="47" t="s">
        <v>119</v>
      </c>
      <c r="I6" s="122" t="s">
        <v>119</v>
      </c>
      <c r="J6" s="47" t="s">
        <v>119</v>
      </c>
      <c r="K6" s="163" t="s">
        <v>119</v>
      </c>
      <c r="L6" s="163" t="s">
        <v>119</v>
      </c>
      <c r="M6" s="47" t="s">
        <v>119</v>
      </c>
      <c r="N6" s="47" t="s">
        <v>119</v>
      </c>
      <c r="O6" s="131" t="s">
        <v>118</v>
      </c>
      <c r="P6" s="131" t="s">
        <v>118</v>
      </c>
      <c r="Q6" s="153" t="s">
        <v>138</v>
      </c>
      <c r="R6" s="122" t="s">
        <v>138</v>
      </c>
      <c r="S6" s="49" t="s">
        <v>119</v>
      </c>
      <c r="T6" s="49" t="s">
        <v>140</v>
      </c>
      <c r="U6" s="49" t="s">
        <v>140</v>
      </c>
      <c r="V6" s="49" t="s">
        <v>139</v>
      </c>
      <c r="W6" s="49" t="s">
        <v>140</v>
      </c>
      <c r="X6" s="49" t="s">
        <v>139</v>
      </c>
      <c r="Y6" s="322" t="s">
        <v>140</v>
      </c>
      <c r="Z6" s="47" t="s">
        <v>140</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136</v>
      </c>
      <c r="B7" s="56" t="s">
        <v>136</v>
      </c>
      <c r="C7" s="56" t="s">
        <v>136</v>
      </c>
      <c r="D7" s="56" t="s">
        <v>136</v>
      </c>
      <c r="E7" s="56" t="s">
        <v>136</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158</v>
      </c>
      <c r="L8" s="163" t="s">
        <v>159</v>
      </c>
      <c r="O8" s="131" t="s">
        <v>159</v>
      </c>
      <c r="P8" s="131" t="s">
        <v>158</v>
      </c>
      <c r="Q8" s="331" t="s">
        <v>779</v>
      </c>
      <c r="R8" s="122" t="s">
        <v>230</v>
      </c>
      <c r="Z8" s="47"/>
      <c r="AB8" s="119" t="s">
        <v>160</v>
      </c>
      <c r="AC8" s="119" t="s">
        <v>160</v>
      </c>
      <c r="AD8" s="119" t="s">
        <v>160</v>
      </c>
      <c r="AE8" s="122"/>
    </row>
    <row r="9" spans="1:36" x14ac:dyDescent="0.2">
      <c r="F9" s="122"/>
      <c r="G9" s="122"/>
      <c r="H9" s="47"/>
      <c r="I9" s="122"/>
      <c r="J9" s="47"/>
      <c r="L9" s="163"/>
      <c r="Q9" s="331" t="s">
        <v>780</v>
      </c>
      <c r="R9" s="122" t="s">
        <v>231</v>
      </c>
      <c r="Z9" s="47"/>
      <c r="AB9" s="119" t="s">
        <v>161</v>
      </c>
      <c r="AC9" s="119" t="s">
        <v>161</v>
      </c>
      <c r="AD9" s="119" t="s">
        <v>161</v>
      </c>
      <c r="AE9" s="122"/>
    </row>
    <row r="10" spans="1:36" x14ac:dyDescent="0.2">
      <c r="F10" s="122"/>
      <c r="G10" s="122"/>
      <c r="H10" s="47"/>
      <c r="I10" s="122"/>
      <c r="J10" s="47"/>
      <c r="L10" s="163"/>
      <c r="Q10" s="153"/>
      <c r="Z10" s="47"/>
      <c r="AB10" s="119" t="s">
        <v>162</v>
      </c>
      <c r="AC10" s="119" t="s">
        <v>130</v>
      </c>
      <c r="AD10" s="119" t="s">
        <v>149</v>
      </c>
      <c r="AE10" s="122"/>
    </row>
    <row r="11" spans="1:36" x14ac:dyDescent="0.2">
      <c r="F11" s="122" t="s">
        <v>238</v>
      </c>
      <c r="G11" s="122" t="s">
        <v>238</v>
      </c>
      <c r="H11" s="47" t="s">
        <v>238</v>
      </c>
      <c r="I11" s="122" t="s">
        <v>238</v>
      </c>
      <c r="J11" s="47" t="s">
        <v>238</v>
      </c>
      <c r="K11" s="163" t="s">
        <v>238</v>
      </c>
      <c r="L11" s="163" t="s">
        <v>238</v>
      </c>
      <c r="M11" s="47" t="s">
        <v>238</v>
      </c>
      <c r="N11" s="62" t="s">
        <v>238</v>
      </c>
      <c r="O11" s="131" t="s">
        <v>238</v>
      </c>
      <c r="P11" s="131" t="s">
        <v>238</v>
      </c>
      <c r="Q11" s="153" t="s">
        <v>238</v>
      </c>
      <c r="R11" s="122" t="s">
        <v>238</v>
      </c>
      <c r="S11" s="49" t="s">
        <v>238</v>
      </c>
      <c r="T11" s="49" t="s">
        <v>238</v>
      </c>
      <c r="U11" s="49" t="s">
        <v>238</v>
      </c>
      <c r="V11" s="49" t="s">
        <v>238</v>
      </c>
      <c r="W11" s="49" t="s">
        <v>238</v>
      </c>
      <c r="X11" s="49" t="s">
        <v>238</v>
      </c>
      <c r="Y11" s="322" t="s">
        <v>238</v>
      </c>
      <c r="Z11" s="62" t="s">
        <v>238</v>
      </c>
      <c r="AA11" s="119" t="s">
        <v>238</v>
      </c>
      <c r="AB11" s="119" t="s">
        <v>238</v>
      </c>
      <c r="AC11" s="119" t="s">
        <v>238</v>
      </c>
      <c r="AD11" s="119" t="s">
        <v>238</v>
      </c>
      <c r="AE11" s="122" t="s">
        <v>238</v>
      </c>
      <c r="AF11" s="153" t="s">
        <v>238</v>
      </c>
      <c r="AG11" s="55" t="s">
        <v>238</v>
      </c>
      <c r="AH11" s="333" t="s">
        <v>238</v>
      </c>
      <c r="AI11" s="333" t="s">
        <v>238</v>
      </c>
      <c r="AJ11" s="333" t="s">
        <v>238</v>
      </c>
    </row>
    <row r="12" spans="1:36" x14ac:dyDescent="0.2">
      <c r="F12" s="122" t="s">
        <v>950</v>
      </c>
      <c r="G12" s="122" t="s">
        <v>950</v>
      </c>
      <c r="H12" s="47" t="s">
        <v>950</v>
      </c>
      <c r="I12" s="122" t="s">
        <v>950</v>
      </c>
      <c r="J12" s="47" t="s">
        <v>950</v>
      </c>
      <c r="K12" s="163" t="s">
        <v>950</v>
      </c>
      <c r="L12" s="163" t="s">
        <v>950</v>
      </c>
      <c r="M12" s="47" t="s">
        <v>950</v>
      </c>
      <c r="N12" s="47" t="s">
        <v>950</v>
      </c>
      <c r="O12" s="131" t="s">
        <v>950</v>
      </c>
      <c r="P12" s="131" t="s">
        <v>950</v>
      </c>
      <c r="Q12" s="153" t="s">
        <v>950</v>
      </c>
      <c r="R12" s="122" t="s">
        <v>950</v>
      </c>
      <c r="S12" s="49" t="s">
        <v>950</v>
      </c>
      <c r="T12" s="49" t="s">
        <v>950</v>
      </c>
      <c r="U12" s="49" t="s">
        <v>950</v>
      </c>
      <c r="V12" s="49" t="s">
        <v>950</v>
      </c>
      <c r="W12" s="49" t="s">
        <v>950</v>
      </c>
      <c r="X12" s="49" t="s">
        <v>950</v>
      </c>
      <c r="Y12" s="322" t="s">
        <v>950</v>
      </c>
      <c r="Z12" s="47" t="s">
        <v>950</v>
      </c>
      <c r="AA12" s="119" t="s">
        <v>950</v>
      </c>
      <c r="AB12" s="119" t="s">
        <v>950</v>
      </c>
      <c r="AC12" s="119" t="s">
        <v>950</v>
      </c>
      <c r="AD12" s="119" t="s">
        <v>950</v>
      </c>
      <c r="AE12" s="122" t="s">
        <v>950</v>
      </c>
      <c r="AF12" s="153" t="s">
        <v>950</v>
      </c>
      <c r="AG12" s="55" t="s">
        <v>950</v>
      </c>
      <c r="AH12" s="333" t="s">
        <v>950</v>
      </c>
      <c r="AI12" s="333" t="s">
        <v>950</v>
      </c>
      <c r="AJ12" s="333" t="s">
        <v>950</v>
      </c>
    </row>
    <row r="13" spans="1:36" x14ac:dyDescent="0.2">
      <c r="F13" s="122"/>
      <c r="G13" s="122"/>
      <c r="H13" s="47"/>
      <c r="I13" s="122"/>
      <c r="J13" s="47"/>
      <c r="L13" s="163"/>
      <c r="Q13" s="153"/>
      <c r="Z13" s="47"/>
      <c r="AE13" s="122"/>
    </row>
    <row r="14" spans="1:36" x14ac:dyDescent="0.2">
      <c r="A14" s="74" t="s">
        <v>742</v>
      </c>
      <c r="B14" s="74" t="s">
        <v>5</v>
      </c>
      <c r="C14" s="74" t="s">
        <v>37</v>
      </c>
      <c r="D14" s="74" t="s">
        <v>6</v>
      </c>
      <c r="E14" s="74" t="s">
        <v>82</v>
      </c>
      <c r="F14" s="142" t="s">
        <v>366</v>
      </c>
      <c r="G14" s="142" t="s">
        <v>368</v>
      </c>
      <c r="H14" s="244" t="s">
        <v>371</v>
      </c>
      <c r="I14" s="142" t="s">
        <v>373</v>
      </c>
      <c r="J14" s="244" t="s">
        <v>600</v>
      </c>
      <c r="K14" s="328" t="s">
        <v>405</v>
      </c>
      <c r="L14" s="328" t="s">
        <v>406</v>
      </c>
      <c r="M14" s="244" t="s">
        <v>652</v>
      </c>
      <c r="N14" s="142" t="s">
        <v>651</v>
      </c>
      <c r="O14" s="242" t="s">
        <v>408</v>
      </c>
      <c r="P14" s="242" t="s">
        <v>407</v>
      </c>
      <c r="Q14" s="245" t="s">
        <v>958</v>
      </c>
      <c r="R14" s="142" t="s">
        <v>959</v>
      </c>
      <c r="S14" s="244" t="s">
        <v>748</v>
      </c>
      <c r="T14" s="244" t="s">
        <v>650</v>
      </c>
      <c r="U14" s="244" t="s">
        <v>1046</v>
      </c>
      <c r="V14" s="244" t="s">
        <v>981</v>
      </c>
      <c r="W14" s="244" t="s">
        <v>645</v>
      </c>
      <c r="X14" s="244" t="s">
        <v>982</v>
      </c>
      <c r="Y14" s="323" t="s">
        <v>647</v>
      </c>
      <c r="Z14" s="142" t="s">
        <v>648</v>
      </c>
      <c r="AA14" s="242" t="s">
        <v>646</v>
      </c>
      <c r="AB14" s="242" t="s">
        <v>404</v>
      </c>
      <c r="AC14" s="242" t="s">
        <v>448</v>
      </c>
      <c r="AD14" s="242" t="s">
        <v>449</v>
      </c>
      <c r="AE14" s="142" t="s">
        <v>649</v>
      </c>
      <c r="AF14" s="245" t="s">
        <v>627</v>
      </c>
      <c r="AG14" s="334" t="s">
        <v>713</v>
      </c>
      <c r="AH14" s="334" t="s">
        <v>709</v>
      </c>
      <c r="AI14" s="334" t="s">
        <v>712</v>
      </c>
      <c r="AJ14" s="334" t="s">
        <v>721</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57" priority="14">
      <formula>LEFT($B1,4)="_Mil"</formula>
    </cfRule>
  </conditionalFormatting>
  <conditionalFormatting sqref="N1:N1048576">
    <cfRule type="expression" dxfId="156" priority="12">
      <formula>AND(ISNUMBER($N1),ROW($N1)&gt;14,OR(ROUND($N1,2)&lt;0.8,ROUND($N1,2)&gt;1))</formula>
    </cfRule>
  </conditionalFormatting>
  <conditionalFormatting sqref="Y1:Y1048576">
    <cfRule type="expression" dxfId="155" priority="7">
      <formula>AND(ROW($Y1)&gt;14,SUM($Y1)&gt;0.01)</formula>
    </cfRule>
  </conditionalFormatting>
  <conditionalFormatting sqref="T1:Z1048576 AG1:AJ1048576">
    <cfRule type="expression" dxfId="154" priority="5">
      <formula>AND(ROW(T1)&gt;14,OR(SUM(T1)&gt;1,SUM(T1)&lt;0))</formula>
    </cfRule>
  </conditionalFormatting>
  <conditionalFormatting sqref="AF1:AJ1048576">
    <cfRule type="expression" dxfId="153" priority="4">
      <formula>AND(ROW($AJ1)&gt;14,$AJ1&lt;0)</formula>
    </cfRule>
  </conditionalFormatting>
  <conditionalFormatting sqref="Z1:Z1048576">
    <cfRule type="expression" dxfId="152" priority="3">
      <formula>AND(ROW($Z1)&gt;14,ISNUMBER($Z1),$Z1&lt;95%)</formula>
    </cfRule>
  </conditionalFormatting>
  <conditionalFormatting sqref="O1:O1048576">
    <cfRule type="expression" dxfId="151" priority="2">
      <formula>AND(ISNUMBER($O1),ROW($O1)&gt;14,$O1&lt;$L1)</formula>
    </cfRule>
  </conditionalFormatting>
  <conditionalFormatting sqref="U1:U1048576">
    <cfRule type="expression" dxfId="150"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Q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810</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290</v>
      </c>
      <c r="BN1" s="173"/>
      <c r="BO1" s="173"/>
      <c r="BP1" s="173"/>
      <c r="BQ1" s="173"/>
      <c r="BR1" s="173"/>
      <c r="BS1" s="173"/>
      <c r="BT1" s="173"/>
      <c r="BU1" s="173"/>
      <c r="BV1" s="48"/>
      <c r="BW1" s="169" t="s">
        <v>56</v>
      </c>
      <c r="BX1" s="4"/>
      <c r="BY1" s="114"/>
    </row>
    <row r="2" spans="1:77" s="79" customFormat="1" ht="19" customHeight="1" x14ac:dyDescent="0.25">
      <c r="A2" s="495" t="s">
        <v>1128</v>
      </c>
      <c r="B2" s="496"/>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31" t="s">
        <v>3</v>
      </c>
      <c r="BU2" s="431"/>
      <c r="BV2" s="5"/>
      <c r="BW2" s="167" t="s">
        <v>80</v>
      </c>
      <c r="BX2" s="5" t="s">
        <v>2</v>
      </c>
      <c r="BY2" s="115" t="s">
        <v>3</v>
      </c>
    </row>
    <row r="3" spans="1:77" ht="117" customHeight="1" thickBot="1" x14ac:dyDescent="0.25">
      <c r="A3" s="497"/>
      <c r="B3" s="498"/>
      <c r="C3" s="69"/>
      <c r="D3" s="69"/>
      <c r="E3" s="69"/>
      <c r="F3" s="422" t="s">
        <v>1036</v>
      </c>
      <c r="G3" s="418" t="s">
        <v>753</v>
      </c>
      <c r="H3" s="418" t="s">
        <v>695</v>
      </c>
      <c r="I3" s="418" t="s">
        <v>696</v>
      </c>
      <c r="J3" s="418" t="s">
        <v>697</v>
      </c>
      <c r="K3" s="418" t="s">
        <v>698</v>
      </c>
      <c r="L3" s="418" t="s">
        <v>802</v>
      </c>
      <c r="M3" s="418" t="s">
        <v>701</v>
      </c>
      <c r="N3" s="94" t="s">
        <v>98</v>
      </c>
      <c r="O3" s="92" t="s">
        <v>91</v>
      </c>
      <c r="P3" s="92" t="s">
        <v>92</v>
      </c>
      <c r="Q3" s="116" t="s">
        <v>89</v>
      </c>
      <c r="R3" s="116" t="s">
        <v>90</v>
      </c>
      <c r="S3" s="116" t="s">
        <v>88</v>
      </c>
      <c r="T3" s="116" t="s">
        <v>87</v>
      </c>
      <c r="U3" s="93" t="s">
        <v>333</v>
      </c>
      <c r="V3" s="422" t="s">
        <v>1051</v>
      </c>
      <c r="W3" s="420" t="s">
        <v>1111</v>
      </c>
      <c r="X3" s="420" t="s">
        <v>1050</v>
      </c>
      <c r="Y3" s="420" t="s">
        <v>1049</v>
      </c>
      <c r="Z3" s="420" t="s">
        <v>1048</v>
      </c>
      <c r="AA3" s="420" t="s">
        <v>1047</v>
      </c>
      <c r="AB3" s="423" t="s">
        <v>102</v>
      </c>
      <c r="AC3" s="423" t="s">
        <v>104</v>
      </c>
      <c r="AD3" s="423" t="s">
        <v>103</v>
      </c>
      <c r="AE3" s="423" t="s">
        <v>105</v>
      </c>
      <c r="AF3" s="423" t="s">
        <v>101</v>
      </c>
      <c r="AG3" s="423" t="s">
        <v>107</v>
      </c>
      <c r="AH3" s="423" t="s">
        <v>106</v>
      </c>
      <c r="AI3" s="424" t="s">
        <v>99</v>
      </c>
      <c r="AJ3" s="423"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2" t="s">
        <v>303</v>
      </c>
      <c r="BN3" s="175" t="s">
        <v>304</v>
      </c>
      <c r="BO3" s="175" t="s">
        <v>305</v>
      </c>
      <c r="BP3" s="418" t="s">
        <v>803</v>
      </c>
      <c r="BQ3" s="418" t="s">
        <v>804</v>
      </c>
      <c r="BR3" s="418" t="s">
        <v>805</v>
      </c>
      <c r="BS3" s="418" t="s">
        <v>806</v>
      </c>
      <c r="BT3" s="405" t="s">
        <v>306</v>
      </c>
      <c r="BU3" s="405" t="s">
        <v>292</v>
      </c>
      <c r="BV3" s="93" t="s">
        <v>807</v>
      </c>
      <c r="BW3" s="204" t="s">
        <v>808</v>
      </c>
      <c r="BX3" s="92" t="s">
        <v>299</v>
      </c>
      <c r="BY3" s="116" t="s">
        <v>809</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137</v>
      </c>
      <c r="R5" s="119" t="s">
        <v>137</v>
      </c>
      <c r="S5" s="119" t="s">
        <v>137</v>
      </c>
      <c r="T5" s="119" t="s">
        <v>137</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137</v>
      </c>
      <c r="AN5" s="119" t="s">
        <v>137</v>
      </c>
      <c r="AO5" s="54" t="s">
        <v>124</v>
      </c>
      <c r="AP5" s="119" t="s">
        <v>137</v>
      </c>
      <c r="AQ5" s="119" t="s">
        <v>137</v>
      </c>
      <c r="AR5" s="54" t="s">
        <v>124</v>
      </c>
      <c r="AS5" s="119" t="s">
        <v>137</v>
      </c>
      <c r="AT5" s="119" t="s">
        <v>137</v>
      </c>
      <c r="AU5" s="54" t="s">
        <v>124</v>
      </c>
      <c r="AV5" s="119" t="s">
        <v>137</v>
      </c>
      <c r="AW5" s="119" t="s">
        <v>137</v>
      </c>
      <c r="AX5" s="54" t="s">
        <v>124</v>
      </c>
      <c r="AY5" s="119" t="s">
        <v>137</v>
      </c>
      <c r="AZ5" s="119" t="s">
        <v>137</v>
      </c>
      <c r="BA5" s="54" t="s">
        <v>124</v>
      </c>
      <c r="BB5" s="119" t="s">
        <v>137</v>
      </c>
      <c r="BC5" s="119" t="s">
        <v>137</v>
      </c>
      <c r="BD5" s="54" t="s">
        <v>124</v>
      </c>
      <c r="BE5" s="119" t="s">
        <v>137</v>
      </c>
      <c r="BF5" s="119" t="s">
        <v>137</v>
      </c>
      <c r="BG5" s="54" t="s">
        <v>124</v>
      </c>
      <c r="BH5" s="119" t="s">
        <v>137</v>
      </c>
      <c r="BI5" s="119" t="s">
        <v>137</v>
      </c>
      <c r="BJ5" s="54" t="s">
        <v>124</v>
      </c>
      <c r="BK5" s="119" t="s">
        <v>137</v>
      </c>
      <c r="BL5" s="119" t="s">
        <v>137</v>
      </c>
      <c r="BM5" s="153" t="s">
        <v>124</v>
      </c>
      <c r="BN5" s="152" t="s">
        <v>124</v>
      </c>
      <c r="BO5" s="152" t="s">
        <v>124</v>
      </c>
      <c r="BP5" s="152" t="s">
        <v>124</v>
      </c>
      <c r="BQ5" s="152" t="s">
        <v>124</v>
      </c>
      <c r="BR5" s="152" t="s">
        <v>124</v>
      </c>
      <c r="BS5" s="152" t="s">
        <v>124</v>
      </c>
      <c r="BT5" s="163" t="s">
        <v>124</v>
      </c>
      <c r="BU5" s="119" t="s">
        <v>124</v>
      </c>
      <c r="BV5" s="47" t="s">
        <v>124</v>
      </c>
      <c r="BW5" s="153" t="s">
        <v>137</v>
      </c>
      <c r="BX5" s="47" t="s">
        <v>124</v>
      </c>
      <c r="BY5" s="119" t="s">
        <v>137</v>
      </c>
    </row>
    <row r="6" spans="1:77" x14ac:dyDescent="0.2">
      <c r="A6" s="56" t="s">
        <v>233</v>
      </c>
      <c r="B6" s="56" t="s">
        <v>233</v>
      </c>
      <c r="C6" s="56" t="s">
        <v>233</v>
      </c>
      <c r="D6" s="56" t="s">
        <v>233</v>
      </c>
      <c r="E6" s="56" t="s">
        <v>233</v>
      </c>
      <c r="F6" s="54" t="s">
        <v>119</v>
      </c>
      <c r="G6" s="152" t="s">
        <v>119</v>
      </c>
      <c r="H6" s="152" t="s">
        <v>119</v>
      </c>
      <c r="I6" s="152" t="s">
        <v>119</v>
      </c>
      <c r="J6" s="152" t="s">
        <v>119</v>
      </c>
      <c r="K6" s="152" t="s">
        <v>119</v>
      </c>
      <c r="L6" s="152" t="s">
        <v>119</v>
      </c>
      <c r="M6" s="152" t="s">
        <v>119</v>
      </c>
      <c r="N6" s="54" t="s">
        <v>139</v>
      </c>
      <c r="O6" s="47" t="s">
        <v>139</v>
      </c>
      <c r="P6" s="47" t="s">
        <v>139</v>
      </c>
      <c r="Q6" s="119" t="s">
        <v>118</v>
      </c>
      <c r="R6" s="119" t="s">
        <v>118</v>
      </c>
      <c r="S6" s="119" t="s">
        <v>118</v>
      </c>
      <c r="T6" s="119" t="s">
        <v>118</v>
      </c>
      <c r="U6" s="47" t="s">
        <v>119</v>
      </c>
      <c r="V6" s="54" t="s">
        <v>119</v>
      </c>
      <c r="W6" s="47" t="s">
        <v>119</v>
      </c>
      <c r="X6" s="55" t="s">
        <v>119</v>
      </c>
      <c r="Y6" s="47" t="s">
        <v>119</v>
      </c>
      <c r="Z6" s="47" t="s">
        <v>119</v>
      </c>
      <c r="AA6" s="47" t="s">
        <v>119</v>
      </c>
      <c r="AB6" s="47" t="s">
        <v>139</v>
      </c>
      <c r="AC6" s="47" t="s">
        <v>139</v>
      </c>
      <c r="AD6" s="47" t="s">
        <v>139</v>
      </c>
      <c r="AE6" s="47" t="s">
        <v>139</v>
      </c>
      <c r="AF6" s="47" t="s">
        <v>139</v>
      </c>
      <c r="AG6" s="47" t="s">
        <v>139</v>
      </c>
      <c r="AH6" s="47" t="s">
        <v>139</v>
      </c>
      <c r="AI6" s="47" t="s">
        <v>139</v>
      </c>
      <c r="AJ6" s="47" t="s">
        <v>139</v>
      </c>
      <c r="AK6" s="47" t="s">
        <v>119</v>
      </c>
      <c r="AL6" s="54" t="s">
        <v>139</v>
      </c>
      <c r="AM6" s="119" t="s">
        <v>118</v>
      </c>
      <c r="AN6" s="119" t="s">
        <v>118</v>
      </c>
      <c r="AO6" s="54" t="s">
        <v>139</v>
      </c>
      <c r="AP6" s="119" t="s">
        <v>118</v>
      </c>
      <c r="AQ6" s="119" t="s">
        <v>118</v>
      </c>
      <c r="AR6" s="54" t="s">
        <v>139</v>
      </c>
      <c r="AS6" s="119" t="s">
        <v>118</v>
      </c>
      <c r="AT6" s="119" t="s">
        <v>118</v>
      </c>
      <c r="AU6" s="54" t="s">
        <v>139</v>
      </c>
      <c r="AV6" s="119" t="s">
        <v>118</v>
      </c>
      <c r="AW6" s="119" t="s">
        <v>118</v>
      </c>
      <c r="AX6" s="54" t="s">
        <v>139</v>
      </c>
      <c r="AY6" s="119" t="s">
        <v>118</v>
      </c>
      <c r="AZ6" s="119" t="s">
        <v>118</v>
      </c>
      <c r="BA6" s="54" t="s">
        <v>139</v>
      </c>
      <c r="BB6" s="119" t="s">
        <v>118</v>
      </c>
      <c r="BC6" s="119" t="s">
        <v>118</v>
      </c>
      <c r="BD6" s="54" t="s">
        <v>139</v>
      </c>
      <c r="BE6" s="119" t="s">
        <v>118</v>
      </c>
      <c r="BF6" s="119" t="s">
        <v>118</v>
      </c>
      <c r="BG6" s="54" t="s">
        <v>139</v>
      </c>
      <c r="BH6" s="119" t="s">
        <v>118</v>
      </c>
      <c r="BI6" s="119" t="s">
        <v>118</v>
      </c>
      <c r="BJ6" s="54" t="s">
        <v>139</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138</v>
      </c>
      <c r="BX6" s="47" t="s">
        <v>140</v>
      </c>
      <c r="BY6" s="119" t="s">
        <v>118</v>
      </c>
    </row>
    <row r="7" spans="1:77" x14ac:dyDescent="0.2">
      <c r="A7" s="56" t="s">
        <v>136</v>
      </c>
      <c r="B7" s="56" t="s">
        <v>136</v>
      </c>
      <c r="C7" s="56" t="s">
        <v>136</v>
      </c>
      <c r="D7" s="56" t="s">
        <v>136</v>
      </c>
      <c r="E7" s="56" t="s">
        <v>136</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172</v>
      </c>
      <c r="R8" s="119" t="s">
        <v>172</v>
      </c>
      <c r="S8" s="119" t="s">
        <v>174</v>
      </c>
      <c r="T8" s="119" t="s">
        <v>174</v>
      </c>
      <c r="W8" s="47"/>
      <c r="Y8" s="47"/>
      <c r="Z8" s="47"/>
      <c r="AA8" s="47"/>
      <c r="AI8" s="47"/>
      <c r="AM8" s="119" t="s">
        <v>182</v>
      </c>
      <c r="AN8" s="119" t="s">
        <v>182</v>
      </c>
      <c r="AP8" s="119" t="s">
        <v>186</v>
      </c>
      <c r="AQ8" s="119" t="s">
        <v>186</v>
      </c>
      <c r="AS8" s="119" t="s">
        <v>184</v>
      </c>
      <c r="AT8" s="119" t="s">
        <v>184</v>
      </c>
      <c r="AV8" s="119" t="s">
        <v>188</v>
      </c>
      <c r="AW8" s="119" t="s">
        <v>188</v>
      </c>
      <c r="AY8" s="119" t="s">
        <v>180</v>
      </c>
      <c r="AZ8" s="119" t="s">
        <v>180</v>
      </c>
      <c r="BB8" s="119" t="s">
        <v>192</v>
      </c>
      <c r="BC8" s="119" t="s">
        <v>192</v>
      </c>
      <c r="BE8" s="119" t="s">
        <v>190</v>
      </c>
      <c r="BF8" s="119" t="s">
        <v>190</v>
      </c>
      <c r="BH8" s="119" t="s">
        <v>176</v>
      </c>
      <c r="BI8" s="119" t="s">
        <v>176</v>
      </c>
      <c r="BK8" s="119" t="s">
        <v>178</v>
      </c>
      <c r="BL8" s="119" t="s">
        <v>178</v>
      </c>
      <c r="BM8" s="153"/>
      <c r="BN8" s="152"/>
      <c r="BO8" s="152"/>
      <c r="BP8" s="152"/>
      <c r="BQ8" s="152"/>
      <c r="BR8" s="152"/>
      <c r="BS8" s="152"/>
      <c r="BT8" s="163"/>
      <c r="BU8" s="119"/>
      <c r="BW8" s="394" t="s">
        <v>312</v>
      </c>
      <c r="BY8" s="178" t="s">
        <v>312</v>
      </c>
    </row>
    <row r="9" spans="1:77" x14ac:dyDescent="0.2">
      <c r="Q9" s="119" t="s">
        <v>173</v>
      </c>
      <c r="R9" s="119" t="s">
        <v>173</v>
      </c>
      <c r="S9" s="119" t="s">
        <v>175</v>
      </c>
      <c r="T9" s="119" t="s">
        <v>175</v>
      </c>
      <c r="W9" s="47"/>
      <c r="Y9" s="47"/>
      <c r="Z9" s="47"/>
      <c r="AA9" s="47"/>
      <c r="AI9" s="47"/>
      <c r="AM9" s="119" t="s">
        <v>183</v>
      </c>
      <c r="AN9" s="119" t="s">
        <v>183</v>
      </c>
      <c r="AP9" s="119" t="s">
        <v>187</v>
      </c>
      <c r="AQ9" s="119" t="s">
        <v>187</v>
      </c>
      <c r="AS9" s="119" t="s">
        <v>185</v>
      </c>
      <c r="AT9" s="119" t="s">
        <v>185</v>
      </c>
      <c r="AV9" s="119" t="s">
        <v>189</v>
      </c>
      <c r="AW9" s="119" t="s">
        <v>189</v>
      </c>
      <c r="AY9" s="119" t="s">
        <v>181</v>
      </c>
      <c r="AZ9" s="119" t="s">
        <v>181</v>
      </c>
      <c r="BB9" s="119" t="s">
        <v>193</v>
      </c>
      <c r="BC9" s="119" t="s">
        <v>193</v>
      </c>
      <c r="BE9" s="119" t="s">
        <v>191</v>
      </c>
      <c r="BF9" s="119" t="s">
        <v>191</v>
      </c>
      <c r="BH9" s="119" t="s">
        <v>177</v>
      </c>
      <c r="BI9" s="119" t="s">
        <v>177</v>
      </c>
      <c r="BK9" s="119" t="s">
        <v>179</v>
      </c>
      <c r="BL9" s="119" t="s">
        <v>179</v>
      </c>
      <c r="BM9" s="153"/>
      <c r="BN9" s="152"/>
      <c r="BO9" s="152"/>
      <c r="BP9" s="152"/>
      <c r="BQ9" s="152"/>
      <c r="BR9" s="152"/>
      <c r="BS9" s="152"/>
      <c r="BT9" s="163"/>
      <c r="BU9" s="119"/>
      <c r="BW9" s="394" t="s">
        <v>313</v>
      </c>
      <c r="BY9" s="178" t="s">
        <v>313</v>
      </c>
    </row>
    <row r="10" spans="1:77" x14ac:dyDescent="0.2">
      <c r="Q10" s="119" t="s">
        <v>128</v>
      </c>
      <c r="R10" s="119" t="s">
        <v>129</v>
      </c>
      <c r="S10" s="119" t="s">
        <v>128</v>
      </c>
      <c r="T10" s="119" t="s">
        <v>129</v>
      </c>
      <c r="W10" s="47"/>
      <c r="Y10" s="47"/>
      <c r="Z10" s="47"/>
      <c r="AA10" s="47"/>
      <c r="AI10" s="47"/>
      <c r="AM10" s="119" t="s">
        <v>130</v>
      </c>
      <c r="AN10" s="119" t="s">
        <v>149</v>
      </c>
      <c r="AP10" s="119" t="s">
        <v>130</v>
      </c>
      <c r="AQ10" s="119" t="s">
        <v>149</v>
      </c>
      <c r="AS10" s="119" t="s">
        <v>130</v>
      </c>
      <c r="AT10" s="119" t="s">
        <v>149</v>
      </c>
      <c r="AV10" s="119" t="s">
        <v>130</v>
      </c>
      <c r="AW10" s="119" t="s">
        <v>149</v>
      </c>
      <c r="AY10" s="119" t="s">
        <v>130</v>
      </c>
      <c r="AZ10" s="119" t="s">
        <v>149</v>
      </c>
      <c r="BB10" s="119" t="s">
        <v>130</v>
      </c>
      <c r="BC10" s="119" t="s">
        <v>149</v>
      </c>
      <c r="BE10" s="119" t="s">
        <v>130</v>
      </c>
      <c r="BF10" s="119" t="s">
        <v>149</v>
      </c>
      <c r="BH10" s="119" t="s">
        <v>130</v>
      </c>
      <c r="BI10" s="119" t="s">
        <v>149</v>
      </c>
      <c r="BK10" s="119" t="s">
        <v>130</v>
      </c>
      <c r="BL10" s="119" t="s">
        <v>149</v>
      </c>
      <c r="BM10" s="153"/>
      <c r="BN10" s="152"/>
      <c r="BO10" s="152"/>
      <c r="BP10" s="152"/>
      <c r="BQ10" s="152"/>
      <c r="BR10" s="152"/>
      <c r="BS10" s="152"/>
      <c r="BT10" s="163"/>
      <c r="BU10" s="119"/>
      <c r="BY10" s="178"/>
    </row>
    <row r="11" spans="1:77" x14ac:dyDescent="0.2">
      <c r="F11" s="54" t="s">
        <v>948</v>
      </c>
      <c r="G11" s="152" t="s">
        <v>948</v>
      </c>
      <c r="H11" s="152" t="s">
        <v>948</v>
      </c>
      <c r="I11" s="152" t="s">
        <v>948</v>
      </c>
      <c r="J11" s="152" t="s">
        <v>948</v>
      </c>
      <c r="K11" s="152" t="s">
        <v>948</v>
      </c>
      <c r="L11" s="152" t="s">
        <v>948</v>
      </c>
      <c r="M11" s="152" t="s">
        <v>948</v>
      </c>
      <c r="N11" s="54" t="s">
        <v>948</v>
      </c>
      <c r="O11" s="47" t="s">
        <v>948</v>
      </c>
      <c r="P11" s="47" t="s">
        <v>948</v>
      </c>
      <c r="Q11" s="119" t="s">
        <v>948</v>
      </c>
      <c r="R11" s="119" t="s">
        <v>948</v>
      </c>
      <c r="S11" s="119" t="s">
        <v>948</v>
      </c>
      <c r="T11" s="119" t="s">
        <v>948</v>
      </c>
      <c r="U11" s="47" t="s">
        <v>948</v>
      </c>
      <c r="V11" s="54" t="s">
        <v>948</v>
      </c>
      <c r="W11" s="47" t="s">
        <v>948</v>
      </c>
      <c r="X11" s="55" t="s">
        <v>236</v>
      </c>
      <c r="Y11" s="47" t="s">
        <v>236</v>
      </c>
      <c r="Z11" s="47" t="s">
        <v>948</v>
      </c>
      <c r="AA11" s="47" t="s">
        <v>238</v>
      </c>
      <c r="AB11" s="47" t="s">
        <v>948</v>
      </c>
      <c r="AC11" s="47" t="s">
        <v>951</v>
      </c>
      <c r="AD11" s="47" t="s">
        <v>951</v>
      </c>
      <c r="AE11" s="47" t="s">
        <v>948</v>
      </c>
      <c r="AF11" s="47" t="s">
        <v>948</v>
      </c>
      <c r="AG11" s="47" t="s">
        <v>948</v>
      </c>
      <c r="AH11" s="47" t="s">
        <v>948</v>
      </c>
      <c r="AI11" s="47" t="s">
        <v>948</v>
      </c>
      <c r="AJ11" s="47" t="s">
        <v>948</v>
      </c>
      <c r="AK11" s="47" t="s">
        <v>948</v>
      </c>
      <c r="AL11" s="54" t="s">
        <v>948</v>
      </c>
      <c r="AM11" s="119" t="s">
        <v>948</v>
      </c>
      <c r="AN11" s="119" t="s">
        <v>948</v>
      </c>
      <c r="AO11" s="54" t="s">
        <v>951</v>
      </c>
      <c r="AP11" s="172" t="s">
        <v>951</v>
      </c>
      <c r="AQ11" s="172" t="s">
        <v>951</v>
      </c>
      <c r="AR11" s="54" t="s">
        <v>951</v>
      </c>
      <c r="AS11" s="172" t="s">
        <v>951</v>
      </c>
      <c r="AT11" s="172" t="s">
        <v>951</v>
      </c>
      <c r="AU11" s="54" t="s">
        <v>948</v>
      </c>
      <c r="AV11" s="119" t="s">
        <v>948</v>
      </c>
      <c r="AW11" s="119" t="s">
        <v>948</v>
      </c>
      <c r="AX11" s="54" t="s">
        <v>948</v>
      </c>
      <c r="AY11" s="119" t="s">
        <v>948</v>
      </c>
      <c r="AZ11" s="119" t="s">
        <v>948</v>
      </c>
      <c r="BA11" s="54" t="s">
        <v>948</v>
      </c>
      <c r="BB11" s="119" t="s">
        <v>948</v>
      </c>
      <c r="BC11" s="119" t="s">
        <v>948</v>
      </c>
      <c r="BD11" s="54" t="s">
        <v>948</v>
      </c>
      <c r="BE11" s="119" t="s">
        <v>948</v>
      </c>
      <c r="BF11" s="119" t="s">
        <v>948</v>
      </c>
      <c r="BG11" s="54" t="s">
        <v>948</v>
      </c>
      <c r="BH11" s="119" t="s">
        <v>948</v>
      </c>
      <c r="BI11" s="119" t="s">
        <v>948</v>
      </c>
      <c r="BJ11" s="54" t="s">
        <v>948</v>
      </c>
      <c r="BK11" s="119" t="s">
        <v>948</v>
      </c>
      <c r="BL11" s="119" t="s">
        <v>948</v>
      </c>
      <c r="BM11" s="153" t="s">
        <v>948</v>
      </c>
      <c r="BN11" s="152" t="s">
        <v>948</v>
      </c>
      <c r="BO11" s="152" t="s">
        <v>948</v>
      </c>
      <c r="BP11" s="152" t="s">
        <v>948</v>
      </c>
      <c r="BQ11" s="152" t="s">
        <v>948</v>
      </c>
      <c r="BR11" s="152" t="s">
        <v>948</v>
      </c>
      <c r="BS11" s="152" t="s">
        <v>948</v>
      </c>
      <c r="BT11" s="163" t="s">
        <v>948</v>
      </c>
      <c r="BU11" s="119" t="s">
        <v>948</v>
      </c>
      <c r="BV11" s="47" t="s">
        <v>948</v>
      </c>
      <c r="BW11" s="153" t="s">
        <v>236</v>
      </c>
      <c r="BX11" s="47" t="s">
        <v>236</v>
      </c>
      <c r="BY11" s="119" t="s">
        <v>236</v>
      </c>
    </row>
    <row r="12" spans="1:77" x14ac:dyDescent="0.2">
      <c r="F12" s="54" t="s">
        <v>234</v>
      </c>
      <c r="G12" s="152" t="s">
        <v>234</v>
      </c>
      <c r="H12" s="152" t="s">
        <v>234</v>
      </c>
      <c r="I12" s="152" t="s">
        <v>234</v>
      </c>
      <c r="J12" s="152" t="s">
        <v>234</v>
      </c>
      <c r="K12" s="152" t="s">
        <v>234</v>
      </c>
      <c r="L12" s="152" t="s">
        <v>234</v>
      </c>
      <c r="M12" s="152" t="s">
        <v>234</v>
      </c>
      <c r="N12" s="54" t="s">
        <v>234</v>
      </c>
      <c r="O12" s="47" t="s">
        <v>234</v>
      </c>
      <c r="P12" s="47" t="s">
        <v>234</v>
      </c>
      <c r="Q12" s="119" t="s">
        <v>234</v>
      </c>
      <c r="R12" s="119" t="s">
        <v>234</v>
      </c>
      <c r="S12" s="119" t="s">
        <v>234</v>
      </c>
      <c r="T12" s="119" t="s">
        <v>234</v>
      </c>
      <c r="U12" s="47" t="s">
        <v>234</v>
      </c>
      <c r="V12" s="54" t="s">
        <v>234</v>
      </c>
      <c r="W12" s="47" t="s">
        <v>234</v>
      </c>
      <c r="X12" s="55" t="s">
        <v>949</v>
      </c>
      <c r="Y12" s="47" t="s">
        <v>949</v>
      </c>
      <c r="Z12" s="47" t="s">
        <v>234</v>
      </c>
      <c r="AA12" s="47" t="s">
        <v>950</v>
      </c>
      <c r="AB12" s="47" t="s">
        <v>234</v>
      </c>
      <c r="AC12" s="47" t="s">
        <v>234</v>
      </c>
      <c r="AD12" s="47" t="s">
        <v>234</v>
      </c>
      <c r="AE12" s="47" t="s">
        <v>234</v>
      </c>
      <c r="AF12" s="47" t="s">
        <v>234</v>
      </c>
      <c r="AG12" s="47" t="s">
        <v>234</v>
      </c>
      <c r="AH12" s="47" t="s">
        <v>234</v>
      </c>
      <c r="AI12" s="47" t="s">
        <v>234</v>
      </c>
      <c r="AJ12" s="47" t="s">
        <v>234</v>
      </c>
      <c r="AK12" s="47" t="s">
        <v>234</v>
      </c>
      <c r="AL12" s="54" t="s">
        <v>234</v>
      </c>
      <c r="AM12" s="119" t="s">
        <v>234</v>
      </c>
      <c r="AN12" s="119" t="s">
        <v>234</v>
      </c>
      <c r="AO12" s="54" t="s">
        <v>234</v>
      </c>
      <c r="AP12" s="119" t="s">
        <v>234</v>
      </c>
      <c r="AQ12" s="119" t="s">
        <v>234</v>
      </c>
      <c r="AR12" s="54" t="s">
        <v>234</v>
      </c>
      <c r="AS12" s="119" t="s">
        <v>234</v>
      </c>
      <c r="AT12" s="119" t="s">
        <v>234</v>
      </c>
      <c r="AU12" s="54" t="s">
        <v>234</v>
      </c>
      <c r="AV12" s="119" t="s">
        <v>234</v>
      </c>
      <c r="AW12" s="119" t="s">
        <v>234</v>
      </c>
      <c r="AX12" s="54" t="s">
        <v>234</v>
      </c>
      <c r="AY12" s="119" t="s">
        <v>234</v>
      </c>
      <c r="AZ12" s="119" t="s">
        <v>234</v>
      </c>
      <c r="BA12" s="54" t="s">
        <v>234</v>
      </c>
      <c r="BB12" s="119" t="s">
        <v>234</v>
      </c>
      <c r="BC12" s="119" t="s">
        <v>234</v>
      </c>
      <c r="BD12" s="54" t="s">
        <v>234</v>
      </c>
      <c r="BE12" s="119" t="s">
        <v>234</v>
      </c>
      <c r="BF12" s="119" t="s">
        <v>234</v>
      </c>
      <c r="BG12" s="54" t="s">
        <v>234</v>
      </c>
      <c r="BH12" s="119" t="s">
        <v>234</v>
      </c>
      <c r="BI12" s="119" t="s">
        <v>234</v>
      </c>
      <c r="BJ12" s="54" t="s">
        <v>234</v>
      </c>
      <c r="BK12" s="119" t="s">
        <v>234</v>
      </c>
      <c r="BL12" s="119" t="s">
        <v>234</v>
      </c>
      <c r="BM12" s="153" t="s">
        <v>234</v>
      </c>
      <c r="BN12" s="152" t="s">
        <v>234</v>
      </c>
      <c r="BO12" s="152" t="s">
        <v>234</v>
      </c>
      <c r="BP12" s="152" t="s">
        <v>234</v>
      </c>
      <c r="BQ12" s="152" t="s">
        <v>234</v>
      </c>
      <c r="BR12" s="152" t="s">
        <v>234</v>
      </c>
      <c r="BS12" s="152" t="s">
        <v>234</v>
      </c>
      <c r="BT12" s="163" t="s">
        <v>234</v>
      </c>
      <c r="BU12" s="119" t="s">
        <v>234</v>
      </c>
      <c r="BV12" s="47" t="s">
        <v>234</v>
      </c>
      <c r="BW12" s="153" t="s">
        <v>234</v>
      </c>
      <c r="BX12" s="47" t="s">
        <v>234</v>
      </c>
      <c r="BY12" s="119" t="s">
        <v>234</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742</v>
      </c>
      <c r="B14" s="74" t="s">
        <v>5</v>
      </c>
      <c r="C14" s="77" t="s">
        <v>37</v>
      </c>
      <c r="D14" s="77" t="s">
        <v>6</v>
      </c>
      <c r="E14" s="77" t="s">
        <v>82</v>
      </c>
      <c r="F14" s="337" t="s">
        <v>600</v>
      </c>
      <c r="G14" s="248" t="s">
        <v>627</v>
      </c>
      <c r="H14" s="248" t="s">
        <v>711</v>
      </c>
      <c r="I14" s="248" t="s">
        <v>444</v>
      </c>
      <c r="J14" s="248" t="s">
        <v>446</v>
      </c>
      <c r="K14" s="248" t="s">
        <v>442</v>
      </c>
      <c r="L14" s="248" t="s">
        <v>448</v>
      </c>
      <c r="M14" s="248" t="s">
        <v>702</v>
      </c>
      <c r="N14" s="245" t="s">
        <v>409</v>
      </c>
      <c r="O14" s="142" t="s">
        <v>410</v>
      </c>
      <c r="P14" s="142" t="s">
        <v>411</v>
      </c>
      <c r="Q14" s="142" t="s">
        <v>412</v>
      </c>
      <c r="R14" s="142" t="s">
        <v>413</v>
      </c>
      <c r="S14" s="142" t="s">
        <v>414</v>
      </c>
      <c r="T14" s="142" t="s">
        <v>415</v>
      </c>
      <c r="U14" s="142" t="s">
        <v>416</v>
      </c>
      <c r="V14" s="142" t="s">
        <v>417</v>
      </c>
      <c r="W14" s="142" t="s">
        <v>418</v>
      </c>
      <c r="X14" s="142" t="s">
        <v>423</v>
      </c>
      <c r="Y14" s="142" t="s">
        <v>424</v>
      </c>
      <c r="Z14" s="142" t="s">
        <v>422</v>
      </c>
      <c r="AA14" s="142" t="s">
        <v>425</v>
      </c>
      <c r="AB14" s="142" t="s">
        <v>419</v>
      </c>
      <c r="AC14" s="142" t="s">
        <v>420</v>
      </c>
      <c r="AD14" s="142" t="s">
        <v>421</v>
      </c>
      <c r="AE14" s="142" t="s">
        <v>426</v>
      </c>
      <c r="AF14" s="142" t="s">
        <v>427</v>
      </c>
      <c r="AG14" s="142" t="s">
        <v>428</v>
      </c>
      <c r="AH14" s="142" t="s">
        <v>429</v>
      </c>
      <c r="AI14" s="142" t="s">
        <v>430</v>
      </c>
      <c r="AJ14" s="142" t="s">
        <v>431</v>
      </c>
      <c r="AK14" s="142" t="s">
        <v>432</v>
      </c>
      <c r="AL14" s="142" t="s">
        <v>433</v>
      </c>
      <c r="AM14" s="142" t="s">
        <v>434</v>
      </c>
      <c r="AN14" s="142" t="s">
        <v>435</v>
      </c>
      <c r="AO14" s="142" t="s">
        <v>436</v>
      </c>
      <c r="AP14" s="142" t="s">
        <v>437</v>
      </c>
      <c r="AQ14" s="142" t="s">
        <v>438</v>
      </c>
      <c r="AR14" s="142" t="s">
        <v>439</v>
      </c>
      <c r="AS14" s="142" t="s">
        <v>440</v>
      </c>
      <c r="AT14" s="142" t="s">
        <v>441</v>
      </c>
      <c r="AU14" s="142" t="s">
        <v>450</v>
      </c>
      <c r="AV14" s="142" t="s">
        <v>451</v>
      </c>
      <c r="AW14" s="142" t="s">
        <v>452</v>
      </c>
      <c r="AX14" s="142" t="s">
        <v>453</v>
      </c>
      <c r="AY14" s="142" t="s">
        <v>454</v>
      </c>
      <c r="AZ14" s="142" t="s">
        <v>455</v>
      </c>
      <c r="BA14" s="142" t="s">
        <v>456</v>
      </c>
      <c r="BB14" s="142" t="s">
        <v>457</v>
      </c>
      <c r="BC14" s="142" t="s">
        <v>458</v>
      </c>
      <c r="BD14" s="142" t="s">
        <v>459</v>
      </c>
      <c r="BE14" s="142" t="s">
        <v>460</v>
      </c>
      <c r="BF14" s="142" t="s">
        <v>461</v>
      </c>
      <c r="BG14" s="142" t="s">
        <v>462</v>
      </c>
      <c r="BH14" s="142" t="s">
        <v>463</v>
      </c>
      <c r="BI14" s="142" t="s">
        <v>464</v>
      </c>
      <c r="BJ14" s="142" t="s">
        <v>465</v>
      </c>
      <c r="BK14" s="142" t="s">
        <v>466</v>
      </c>
      <c r="BL14" s="142" t="s">
        <v>467</v>
      </c>
      <c r="BM14" s="142" t="s">
        <v>468</v>
      </c>
      <c r="BN14" s="142" t="s">
        <v>469</v>
      </c>
      <c r="BO14" s="142" t="s">
        <v>470</v>
      </c>
      <c r="BP14" s="142" t="s">
        <v>445</v>
      </c>
      <c r="BQ14" s="142" t="s">
        <v>447</v>
      </c>
      <c r="BR14" s="142" t="s">
        <v>443</v>
      </c>
      <c r="BS14" s="142" t="s">
        <v>449</v>
      </c>
      <c r="BT14" s="242" t="s">
        <v>471</v>
      </c>
      <c r="BU14" s="242" t="s">
        <v>472</v>
      </c>
      <c r="BV14" s="142" t="s">
        <v>473</v>
      </c>
      <c r="BW14" s="245" t="s">
        <v>960</v>
      </c>
      <c r="BX14" s="142" t="s">
        <v>474</v>
      </c>
      <c r="BY14" s="142" t="s">
        <v>475</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49" priority="13">
      <formula>OR($D1="Female",$C1="01-04",$C1="05-09",$C1="10-14")</formula>
    </cfRule>
  </conditionalFormatting>
  <conditionalFormatting sqref="AC1:AD1048576 AO1:AT1048576">
    <cfRule type="expression" dxfId="148" priority="334">
      <formula>AND(ROW(AC1)&gt;14,$B1&lt;&gt;"",$C1&lt;&gt;"01-04")</formula>
    </cfRule>
  </conditionalFormatting>
  <conditionalFormatting sqref="BW1:BY1048576">
    <cfRule type="expression" dxfId="147" priority="176">
      <formula>OR($C1="01-04",$C1="05-09")</formula>
    </cfRule>
  </conditionalFormatting>
  <conditionalFormatting sqref="O1:P1048576">
    <cfRule type="expression" dxfId="146" priority="18">
      <formula>AND(OR($C1="15-19",$C1="20-24",$C1="25-29",$C1="30-34",$C1="35-39",$C1="40-44",$C1="45-49",$C1="50+"),O1&lt;20%,O1&lt;&gt;"")</formula>
    </cfRule>
  </conditionalFormatting>
  <conditionalFormatting sqref="I1:J1048576 X1:Y1048576 BP1:BQ1048576">
    <cfRule type="expression" dxfId="145" priority="15">
      <formula>OR($D1="Male",$C1="01-04",$C1="05-09")</formula>
    </cfRule>
  </conditionalFormatting>
  <conditionalFormatting sqref="BO1:BO1048576">
    <cfRule type="expression" dxfId="144" priority="659">
      <formula>AND(ISNUMBER($BO1),SUM($BO1)&lt;&gt;0)</formula>
    </cfRule>
  </conditionalFormatting>
  <conditionalFormatting sqref="AL1:AL1048576 AU1:AU1048576 AX1:AX1048576 BA1:BA1048576 BD1:BD1048576">
    <cfRule type="expression" dxfId="143"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42" priority="5" operator="containsText" text="ENTER YIELD!">
      <formula>NOT(ISERROR(SEARCH("ENTER YIELD!",AN1)))</formula>
    </cfRule>
  </conditionalFormatting>
  <conditionalFormatting sqref="V1:AK1048576">
    <cfRule type="expression" dxfId="141"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40" priority="4">
      <formula>AND(ROW(N1)&gt;14,ISNUMBER(N1),OR(N1&gt;1,N1&lt;0))</formula>
    </cfRule>
  </conditionalFormatting>
  <conditionalFormatting sqref="AJ1:AJ1048576">
    <cfRule type="expression" dxfId="139" priority="2">
      <formula>AND(ROW($AJ1)&gt;14,SUM($F1)&gt;=80%,(SUM($G1)*SUM($AJ1))&gt;0)</formula>
    </cfRule>
  </conditionalFormatting>
  <conditionalFormatting sqref="BK1:BL1048576">
    <cfRule type="expression" dxfId="138"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495" t="s">
        <v>1112</v>
      </c>
      <c r="B2" s="496"/>
      <c r="C2" s="3"/>
      <c r="D2" s="3"/>
      <c r="E2" s="3"/>
      <c r="F2" s="170" t="s">
        <v>80</v>
      </c>
      <c r="G2" s="145"/>
      <c r="H2" s="145"/>
      <c r="I2" s="5"/>
      <c r="J2" s="5" t="s">
        <v>2</v>
      </c>
      <c r="K2" s="115" t="s">
        <v>3</v>
      </c>
    </row>
    <row r="3" spans="1:11" ht="117" customHeight="1" thickBot="1" x14ac:dyDescent="0.25">
      <c r="A3" s="497"/>
      <c r="B3" s="498"/>
      <c r="C3" s="69"/>
      <c r="D3" s="69"/>
      <c r="E3" s="69"/>
      <c r="F3" s="204" t="s">
        <v>573</v>
      </c>
      <c r="G3" s="197" t="s">
        <v>574</v>
      </c>
      <c r="H3" s="413" t="s">
        <v>565</v>
      </c>
      <c r="I3" s="197" t="s">
        <v>656</v>
      </c>
      <c r="J3" s="92" t="s">
        <v>657</v>
      </c>
      <c r="K3" s="116" t="s">
        <v>1032</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137</v>
      </c>
      <c r="G5" s="126" t="s">
        <v>137</v>
      </c>
      <c r="H5" s="126" t="s">
        <v>124</v>
      </c>
      <c r="I5" s="47" t="s">
        <v>124</v>
      </c>
      <c r="J5" s="47" t="s">
        <v>124</v>
      </c>
      <c r="K5" s="119" t="s">
        <v>137</v>
      </c>
    </row>
    <row r="6" spans="1:11" x14ac:dyDescent="0.2">
      <c r="A6" s="56" t="s">
        <v>233</v>
      </c>
      <c r="B6" s="56" t="s">
        <v>233</v>
      </c>
      <c r="C6" s="56" t="s">
        <v>233</v>
      </c>
      <c r="D6" s="56" t="s">
        <v>233</v>
      </c>
      <c r="E6" s="56" t="s">
        <v>233</v>
      </c>
      <c r="F6" s="171" t="s">
        <v>138</v>
      </c>
      <c r="G6" s="126" t="s">
        <v>138</v>
      </c>
      <c r="H6" s="126" t="s">
        <v>119</v>
      </c>
      <c r="I6" s="47" t="s">
        <v>139</v>
      </c>
      <c r="J6" s="47" t="s">
        <v>140</v>
      </c>
      <c r="K6" s="119" t="s">
        <v>118</v>
      </c>
    </row>
    <row r="7" spans="1:11" x14ac:dyDescent="0.2">
      <c r="A7" s="56" t="s">
        <v>136</v>
      </c>
      <c r="B7" s="56" t="s">
        <v>136</v>
      </c>
      <c r="C7" s="56" t="s">
        <v>136</v>
      </c>
      <c r="D7" s="56" t="s">
        <v>136</v>
      </c>
      <c r="E7" s="56" t="s">
        <v>136</v>
      </c>
      <c r="F7" s="171" t="s">
        <v>120</v>
      </c>
      <c r="G7" s="126" t="s">
        <v>120</v>
      </c>
      <c r="H7" s="126" t="s">
        <v>120</v>
      </c>
      <c r="I7" s="47" t="s">
        <v>121</v>
      </c>
      <c r="J7" s="47" t="s">
        <v>121</v>
      </c>
      <c r="K7" s="119" t="s">
        <v>120</v>
      </c>
    </row>
    <row r="8" spans="1:11" x14ac:dyDescent="0.2">
      <c r="F8" s="171" t="s">
        <v>575</v>
      </c>
      <c r="G8" s="122" t="s">
        <v>170</v>
      </c>
      <c r="K8" s="119" t="s">
        <v>170</v>
      </c>
    </row>
    <row r="9" spans="1:11" x14ac:dyDescent="0.2">
      <c r="F9" s="171" t="s">
        <v>576</v>
      </c>
      <c r="G9" s="122" t="s">
        <v>171</v>
      </c>
      <c r="K9" s="119" t="s">
        <v>171</v>
      </c>
    </row>
    <row r="10" spans="1:11" x14ac:dyDescent="0.2">
      <c r="F10" s="153" t="s">
        <v>130</v>
      </c>
      <c r="G10" s="122" t="s">
        <v>130</v>
      </c>
      <c r="K10" s="119" t="s">
        <v>130</v>
      </c>
    </row>
    <row r="11" spans="1:11" x14ac:dyDescent="0.2">
      <c r="F11" s="171" t="s">
        <v>237</v>
      </c>
      <c r="G11" s="126" t="s">
        <v>237</v>
      </c>
      <c r="H11" s="126" t="s">
        <v>237</v>
      </c>
      <c r="I11" s="47" t="s">
        <v>237</v>
      </c>
      <c r="J11" s="47" t="s">
        <v>237</v>
      </c>
      <c r="K11" s="119" t="s">
        <v>237</v>
      </c>
    </row>
    <row r="12" spans="1:11" x14ac:dyDescent="0.2">
      <c r="F12" s="171" t="s">
        <v>949</v>
      </c>
      <c r="G12" s="126" t="s">
        <v>949</v>
      </c>
      <c r="H12" s="126" t="s">
        <v>949</v>
      </c>
      <c r="I12" s="47" t="s">
        <v>949</v>
      </c>
      <c r="J12" s="47" t="s">
        <v>949</v>
      </c>
      <c r="K12" s="119" t="s">
        <v>949</v>
      </c>
    </row>
    <row r="14" spans="1:11" x14ac:dyDescent="0.2">
      <c r="A14" s="74" t="s">
        <v>742</v>
      </c>
      <c r="B14" s="74" t="s">
        <v>5</v>
      </c>
      <c r="C14" s="74" t="s">
        <v>37</v>
      </c>
      <c r="D14" s="74" t="s">
        <v>6</v>
      </c>
      <c r="E14" s="74" t="s">
        <v>82</v>
      </c>
      <c r="F14" s="245" t="s">
        <v>653</v>
      </c>
      <c r="G14" s="142" t="s">
        <v>654</v>
      </c>
      <c r="H14" s="142" t="s">
        <v>384</v>
      </c>
      <c r="I14" s="142" t="s">
        <v>655</v>
      </c>
      <c r="J14" s="142" t="s">
        <v>658</v>
      </c>
      <c r="K14" s="142" t="s">
        <v>476</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137" priority="1">
      <formula>AND(ISNUMBER($J1),ROW($J1)&gt;14,ROUND($J1,2)&gt;1)</formula>
    </cfRule>
    <cfRule type="expression" dxfId="136"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09" t="s">
        <v>239</v>
      </c>
      <c r="B1" s="7"/>
      <c r="C1" s="2"/>
      <c r="D1" s="2"/>
      <c r="E1" s="2"/>
      <c r="F1" s="383" t="s">
        <v>251</v>
      </c>
      <c r="G1" s="114"/>
      <c r="H1" s="383" t="s">
        <v>252</v>
      </c>
      <c r="I1" s="114"/>
      <c r="J1" s="383" t="s">
        <v>253</v>
      </c>
      <c r="K1" s="114"/>
      <c r="L1" s="383" t="s">
        <v>254</v>
      </c>
      <c r="M1" s="114"/>
      <c r="N1" s="383" t="s">
        <v>250</v>
      </c>
      <c r="O1" s="114"/>
      <c r="P1" s="383" t="s">
        <v>249</v>
      </c>
      <c r="Q1" s="114"/>
      <c r="R1" s="383" t="s">
        <v>65</v>
      </c>
      <c r="S1" s="114"/>
      <c r="T1" s="383" t="s">
        <v>68</v>
      </c>
      <c r="U1" s="114"/>
      <c r="V1" s="383" t="s">
        <v>64</v>
      </c>
      <c r="W1" s="114"/>
      <c r="X1" s="383" t="s">
        <v>70</v>
      </c>
      <c r="Y1" s="114"/>
      <c r="Z1" s="383" t="s">
        <v>69</v>
      </c>
      <c r="AA1" s="114"/>
      <c r="AB1" s="383" t="s">
        <v>57</v>
      </c>
      <c r="AC1" s="114"/>
      <c r="AD1" s="383" t="s">
        <v>63</v>
      </c>
      <c r="AE1" s="114"/>
      <c r="AF1" s="169" t="s">
        <v>289</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5" t="s">
        <v>240</v>
      </c>
      <c r="G3" s="116" t="s">
        <v>248</v>
      </c>
      <c r="H3" s="425" t="s">
        <v>240</v>
      </c>
      <c r="I3" s="116" t="s">
        <v>248</v>
      </c>
      <c r="J3" s="425" t="s">
        <v>240</v>
      </c>
      <c r="K3" s="116" t="s">
        <v>248</v>
      </c>
      <c r="L3" s="425" t="s">
        <v>240</v>
      </c>
      <c r="M3" s="116" t="s">
        <v>248</v>
      </c>
      <c r="N3" s="425" t="s">
        <v>240</v>
      </c>
      <c r="O3" s="116" t="s">
        <v>248</v>
      </c>
      <c r="P3" s="425" t="s">
        <v>240</v>
      </c>
      <c r="Q3" s="116" t="s">
        <v>248</v>
      </c>
      <c r="R3" s="425" t="s">
        <v>240</v>
      </c>
      <c r="S3" s="116" t="s">
        <v>248</v>
      </c>
      <c r="T3" s="425" t="s">
        <v>240</v>
      </c>
      <c r="U3" s="116" t="s">
        <v>248</v>
      </c>
      <c r="V3" s="425" t="s">
        <v>240</v>
      </c>
      <c r="W3" s="116" t="s">
        <v>248</v>
      </c>
      <c r="X3" s="425" t="s">
        <v>240</v>
      </c>
      <c r="Y3" s="116" t="s">
        <v>248</v>
      </c>
      <c r="Z3" s="425" t="s">
        <v>240</v>
      </c>
      <c r="AA3" s="116" t="s">
        <v>248</v>
      </c>
      <c r="AB3" s="425" t="s">
        <v>240</v>
      </c>
      <c r="AC3" s="116" t="s">
        <v>248</v>
      </c>
      <c r="AD3" s="425" t="s">
        <v>240</v>
      </c>
      <c r="AE3" s="116" t="s">
        <v>248</v>
      </c>
      <c r="AF3" s="196" t="s">
        <v>291</v>
      </c>
      <c r="AG3" s="418" t="s">
        <v>753</v>
      </c>
      <c r="AH3" s="387" t="s">
        <v>767</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137</v>
      </c>
      <c r="H5" s="227" t="s">
        <v>124</v>
      </c>
      <c r="I5" s="122" t="s">
        <v>137</v>
      </c>
      <c r="J5" s="227" t="s">
        <v>124</v>
      </c>
      <c r="K5" s="122" t="s">
        <v>137</v>
      </c>
      <c r="L5" s="227" t="s">
        <v>124</v>
      </c>
      <c r="M5" s="122" t="s">
        <v>137</v>
      </c>
      <c r="N5" s="227" t="s">
        <v>124</v>
      </c>
      <c r="O5" s="122" t="s">
        <v>137</v>
      </c>
      <c r="P5" s="227" t="s">
        <v>124</v>
      </c>
      <c r="Q5" s="122" t="s">
        <v>137</v>
      </c>
      <c r="R5" s="227" t="s">
        <v>124</v>
      </c>
      <c r="S5" s="122" t="s">
        <v>137</v>
      </c>
      <c r="T5" s="227" t="s">
        <v>124</v>
      </c>
      <c r="U5" s="122" t="s">
        <v>137</v>
      </c>
      <c r="V5" s="227" t="s">
        <v>124</v>
      </c>
      <c r="W5" s="122" t="s">
        <v>137</v>
      </c>
      <c r="X5" s="227" t="s">
        <v>124</v>
      </c>
      <c r="Y5" s="122" t="s">
        <v>137</v>
      </c>
      <c r="Z5" s="227" t="s">
        <v>124</v>
      </c>
      <c r="AA5" s="122" t="s">
        <v>137</v>
      </c>
      <c r="AB5" s="227" t="s">
        <v>124</v>
      </c>
      <c r="AC5" s="122" t="s">
        <v>137</v>
      </c>
      <c r="AD5" s="227" t="s">
        <v>124</v>
      </c>
      <c r="AE5" s="122" t="s">
        <v>137</v>
      </c>
      <c r="AF5" s="153" t="s">
        <v>124</v>
      </c>
      <c r="AG5" s="122" t="s">
        <v>124</v>
      </c>
      <c r="AH5" s="41" t="s">
        <v>124</v>
      </c>
    </row>
    <row r="6" spans="1:34" x14ac:dyDescent="0.2">
      <c r="A6" s="45" t="s">
        <v>233</v>
      </c>
      <c r="B6" s="56" t="s">
        <v>233</v>
      </c>
      <c r="C6" s="56" t="s">
        <v>233</v>
      </c>
      <c r="D6" s="56" t="s">
        <v>233</v>
      </c>
      <c r="E6" s="56" t="s">
        <v>233</v>
      </c>
      <c r="F6" s="227" t="s">
        <v>140</v>
      </c>
      <c r="G6" s="122" t="s">
        <v>118</v>
      </c>
      <c r="H6" s="227" t="s">
        <v>140</v>
      </c>
      <c r="I6" s="122" t="s">
        <v>118</v>
      </c>
      <c r="J6" s="227" t="s">
        <v>140</v>
      </c>
      <c r="K6" s="122" t="s">
        <v>118</v>
      </c>
      <c r="L6" s="227" t="s">
        <v>140</v>
      </c>
      <c r="M6" s="122" t="s">
        <v>118</v>
      </c>
      <c r="N6" s="227" t="s">
        <v>140</v>
      </c>
      <c r="O6" s="122" t="s">
        <v>118</v>
      </c>
      <c r="P6" s="227" t="s">
        <v>140</v>
      </c>
      <c r="Q6" s="122" t="s">
        <v>118</v>
      </c>
      <c r="R6" s="227" t="s">
        <v>140</v>
      </c>
      <c r="S6" s="122" t="s">
        <v>118</v>
      </c>
      <c r="T6" s="227" t="s">
        <v>140</v>
      </c>
      <c r="U6" s="122" t="s">
        <v>118</v>
      </c>
      <c r="V6" s="227" t="s">
        <v>140</v>
      </c>
      <c r="W6" s="122" t="s">
        <v>118</v>
      </c>
      <c r="X6" s="227" t="s">
        <v>140</v>
      </c>
      <c r="Y6" s="122" t="s">
        <v>118</v>
      </c>
      <c r="Z6" s="227" t="s">
        <v>140</v>
      </c>
      <c r="AA6" s="122" t="s">
        <v>118</v>
      </c>
      <c r="AB6" s="227" t="s">
        <v>140</v>
      </c>
      <c r="AC6" s="122" t="s">
        <v>118</v>
      </c>
      <c r="AD6" s="227" t="s">
        <v>140</v>
      </c>
      <c r="AE6" s="122" t="s">
        <v>118</v>
      </c>
      <c r="AF6" s="153" t="s">
        <v>119</v>
      </c>
      <c r="AG6" s="122" t="s">
        <v>119</v>
      </c>
      <c r="AH6" s="41" t="s">
        <v>119</v>
      </c>
    </row>
    <row r="7" spans="1:34" x14ac:dyDescent="0.2">
      <c r="A7" s="45" t="s">
        <v>136</v>
      </c>
      <c r="B7" s="56" t="s">
        <v>136</v>
      </c>
      <c r="C7" s="56" t="s">
        <v>136</v>
      </c>
      <c r="D7" s="56" t="s">
        <v>136</v>
      </c>
      <c r="E7" s="56" t="s">
        <v>136</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259</v>
      </c>
      <c r="I8" s="122" t="s">
        <v>260</v>
      </c>
      <c r="K8" s="122" t="s">
        <v>262</v>
      </c>
      <c r="M8" s="122" t="s">
        <v>264</v>
      </c>
      <c r="O8" s="122" t="s">
        <v>266</v>
      </c>
      <c r="Q8" s="122" t="s">
        <v>256</v>
      </c>
      <c r="S8" s="392" t="s">
        <v>258</v>
      </c>
      <c r="U8" s="122" t="s">
        <v>261</v>
      </c>
      <c r="W8" s="122" t="s">
        <v>257</v>
      </c>
      <c r="Y8" s="122" t="s">
        <v>265</v>
      </c>
      <c r="AA8" s="122" t="s">
        <v>263</v>
      </c>
      <c r="AC8" s="122" t="s">
        <v>267</v>
      </c>
      <c r="AE8" s="122" t="s">
        <v>268</v>
      </c>
      <c r="AF8" s="153"/>
      <c r="AG8" s="122"/>
      <c r="AH8" s="41"/>
    </row>
    <row r="9" spans="1:34" x14ac:dyDescent="0.2">
      <c r="G9" s="122" t="s">
        <v>271</v>
      </c>
      <c r="I9" s="122" t="s">
        <v>272</v>
      </c>
      <c r="K9" s="122" t="s">
        <v>274</v>
      </c>
      <c r="M9" s="122" t="s">
        <v>276</v>
      </c>
      <c r="O9" s="122" t="s">
        <v>278</v>
      </c>
      <c r="Q9" s="122" t="s">
        <v>255</v>
      </c>
      <c r="S9" s="122" t="s">
        <v>270</v>
      </c>
      <c r="U9" s="122" t="s">
        <v>273</v>
      </c>
      <c r="W9" s="122" t="s">
        <v>269</v>
      </c>
      <c r="Y9" s="122" t="s">
        <v>277</v>
      </c>
      <c r="AA9" s="122" t="s">
        <v>275</v>
      </c>
      <c r="AC9" s="122" t="s">
        <v>279</v>
      </c>
      <c r="AE9" s="122" t="s">
        <v>280</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238</v>
      </c>
      <c r="G11" s="122" t="s">
        <v>238</v>
      </c>
      <c r="H11" s="227" t="s">
        <v>238</v>
      </c>
      <c r="I11" s="122" t="s">
        <v>238</v>
      </c>
      <c r="J11" s="227" t="s">
        <v>238</v>
      </c>
      <c r="K11" s="122" t="s">
        <v>238</v>
      </c>
      <c r="L11" s="227" t="s">
        <v>238</v>
      </c>
      <c r="M11" s="122" t="s">
        <v>238</v>
      </c>
      <c r="N11" s="227" t="s">
        <v>238</v>
      </c>
      <c r="O11" s="122" t="s">
        <v>238</v>
      </c>
      <c r="P11" s="227" t="s">
        <v>238</v>
      </c>
      <c r="Q11" s="122" t="s">
        <v>238</v>
      </c>
      <c r="R11" s="227" t="s">
        <v>238</v>
      </c>
      <c r="S11" s="122" t="s">
        <v>238</v>
      </c>
      <c r="T11" s="227" t="s">
        <v>238</v>
      </c>
      <c r="U11" s="122" t="s">
        <v>238</v>
      </c>
      <c r="V11" s="227" t="s">
        <v>238</v>
      </c>
      <c r="W11" s="122" t="s">
        <v>238</v>
      </c>
      <c r="X11" s="227" t="s">
        <v>238</v>
      </c>
      <c r="Y11" s="122" t="s">
        <v>238</v>
      </c>
      <c r="Z11" s="227" t="s">
        <v>238</v>
      </c>
      <c r="AA11" s="122" t="s">
        <v>238</v>
      </c>
      <c r="AB11" s="227" t="s">
        <v>238</v>
      </c>
      <c r="AC11" s="122" t="s">
        <v>238</v>
      </c>
      <c r="AD11" s="227" t="s">
        <v>238</v>
      </c>
      <c r="AE11" s="122" t="s">
        <v>238</v>
      </c>
      <c r="AF11" s="153" t="s">
        <v>238</v>
      </c>
      <c r="AG11" s="122" t="s">
        <v>238</v>
      </c>
      <c r="AH11" s="41" t="s">
        <v>238</v>
      </c>
    </row>
    <row r="12" spans="1:34" x14ac:dyDescent="0.2">
      <c r="F12" s="227" t="s">
        <v>949</v>
      </c>
      <c r="G12" s="122" t="s">
        <v>949</v>
      </c>
      <c r="H12" s="227" t="s">
        <v>949</v>
      </c>
      <c r="I12" s="122" t="s">
        <v>949</v>
      </c>
      <c r="J12" s="227" t="s">
        <v>234</v>
      </c>
      <c r="K12" s="122" t="s">
        <v>234</v>
      </c>
      <c r="L12" s="227" t="s">
        <v>950</v>
      </c>
      <c r="M12" s="122" t="s">
        <v>950</v>
      </c>
      <c r="N12" s="227" t="s">
        <v>234</v>
      </c>
      <c r="O12" s="122" t="s">
        <v>234</v>
      </c>
      <c r="P12" s="227" t="s">
        <v>234</v>
      </c>
      <c r="Q12" s="122" t="s">
        <v>234</v>
      </c>
      <c r="R12" s="227" t="s">
        <v>234</v>
      </c>
      <c r="S12" s="122" t="s">
        <v>234</v>
      </c>
      <c r="T12" s="227" t="s">
        <v>234</v>
      </c>
      <c r="U12" s="122" t="s">
        <v>234</v>
      </c>
      <c r="V12" s="227" t="s">
        <v>234</v>
      </c>
      <c r="W12" s="122" t="s">
        <v>234</v>
      </c>
      <c r="X12" s="227" t="s">
        <v>234</v>
      </c>
      <c r="Y12" s="122" t="s">
        <v>234</v>
      </c>
      <c r="Z12" s="227" t="s">
        <v>234</v>
      </c>
      <c r="AA12" s="122" t="s">
        <v>234</v>
      </c>
      <c r="AB12" s="227" t="s">
        <v>234</v>
      </c>
      <c r="AC12" s="122" t="s">
        <v>234</v>
      </c>
      <c r="AD12" s="227" t="s">
        <v>234</v>
      </c>
      <c r="AE12" s="122" t="s">
        <v>234</v>
      </c>
      <c r="AF12" s="153" t="s">
        <v>234</v>
      </c>
      <c r="AG12" s="122" t="s">
        <v>234</v>
      </c>
      <c r="AH12" s="41" t="s">
        <v>234</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742</v>
      </c>
      <c r="B14" s="74" t="s">
        <v>5</v>
      </c>
      <c r="C14" s="77" t="s">
        <v>37</v>
      </c>
      <c r="D14" s="77" t="s">
        <v>6</v>
      </c>
      <c r="E14" s="77" t="s">
        <v>82</v>
      </c>
      <c r="F14" s="323" t="s">
        <v>659</v>
      </c>
      <c r="G14" s="142" t="s">
        <v>660</v>
      </c>
      <c r="H14" s="323" t="s">
        <v>485</v>
      </c>
      <c r="I14" s="142" t="s">
        <v>486</v>
      </c>
      <c r="J14" s="323" t="s">
        <v>483</v>
      </c>
      <c r="K14" s="142" t="s">
        <v>484</v>
      </c>
      <c r="L14" s="323" t="s">
        <v>487</v>
      </c>
      <c r="M14" s="142" t="s">
        <v>488</v>
      </c>
      <c r="N14" s="323" t="s">
        <v>477</v>
      </c>
      <c r="O14" s="142" t="s">
        <v>478</v>
      </c>
      <c r="P14" s="323" t="s">
        <v>479</v>
      </c>
      <c r="Q14" s="142" t="s">
        <v>480</v>
      </c>
      <c r="R14" s="323" t="s">
        <v>481</v>
      </c>
      <c r="S14" s="142" t="s">
        <v>482</v>
      </c>
      <c r="T14" s="323" t="s">
        <v>489</v>
      </c>
      <c r="U14" s="142" t="s">
        <v>490</v>
      </c>
      <c r="V14" s="323" t="s">
        <v>491</v>
      </c>
      <c r="W14" s="142" t="s">
        <v>492</v>
      </c>
      <c r="X14" s="323" t="s">
        <v>493</v>
      </c>
      <c r="Y14" s="142" t="s">
        <v>494</v>
      </c>
      <c r="Z14" s="323" t="s">
        <v>495</v>
      </c>
      <c r="AA14" s="142" t="s">
        <v>496</v>
      </c>
      <c r="AB14" s="323" t="s">
        <v>497</v>
      </c>
      <c r="AC14" s="142" t="s">
        <v>498</v>
      </c>
      <c r="AD14" s="323" t="s">
        <v>499</v>
      </c>
      <c r="AE14" s="142" t="s">
        <v>500</v>
      </c>
      <c r="AF14" s="142" t="s">
        <v>501</v>
      </c>
      <c r="AG14" s="142" t="s">
        <v>627</v>
      </c>
      <c r="AH14" s="323" t="s">
        <v>661</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135" priority="4">
      <formula>$D1="Male"</formula>
    </cfRule>
  </conditionalFormatting>
  <conditionalFormatting sqref="L1:M1048576">
    <cfRule type="expression" dxfId="134" priority="3">
      <formula>$D1="Female"</formula>
    </cfRule>
  </conditionalFormatting>
  <conditionalFormatting sqref="N1:N1048576 P1:P1048576 R1:R1048576 J1:J1048576 F1:F1048576 H1:H1048576 L1:L1048576 T1:T1048576 V1:V1048576 X1:X1048576 Z1:Z1048576 AB1:AB1048576 AD1:AD1048576">
    <cfRule type="expression" dxfId="133" priority="1">
      <formula>AND(ISNUMBER(F1),ROW(F1)&gt;14,ROUND(F1,2)&gt;1)</formula>
    </cfRule>
    <cfRule type="expression" dxfId="132" priority="8">
      <formula>AND(ISNUMBER(F1),ROW(F1)&gt;14,ROUND(F1,2)&lt;1)</formula>
    </cfRule>
  </conditionalFormatting>
  <conditionalFormatting sqref="AH1:AH1048576">
    <cfRule type="expression" dxfId="131" priority="2">
      <formula>AND(ISNUMBER($AH1),ROW($AH1)&gt;14,SUM($AG1)&gt;0,ROUND($AH1,2)&gt;1)</formula>
    </cfRule>
    <cfRule type="expression" dxfId="130"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J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3" t="s">
        <v>865</v>
      </c>
      <c r="K3" s="413" t="s">
        <v>565</v>
      </c>
      <c r="L3" s="116" t="s">
        <v>115</v>
      </c>
      <c r="M3" s="116" t="s">
        <v>38</v>
      </c>
      <c r="N3" s="116" t="s">
        <v>39</v>
      </c>
      <c r="O3" s="116" t="s">
        <v>42</v>
      </c>
      <c r="P3" s="94" t="s">
        <v>246</v>
      </c>
      <c r="Q3" s="92" t="s">
        <v>247</v>
      </c>
      <c r="R3" s="116" t="s">
        <v>34</v>
      </c>
      <c r="S3" s="116" t="s">
        <v>35</v>
      </c>
      <c r="T3" s="196" t="s">
        <v>765</v>
      </c>
      <c r="U3" s="205" t="s">
        <v>766</v>
      </c>
      <c r="V3" s="92" t="s">
        <v>281</v>
      </c>
      <c r="W3" s="116" t="s">
        <v>34</v>
      </c>
      <c r="X3" s="116" t="s">
        <v>35</v>
      </c>
      <c r="Y3" s="93" t="s">
        <v>301</v>
      </c>
      <c r="Z3" s="93" t="s">
        <v>302</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137</v>
      </c>
      <c r="M5" s="119" t="s">
        <v>137</v>
      </c>
      <c r="N5" s="119" t="s">
        <v>137</v>
      </c>
      <c r="O5" s="119" t="s">
        <v>137</v>
      </c>
      <c r="P5" s="54" t="s">
        <v>124</v>
      </c>
      <c r="Q5" s="47" t="s">
        <v>124</v>
      </c>
      <c r="R5" s="119" t="s">
        <v>137</v>
      </c>
      <c r="S5" s="119" t="s">
        <v>137</v>
      </c>
      <c r="T5" s="153" t="s">
        <v>137</v>
      </c>
      <c r="U5" s="122" t="s">
        <v>137</v>
      </c>
      <c r="V5" s="47" t="s">
        <v>124</v>
      </c>
      <c r="W5" s="119" t="s">
        <v>137</v>
      </c>
      <c r="X5" s="119" t="s">
        <v>137</v>
      </c>
      <c r="Y5" s="47" t="s">
        <v>124</v>
      </c>
      <c r="Z5" s="47" t="s">
        <v>124</v>
      </c>
    </row>
    <row r="6" spans="1:26" x14ac:dyDescent="0.2">
      <c r="A6" s="56" t="s">
        <v>233</v>
      </c>
      <c r="B6" s="56" t="s">
        <v>233</v>
      </c>
      <c r="C6" s="56" t="s">
        <v>233</v>
      </c>
      <c r="D6" s="56" t="s">
        <v>233</v>
      </c>
      <c r="E6" s="56" t="s">
        <v>233</v>
      </c>
      <c r="F6" s="47" t="s">
        <v>140</v>
      </c>
      <c r="G6" s="47" t="s">
        <v>140</v>
      </c>
      <c r="H6" s="47" t="s">
        <v>139</v>
      </c>
      <c r="I6" s="47" t="s">
        <v>139</v>
      </c>
      <c r="J6" s="122" t="s">
        <v>119</v>
      </c>
      <c r="K6" s="122" t="s">
        <v>119</v>
      </c>
      <c r="L6" s="119" t="s">
        <v>118</v>
      </c>
      <c r="M6" s="119" t="s">
        <v>118</v>
      </c>
      <c r="N6" s="119" t="s">
        <v>118</v>
      </c>
      <c r="O6" s="119" t="s">
        <v>118</v>
      </c>
      <c r="P6" s="54" t="s">
        <v>140</v>
      </c>
      <c r="Q6" s="47" t="s">
        <v>140</v>
      </c>
      <c r="R6" s="119" t="s">
        <v>118</v>
      </c>
      <c r="S6" s="119" t="s">
        <v>118</v>
      </c>
      <c r="T6" s="153" t="s">
        <v>138</v>
      </c>
      <c r="U6" s="122" t="s">
        <v>138</v>
      </c>
      <c r="V6" s="47" t="s">
        <v>140</v>
      </c>
      <c r="W6" s="119" t="s">
        <v>118</v>
      </c>
      <c r="X6" s="119" t="s">
        <v>118</v>
      </c>
      <c r="Y6" s="47" t="s">
        <v>119</v>
      </c>
      <c r="Z6" s="47" t="s">
        <v>119</v>
      </c>
    </row>
    <row r="7" spans="1:26" x14ac:dyDescent="0.2">
      <c r="A7" s="56" t="s">
        <v>136</v>
      </c>
      <c r="B7" s="56" t="s">
        <v>136</v>
      </c>
      <c r="C7" s="56" t="s">
        <v>136</v>
      </c>
      <c r="D7" s="56" t="s">
        <v>136</v>
      </c>
      <c r="E7" s="56" t="s">
        <v>136</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194</v>
      </c>
      <c r="M8" s="119" t="s">
        <v>194</v>
      </c>
      <c r="N8" s="119" t="s">
        <v>194</v>
      </c>
      <c r="O8" s="119" t="s">
        <v>194</v>
      </c>
      <c r="R8" s="119" t="s">
        <v>243</v>
      </c>
      <c r="S8" s="119" t="s">
        <v>243</v>
      </c>
      <c r="T8" s="331" t="s">
        <v>244</v>
      </c>
      <c r="U8" s="243" t="s">
        <v>244</v>
      </c>
      <c r="W8" s="119" t="s">
        <v>244</v>
      </c>
      <c r="X8" s="119" t="s">
        <v>244</v>
      </c>
    </row>
    <row r="9" spans="1:26" x14ac:dyDescent="0.2">
      <c r="L9" s="119" t="s">
        <v>195</v>
      </c>
      <c r="M9" s="119" t="s">
        <v>195</v>
      </c>
      <c r="N9" s="119" t="s">
        <v>195</v>
      </c>
      <c r="O9" s="119" t="s">
        <v>195</v>
      </c>
      <c r="R9" s="119" t="s">
        <v>242</v>
      </c>
      <c r="S9" s="119" t="s">
        <v>242</v>
      </c>
      <c r="T9" s="331" t="s">
        <v>245</v>
      </c>
      <c r="U9" s="243" t="s">
        <v>245</v>
      </c>
      <c r="W9" s="119" t="s">
        <v>245</v>
      </c>
      <c r="X9" s="119" t="s">
        <v>245</v>
      </c>
    </row>
    <row r="10" spans="1:26" x14ac:dyDescent="0.2">
      <c r="L10" s="119" t="s">
        <v>196</v>
      </c>
      <c r="M10" s="119" t="s">
        <v>197</v>
      </c>
      <c r="N10" s="119" t="s">
        <v>198</v>
      </c>
      <c r="O10" s="119" t="s">
        <v>199</v>
      </c>
      <c r="R10" s="119" t="s">
        <v>147</v>
      </c>
      <c r="S10" s="178" t="s">
        <v>148</v>
      </c>
      <c r="T10" s="331" t="s">
        <v>147</v>
      </c>
      <c r="U10" s="243" t="s">
        <v>148</v>
      </c>
      <c r="W10" s="119" t="s">
        <v>147</v>
      </c>
      <c r="X10" s="178" t="s">
        <v>148</v>
      </c>
    </row>
    <row r="11" spans="1:26" x14ac:dyDescent="0.2">
      <c r="F11" s="47" t="s">
        <v>952</v>
      </c>
      <c r="G11" s="47" t="s">
        <v>952</v>
      </c>
      <c r="H11" s="47" t="s">
        <v>952</v>
      </c>
      <c r="I11" s="47" t="s">
        <v>952</v>
      </c>
      <c r="J11" s="122" t="s">
        <v>952</v>
      </c>
      <c r="K11" s="122" t="s">
        <v>952</v>
      </c>
      <c r="L11" s="119" t="s">
        <v>952</v>
      </c>
      <c r="M11" s="119" t="s">
        <v>952</v>
      </c>
      <c r="N11" s="119" t="s">
        <v>952</v>
      </c>
      <c r="O11" s="119" t="s">
        <v>952</v>
      </c>
      <c r="P11" s="54" t="s">
        <v>952</v>
      </c>
      <c r="Q11" s="47" t="s">
        <v>952</v>
      </c>
      <c r="R11" s="119" t="s">
        <v>952</v>
      </c>
      <c r="S11" s="119" t="s">
        <v>952</v>
      </c>
      <c r="T11" s="153" t="s">
        <v>952</v>
      </c>
      <c r="U11" s="122" t="s">
        <v>952</v>
      </c>
      <c r="V11" s="47" t="s">
        <v>952</v>
      </c>
      <c r="W11" s="119" t="s">
        <v>952</v>
      </c>
      <c r="X11" s="119" t="s">
        <v>952</v>
      </c>
      <c r="Y11" s="47" t="s">
        <v>952</v>
      </c>
      <c r="Z11" s="47" t="s">
        <v>952</v>
      </c>
    </row>
    <row r="12" spans="1:26" x14ac:dyDescent="0.2">
      <c r="F12" s="47" t="s">
        <v>234</v>
      </c>
      <c r="G12" s="47" t="s">
        <v>234</v>
      </c>
      <c r="H12" s="47" t="s">
        <v>234</v>
      </c>
      <c r="I12" s="47" t="s">
        <v>234</v>
      </c>
      <c r="J12" s="122" t="s">
        <v>234</v>
      </c>
      <c r="K12" s="122" t="s">
        <v>234</v>
      </c>
      <c r="L12" s="119" t="s">
        <v>234</v>
      </c>
      <c r="M12" s="119" t="s">
        <v>234</v>
      </c>
      <c r="N12" s="119" t="s">
        <v>234</v>
      </c>
      <c r="O12" s="119" t="s">
        <v>234</v>
      </c>
      <c r="P12" s="54" t="s">
        <v>234</v>
      </c>
      <c r="Q12" s="47" t="s">
        <v>234</v>
      </c>
      <c r="R12" s="119" t="s">
        <v>234</v>
      </c>
      <c r="S12" s="119" t="s">
        <v>234</v>
      </c>
      <c r="T12" s="153" t="s">
        <v>234</v>
      </c>
      <c r="U12" s="122" t="s">
        <v>234</v>
      </c>
      <c r="V12" s="47" t="s">
        <v>234</v>
      </c>
      <c r="W12" s="119" t="s">
        <v>234</v>
      </c>
      <c r="X12" s="119" t="s">
        <v>234</v>
      </c>
      <c r="Y12" s="47" t="s">
        <v>234</v>
      </c>
      <c r="Z12" s="47" t="s">
        <v>234</v>
      </c>
    </row>
    <row r="14" spans="1:26" x14ac:dyDescent="0.2">
      <c r="A14" s="74" t="s">
        <v>742</v>
      </c>
      <c r="B14" s="74" t="s">
        <v>5</v>
      </c>
      <c r="C14" s="77" t="s">
        <v>37</v>
      </c>
      <c r="D14" s="77" t="s">
        <v>6</v>
      </c>
      <c r="E14" s="77" t="s">
        <v>82</v>
      </c>
      <c r="F14" s="244" t="s">
        <v>502</v>
      </c>
      <c r="G14" s="244" t="s">
        <v>503</v>
      </c>
      <c r="H14" s="244" t="s">
        <v>504</v>
      </c>
      <c r="I14" s="244" t="s">
        <v>505</v>
      </c>
      <c r="J14" s="142" t="s">
        <v>331</v>
      </c>
      <c r="K14" s="142" t="s">
        <v>332</v>
      </c>
      <c r="L14" s="142" t="s">
        <v>506</v>
      </c>
      <c r="M14" s="142" t="s">
        <v>507</v>
      </c>
      <c r="N14" s="142" t="s">
        <v>508</v>
      </c>
      <c r="O14" s="142" t="s">
        <v>509</v>
      </c>
      <c r="P14" s="245" t="s">
        <v>510</v>
      </c>
      <c r="Q14" s="142" t="s">
        <v>511</v>
      </c>
      <c r="R14" s="142" t="s">
        <v>512</v>
      </c>
      <c r="S14" s="142" t="s">
        <v>513</v>
      </c>
      <c r="T14" s="245" t="s">
        <v>514</v>
      </c>
      <c r="U14" s="142" t="s">
        <v>515</v>
      </c>
      <c r="V14" s="142" t="s">
        <v>516</v>
      </c>
      <c r="W14" s="142" t="s">
        <v>517</v>
      </c>
      <c r="X14" s="142" t="s">
        <v>518</v>
      </c>
      <c r="Y14" s="142" t="s">
        <v>519</v>
      </c>
      <c r="Z14" s="142" t="s">
        <v>520</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129" priority="20">
      <formula>AND(ISNUMBER(F1),ROUND(SUM(F1),2)&lt;1,ROW(F1)&gt;14,SUM(J1)&gt;0)</formula>
    </cfRule>
  </conditionalFormatting>
  <conditionalFormatting sqref="V1:V1048576">
    <cfRule type="expression" dxfId="128" priority="1">
      <formula>AND(ROW($V1)&gt;14,OR(SUM($R1)&gt;0,SUM($S1)&gt;0),ROUND(SUM($V1),2)&gt;1)</formula>
    </cfRule>
    <cfRule type="expression" dxfId="127" priority="19">
      <formula>AND(ROW($V1)&gt;14,OR(SUM($R1)&gt;0,SUM($S1)&gt;0),ROUND(SUM($V1),2)&lt;90%)</formula>
    </cfRule>
  </conditionalFormatting>
  <conditionalFormatting sqref="F1:F1048576 H1:H1048576">
    <cfRule type="expression" dxfId="126" priority="9">
      <formula>AND(ISNUMBER($J1),SUM($J1)&gt;0,F1="",ROW(F1)&gt;14)</formula>
    </cfRule>
  </conditionalFormatting>
  <conditionalFormatting sqref="G1:G1048576 I1:I1048576">
    <cfRule type="expression" dxfId="125" priority="8">
      <formula>AND(ISNUMBER($K1),SUM($K1)&gt;0,G1="",ROW(G1)&gt;14)</formula>
    </cfRule>
  </conditionalFormatting>
  <conditionalFormatting sqref="Q1:Q1048576">
    <cfRule type="expression" dxfId="124" priority="4">
      <formula>AND(ROW($Q1)&gt;14,ISNUMBER($O1),SUM($O1)&gt;0,ROUND(SUM($Q1),2)&gt;1)</formula>
    </cfRule>
    <cfRule type="expression" dxfId="123" priority="6">
      <formula>AND(ROW($Q1)&gt;14,ISNUMBER($O1),SUM($O1)&gt;0,ROUND(SUM($Q1),2)&lt;90%)</formula>
    </cfRule>
  </conditionalFormatting>
  <conditionalFormatting sqref="P1:P1048576">
    <cfRule type="expression" dxfId="122" priority="2">
      <formula>AND(ROW($P1)&gt;14,ISNUMBER($M1),SUM($M1)&gt;0,ROUND(SUM($P1),2)&lt;100%)</formula>
    </cfRule>
    <cfRule type="expression" dxfId="121"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358</v>
      </c>
      <c r="G3" s="92" t="s">
        <v>296</v>
      </c>
      <c r="H3" s="116" t="s">
        <v>727</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137</v>
      </c>
      <c r="G5" s="47" t="s">
        <v>124</v>
      </c>
      <c r="H5" s="122" t="s">
        <v>137</v>
      </c>
    </row>
    <row r="6" spans="1:8" x14ac:dyDescent="0.2">
      <c r="A6" s="56" t="s">
        <v>233</v>
      </c>
      <c r="B6" s="56" t="s">
        <v>233</v>
      </c>
      <c r="C6" s="56" t="s">
        <v>233</v>
      </c>
      <c r="D6" s="56" t="s">
        <v>233</v>
      </c>
      <c r="E6" s="56" t="s">
        <v>233</v>
      </c>
      <c r="F6" s="122" t="s">
        <v>138</v>
      </c>
      <c r="G6" s="47" t="s">
        <v>140</v>
      </c>
      <c r="H6" s="122" t="s">
        <v>118</v>
      </c>
    </row>
    <row r="7" spans="1:8" x14ac:dyDescent="0.2">
      <c r="A7" s="56" t="s">
        <v>136</v>
      </c>
      <c r="B7" s="56" t="s">
        <v>136</v>
      </c>
      <c r="C7" s="56" t="s">
        <v>136</v>
      </c>
      <c r="D7" s="56" t="s">
        <v>136</v>
      </c>
      <c r="E7" s="56" t="s">
        <v>136</v>
      </c>
      <c r="F7" s="122" t="s">
        <v>120</v>
      </c>
      <c r="G7" s="47" t="s">
        <v>121</v>
      </c>
      <c r="H7" s="122" t="s">
        <v>120</v>
      </c>
    </row>
    <row r="8" spans="1:8" x14ac:dyDescent="0.2">
      <c r="F8" s="122" t="s">
        <v>220</v>
      </c>
      <c r="H8" s="122" t="s">
        <v>220</v>
      </c>
    </row>
    <row r="9" spans="1:8" x14ac:dyDescent="0.2">
      <c r="F9" s="122" t="s">
        <v>221</v>
      </c>
      <c r="H9" s="122" t="s">
        <v>221</v>
      </c>
    </row>
    <row r="10" spans="1:8" x14ac:dyDescent="0.2">
      <c r="H10" s="122"/>
    </row>
    <row r="11" spans="1:8" x14ac:dyDescent="0.2">
      <c r="F11" s="122" t="s">
        <v>236</v>
      </c>
      <c r="G11" s="62" t="s">
        <v>236</v>
      </c>
      <c r="H11" s="122" t="s">
        <v>236</v>
      </c>
    </row>
    <row r="12" spans="1:8" x14ac:dyDescent="0.2">
      <c r="F12" s="122" t="s">
        <v>234</v>
      </c>
      <c r="G12" s="47" t="s">
        <v>234</v>
      </c>
      <c r="H12" s="122" t="s">
        <v>234</v>
      </c>
    </row>
    <row r="13" spans="1:8" x14ac:dyDescent="0.2">
      <c r="H13" s="122"/>
    </row>
    <row r="14" spans="1:8" x14ac:dyDescent="0.2">
      <c r="A14" s="77" t="s">
        <v>742</v>
      </c>
      <c r="B14" s="77" t="s">
        <v>5</v>
      </c>
      <c r="C14" s="77" t="s">
        <v>37</v>
      </c>
      <c r="D14" s="77" t="s">
        <v>6</v>
      </c>
      <c r="E14" s="77" t="s">
        <v>82</v>
      </c>
      <c r="F14" s="142" t="s">
        <v>545</v>
      </c>
      <c r="G14" s="142" t="s">
        <v>663</v>
      </c>
      <c r="H14" s="142" t="s">
        <v>546</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G15" activePane="bottomRight" state="frozen"/>
      <selection pane="topRight"/>
      <selection pane="bottomLeft"/>
      <selection pane="bottomRight" activeCell="U9" sqref="U9"/>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3" t="s">
        <v>812</v>
      </c>
      <c r="G3" s="197" t="s">
        <v>594</v>
      </c>
      <c r="H3" s="197" t="s">
        <v>734</v>
      </c>
      <c r="I3" s="197" t="s">
        <v>358</v>
      </c>
      <c r="J3" s="92" t="s">
        <v>295</v>
      </c>
      <c r="K3" s="92" t="s">
        <v>591</v>
      </c>
      <c r="L3" s="92" t="s">
        <v>592</v>
      </c>
      <c r="M3" s="93" t="s">
        <v>593</v>
      </c>
      <c r="N3" s="92" t="s">
        <v>861</v>
      </c>
      <c r="O3" s="116" t="s">
        <v>326</v>
      </c>
      <c r="P3" s="116" t="s">
        <v>588</v>
      </c>
      <c r="Q3" s="116" t="s">
        <v>589</v>
      </c>
      <c r="R3" s="116" t="s">
        <v>736</v>
      </c>
      <c r="S3" s="116" t="s">
        <v>737</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137</v>
      </c>
      <c r="I5" s="324" t="s">
        <v>137</v>
      </c>
      <c r="J5" s="47" t="s">
        <v>124</v>
      </c>
      <c r="K5" s="47" t="s">
        <v>124</v>
      </c>
      <c r="L5" s="47" t="s">
        <v>124</v>
      </c>
      <c r="M5" s="47" t="s">
        <v>124</v>
      </c>
      <c r="N5" s="47" t="s">
        <v>124</v>
      </c>
      <c r="O5" s="119" t="s">
        <v>124</v>
      </c>
      <c r="P5" s="119" t="s">
        <v>137</v>
      </c>
      <c r="Q5" s="119" t="s">
        <v>137</v>
      </c>
      <c r="R5" s="119" t="s">
        <v>137</v>
      </c>
      <c r="S5" s="119" t="s">
        <v>137</v>
      </c>
      <c r="T5" s="54" t="s">
        <v>124</v>
      </c>
      <c r="U5" s="119" t="s">
        <v>137</v>
      </c>
    </row>
    <row r="6" spans="1:21" x14ac:dyDescent="0.2">
      <c r="A6" s="56" t="s">
        <v>233</v>
      </c>
      <c r="B6" s="56" t="s">
        <v>233</v>
      </c>
      <c r="C6" s="56" t="s">
        <v>233</v>
      </c>
      <c r="D6" s="56" t="s">
        <v>233</v>
      </c>
      <c r="E6" s="56" t="s">
        <v>233</v>
      </c>
      <c r="F6" s="324" t="s">
        <v>119</v>
      </c>
      <c r="G6" s="324" t="s">
        <v>139</v>
      </c>
      <c r="H6" s="324" t="s">
        <v>138</v>
      </c>
      <c r="I6" s="324" t="s">
        <v>138</v>
      </c>
      <c r="J6" s="47" t="s">
        <v>140</v>
      </c>
      <c r="K6" s="47" t="s">
        <v>140</v>
      </c>
      <c r="L6" s="47" t="s">
        <v>140</v>
      </c>
      <c r="M6" s="47" t="s">
        <v>140</v>
      </c>
      <c r="N6" s="47" t="s">
        <v>140</v>
      </c>
      <c r="O6" s="119" t="s">
        <v>119</v>
      </c>
      <c r="P6" s="119" t="s">
        <v>118</v>
      </c>
      <c r="Q6" s="119" t="s">
        <v>118</v>
      </c>
      <c r="R6" s="119" t="s">
        <v>118</v>
      </c>
      <c r="S6" s="119" t="s">
        <v>118</v>
      </c>
      <c r="T6" s="54" t="s">
        <v>140</v>
      </c>
      <c r="U6" s="119" t="s">
        <v>118</v>
      </c>
    </row>
    <row r="7" spans="1:21" x14ac:dyDescent="0.2">
      <c r="A7" s="56" t="s">
        <v>136</v>
      </c>
      <c r="B7" s="56" t="s">
        <v>136</v>
      </c>
      <c r="C7" s="56" t="s">
        <v>136</v>
      </c>
      <c r="D7" s="56" t="s">
        <v>136</v>
      </c>
      <c r="E7" s="56" t="s">
        <v>136</v>
      </c>
      <c r="F7" s="324" t="s">
        <v>120</v>
      </c>
      <c r="G7" s="324" t="s">
        <v>136</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344</v>
      </c>
      <c r="H8" s="395" t="s">
        <v>961</v>
      </c>
      <c r="I8" s="344" t="s">
        <v>200</v>
      </c>
      <c r="P8" s="396" t="s">
        <v>965</v>
      </c>
      <c r="Q8" s="396" t="s">
        <v>963</v>
      </c>
      <c r="R8" s="119" t="s">
        <v>967</v>
      </c>
      <c r="S8" s="119" t="s">
        <v>967</v>
      </c>
      <c r="U8" s="119" t="s">
        <v>204</v>
      </c>
    </row>
    <row r="9" spans="1:21" x14ac:dyDescent="0.2">
      <c r="H9" s="395" t="s">
        <v>962</v>
      </c>
      <c r="I9" s="344" t="s">
        <v>201</v>
      </c>
      <c r="P9" s="396" t="s">
        <v>966</v>
      </c>
      <c r="Q9" s="396" t="s">
        <v>964</v>
      </c>
      <c r="R9" s="119" t="s">
        <v>968</v>
      </c>
      <c r="S9" s="119" t="s">
        <v>968</v>
      </c>
      <c r="U9" s="119" t="s">
        <v>205</v>
      </c>
    </row>
    <row r="10" spans="1:21" x14ac:dyDescent="0.2">
      <c r="F10" s="324" t="s">
        <v>130</v>
      </c>
      <c r="H10" s="324"/>
      <c r="R10" s="119" t="s">
        <v>203</v>
      </c>
      <c r="S10" s="119" t="s">
        <v>202</v>
      </c>
    </row>
    <row r="11" spans="1:21" x14ac:dyDescent="0.2">
      <c r="F11" s="324" t="s">
        <v>953</v>
      </c>
      <c r="H11" s="324" t="s">
        <v>953</v>
      </c>
      <c r="I11" s="122" t="s">
        <v>953</v>
      </c>
      <c r="J11" s="122" t="s">
        <v>953</v>
      </c>
      <c r="K11" s="122" t="s">
        <v>954</v>
      </c>
      <c r="L11" s="122" t="s">
        <v>955</v>
      </c>
      <c r="M11" s="122" t="s">
        <v>953</v>
      </c>
      <c r="N11" s="47" t="s">
        <v>953</v>
      </c>
      <c r="O11" s="119" t="s">
        <v>953</v>
      </c>
      <c r="P11" s="119" t="s">
        <v>954</v>
      </c>
      <c r="Q11" s="119" t="s">
        <v>955</v>
      </c>
      <c r="R11" s="119" t="s">
        <v>953</v>
      </c>
      <c r="S11" s="119" t="s">
        <v>953</v>
      </c>
      <c r="T11" s="54" t="s">
        <v>956</v>
      </c>
      <c r="U11" s="119" t="s">
        <v>956</v>
      </c>
    </row>
    <row r="12" spans="1:21" x14ac:dyDescent="0.2">
      <c r="F12" s="324" t="s">
        <v>234</v>
      </c>
      <c r="H12" s="324" t="s">
        <v>234</v>
      </c>
      <c r="I12" s="122" t="s">
        <v>234</v>
      </c>
      <c r="J12" s="122" t="s">
        <v>234</v>
      </c>
      <c r="K12" s="122" t="s">
        <v>949</v>
      </c>
      <c r="L12" s="122" t="s">
        <v>234</v>
      </c>
      <c r="M12" s="122" t="s">
        <v>234</v>
      </c>
      <c r="N12" s="47" t="s">
        <v>234</v>
      </c>
      <c r="O12" s="119" t="s">
        <v>234</v>
      </c>
      <c r="P12" s="119" t="s">
        <v>949</v>
      </c>
      <c r="Q12" s="119" t="s">
        <v>234</v>
      </c>
      <c r="R12" s="119" t="s">
        <v>234</v>
      </c>
      <c r="S12" s="119" t="s">
        <v>234</v>
      </c>
      <c r="T12" s="54" t="s">
        <v>234</v>
      </c>
      <c r="U12" s="119" t="s">
        <v>234</v>
      </c>
    </row>
    <row r="13" spans="1:21" x14ac:dyDescent="0.2">
      <c r="H13" s="324"/>
    </row>
    <row r="14" spans="1:21" x14ac:dyDescent="0.2">
      <c r="A14" s="74" t="s">
        <v>742</v>
      </c>
      <c r="B14" s="74" t="s">
        <v>5</v>
      </c>
      <c r="C14" s="74" t="s">
        <v>37</v>
      </c>
      <c r="D14" s="74" t="s">
        <v>6</v>
      </c>
      <c r="E14" s="74" t="s">
        <v>82</v>
      </c>
      <c r="F14" s="267" t="s">
        <v>368</v>
      </c>
      <c r="G14" s="271" t="s">
        <v>669</v>
      </c>
      <c r="H14" s="267" t="s">
        <v>735</v>
      </c>
      <c r="I14" s="142" t="s">
        <v>547</v>
      </c>
      <c r="J14" s="142" t="s">
        <v>672</v>
      </c>
      <c r="K14" s="142" t="s">
        <v>673</v>
      </c>
      <c r="L14" s="142" t="s">
        <v>675</v>
      </c>
      <c r="M14" s="142" t="s">
        <v>674</v>
      </c>
      <c r="N14" s="142" t="s">
        <v>676</v>
      </c>
      <c r="O14" s="242" t="s">
        <v>678</v>
      </c>
      <c r="P14" s="242" t="s">
        <v>590</v>
      </c>
      <c r="Q14" s="242" t="s">
        <v>679</v>
      </c>
      <c r="R14" s="242" t="s">
        <v>677</v>
      </c>
      <c r="S14" s="242" t="s">
        <v>548</v>
      </c>
      <c r="T14" s="245" t="s">
        <v>680</v>
      </c>
      <c r="U14" s="242" t="s">
        <v>549</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120" priority="23">
      <formula>OR($C1="18-20",$C1="18+")</formula>
    </cfRule>
  </conditionalFormatting>
  <conditionalFormatting sqref="T1:T1048576">
    <cfRule type="expression" dxfId="119" priority="3">
      <formula>AND(ISNUMBER($T1),ROW($T1)&gt;14,SUM($O1)&gt;0,ROUND(SUM($T1),2)&gt;1)</formula>
    </cfRule>
    <cfRule type="expression" dxfId="118" priority="22">
      <formula>AND(ISNUMBER($T1),ROW($T1)&gt;14,SUM($O1)&gt;0,ROUND(SUM($T1),2)&lt;1)</formula>
    </cfRule>
  </conditionalFormatting>
  <conditionalFormatting sqref="N1:N1048576">
    <cfRule type="expression" dxfId="117" priority="21">
      <formula>AND(ISNUMBER($N1),ROW($N1)&gt;14,(SUM($I1)*(1+SUM($J1))*SUM($M1))&gt;0,ROUND(SUM($N1),2)&lt;20%)</formula>
    </cfRule>
  </conditionalFormatting>
  <conditionalFormatting sqref="K1:K1048576 P1:P1048576">
    <cfRule type="expression" dxfId="116" priority="15">
      <formula>AND($B1&lt;&gt;"",ROW(K1)&gt;14,NOT(AND($D1="Female",$G1="Y",OR($C1="10-14",$C1="15-17"))))</formula>
    </cfRule>
  </conditionalFormatting>
  <conditionalFormatting sqref="Q1:Q1048576 L1:L1048576">
    <cfRule type="expression" dxfId="115" priority="14">
      <formula>AND($E1&lt;&gt;"",ROW(L1)&gt;14,NOT(OR($C1="05-09",$C1="10-14")))</formula>
    </cfRule>
  </conditionalFormatting>
  <conditionalFormatting sqref="M1:N1048576">
    <cfRule type="expression" dxfId="114" priority="2">
      <formula>AND(ROW(M1)&gt;14,ISNUMBER(M1),OR(M1&gt;1,M1&lt;0))</formula>
    </cfRule>
  </conditionalFormatting>
  <conditionalFormatting sqref="F1:F1048576">
    <cfRule type="expression" dxfId="113"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665</v>
      </c>
      <c r="D3" s="197" t="s">
        <v>666</v>
      </c>
      <c r="E3" s="92" t="s">
        <v>355</v>
      </c>
      <c r="F3" s="92" t="s">
        <v>572</v>
      </c>
      <c r="G3" s="116" t="s">
        <v>1033</v>
      </c>
      <c r="H3" s="116" t="s">
        <v>1034</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137</v>
      </c>
      <c r="D5" s="122" t="s">
        <v>137</v>
      </c>
      <c r="E5" s="47" t="s">
        <v>124</v>
      </c>
      <c r="F5" s="47" t="s">
        <v>124</v>
      </c>
      <c r="G5" s="119" t="s">
        <v>137</v>
      </c>
      <c r="H5" s="119" t="s">
        <v>137</v>
      </c>
    </row>
    <row r="6" spans="1:8" x14ac:dyDescent="0.2">
      <c r="A6" s="71" t="s">
        <v>233</v>
      </c>
      <c r="B6" s="71" t="s">
        <v>233</v>
      </c>
      <c r="C6" s="122" t="s">
        <v>138</v>
      </c>
      <c r="D6" s="122" t="s">
        <v>138</v>
      </c>
      <c r="E6" s="47" t="s">
        <v>140</v>
      </c>
      <c r="F6" s="47" t="s">
        <v>140</v>
      </c>
      <c r="G6" s="119" t="s">
        <v>118</v>
      </c>
      <c r="H6" s="119" t="s">
        <v>118</v>
      </c>
    </row>
    <row r="7" spans="1:8" x14ac:dyDescent="0.2">
      <c r="A7" s="71" t="s">
        <v>136</v>
      </c>
      <c r="B7" s="71" t="s">
        <v>136</v>
      </c>
      <c r="C7" s="122" t="s">
        <v>120</v>
      </c>
      <c r="D7" s="122" t="s">
        <v>120</v>
      </c>
      <c r="E7" s="47" t="s">
        <v>121</v>
      </c>
      <c r="F7" s="47" t="s">
        <v>121</v>
      </c>
      <c r="G7" s="119" t="s">
        <v>120</v>
      </c>
      <c r="H7" s="119" t="s">
        <v>120</v>
      </c>
    </row>
    <row r="8" spans="1:8" x14ac:dyDescent="0.2">
      <c r="A8" s="71"/>
      <c r="B8" s="71"/>
      <c r="C8" s="122" t="s">
        <v>226</v>
      </c>
      <c r="D8" s="122" t="s">
        <v>226</v>
      </c>
      <c r="G8" s="119" t="s">
        <v>226</v>
      </c>
      <c r="H8" s="119" t="s">
        <v>226</v>
      </c>
    </row>
    <row r="9" spans="1:8" x14ac:dyDescent="0.2">
      <c r="A9" s="71"/>
      <c r="B9" s="71"/>
      <c r="C9" s="122" t="s">
        <v>227</v>
      </c>
      <c r="D9" s="122" t="s">
        <v>227</v>
      </c>
      <c r="G9" s="119" t="s">
        <v>227</v>
      </c>
      <c r="H9" s="119" t="s">
        <v>227</v>
      </c>
    </row>
    <row r="10" spans="1:8" x14ac:dyDescent="0.2">
      <c r="A10" s="71"/>
      <c r="B10" s="71"/>
      <c r="C10" s="122" t="s">
        <v>228</v>
      </c>
      <c r="D10" s="122" t="s">
        <v>229</v>
      </c>
      <c r="G10" s="119" t="s">
        <v>228</v>
      </c>
      <c r="H10" s="119" t="s">
        <v>229</v>
      </c>
    </row>
    <row r="11" spans="1:8" x14ac:dyDescent="0.2">
      <c r="A11" s="71"/>
      <c r="B11" s="71"/>
    </row>
    <row r="12" spans="1:8" x14ac:dyDescent="0.2">
      <c r="A12" s="71"/>
      <c r="B12" s="71"/>
    </row>
    <row r="13" spans="1:8" x14ac:dyDescent="0.2">
      <c r="A13" s="71"/>
      <c r="B13" s="71"/>
    </row>
    <row r="14" spans="1:8" x14ac:dyDescent="0.2">
      <c r="A14" s="74" t="s">
        <v>742</v>
      </c>
      <c r="B14" s="74" t="s">
        <v>5</v>
      </c>
      <c r="C14" s="142" t="s">
        <v>554</v>
      </c>
      <c r="D14" s="273" t="s">
        <v>555</v>
      </c>
      <c r="E14" s="273" t="s">
        <v>667</v>
      </c>
      <c r="F14" s="273" t="s">
        <v>668</v>
      </c>
      <c r="G14" s="274" t="s">
        <v>556</v>
      </c>
      <c r="H14" s="274" t="s">
        <v>557</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V14" sqref="V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577</v>
      </c>
      <c r="B1" s="7"/>
      <c r="C1" s="2"/>
      <c r="D1" s="2"/>
      <c r="E1" s="2"/>
      <c r="F1" s="166" t="s">
        <v>578</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3" t="s">
        <v>830</v>
      </c>
      <c r="G3" s="123" t="s">
        <v>859</v>
      </c>
      <c r="H3" s="413" t="s">
        <v>854</v>
      </c>
      <c r="I3" s="413" t="s">
        <v>855</v>
      </c>
      <c r="J3" s="413" t="s">
        <v>856</v>
      </c>
      <c r="K3" s="413" t="s">
        <v>857</v>
      </c>
      <c r="L3" s="413" t="s">
        <v>858</v>
      </c>
      <c r="M3" s="197" t="s">
        <v>730</v>
      </c>
      <c r="N3" s="197" t="s">
        <v>731</v>
      </c>
      <c r="O3" s="197" t="s">
        <v>732</v>
      </c>
      <c r="P3" s="197" t="s">
        <v>733</v>
      </c>
      <c r="Q3" s="197" t="s">
        <v>1023</v>
      </c>
      <c r="R3" s="93" t="s">
        <v>1024</v>
      </c>
      <c r="S3" s="92" t="s">
        <v>1027</v>
      </c>
      <c r="T3" s="92" t="s">
        <v>599</v>
      </c>
      <c r="U3" s="116" t="s">
        <v>595</v>
      </c>
      <c r="V3" s="116" t="s">
        <v>598</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137</v>
      </c>
      <c r="N5" s="122" t="s">
        <v>137</v>
      </c>
      <c r="O5" s="122" t="s">
        <v>137</v>
      </c>
      <c r="P5" s="122" t="s">
        <v>137</v>
      </c>
      <c r="Q5" s="122" t="s">
        <v>124</v>
      </c>
      <c r="R5" s="47" t="s">
        <v>124</v>
      </c>
      <c r="S5" s="47" t="s">
        <v>124</v>
      </c>
      <c r="T5" s="47" t="s">
        <v>124</v>
      </c>
      <c r="U5" s="119" t="s">
        <v>137</v>
      </c>
      <c r="V5" s="119" t="s">
        <v>137</v>
      </c>
    </row>
    <row r="6" spans="1:22" x14ac:dyDescent="0.2">
      <c r="A6" s="56" t="s">
        <v>233</v>
      </c>
      <c r="B6" s="56" t="s">
        <v>233</v>
      </c>
      <c r="C6" s="56" t="s">
        <v>233</v>
      </c>
      <c r="D6" s="56" t="s">
        <v>233</v>
      </c>
      <c r="E6" s="56" t="s">
        <v>233</v>
      </c>
      <c r="F6" s="122" t="s">
        <v>119</v>
      </c>
      <c r="G6" s="122" t="s">
        <v>140</v>
      </c>
      <c r="H6" s="122" t="s">
        <v>119</v>
      </c>
      <c r="I6" s="122" t="s">
        <v>119</v>
      </c>
      <c r="J6" s="122" t="s">
        <v>119</v>
      </c>
      <c r="K6" s="122" t="s">
        <v>119</v>
      </c>
      <c r="L6" s="122" t="s">
        <v>119</v>
      </c>
      <c r="M6" s="122" t="s">
        <v>138</v>
      </c>
      <c r="N6" s="122" t="s">
        <v>138</v>
      </c>
      <c r="O6" s="122" t="s">
        <v>138</v>
      </c>
      <c r="P6" s="122" t="s">
        <v>138</v>
      </c>
      <c r="Q6" s="122" t="s">
        <v>119</v>
      </c>
      <c r="R6" s="47" t="s">
        <v>119</v>
      </c>
      <c r="S6" s="47" t="s">
        <v>140</v>
      </c>
      <c r="T6" s="47" t="s">
        <v>140</v>
      </c>
      <c r="U6" s="119" t="s">
        <v>118</v>
      </c>
      <c r="V6" s="119" t="s">
        <v>118</v>
      </c>
    </row>
    <row r="7" spans="1:22" x14ac:dyDescent="0.2">
      <c r="A7" s="56" t="s">
        <v>136</v>
      </c>
      <c r="B7" s="56" t="s">
        <v>136</v>
      </c>
      <c r="C7" s="56" t="s">
        <v>136</v>
      </c>
      <c r="D7" s="56" t="s">
        <v>136</v>
      </c>
      <c r="E7" s="56" t="s">
        <v>136</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583</v>
      </c>
      <c r="N8" s="241" t="s">
        <v>582</v>
      </c>
      <c r="O8" s="241" t="s">
        <v>581</v>
      </c>
      <c r="P8" s="241" t="s">
        <v>580</v>
      </c>
      <c r="Q8" s="241"/>
      <c r="R8" s="410"/>
      <c r="U8" s="178" t="s">
        <v>969</v>
      </c>
      <c r="V8" s="178" t="s">
        <v>970</v>
      </c>
    </row>
    <row r="9" spans="1:22" x14ac:dyDescent="0.2">
      <c r="F9" s="243"/>
      <c r="G9" s="243"/>
      <c r="H9" s="243"/>
      <c r="I9" s="243"/>
      <c r="J9" s="243"/>
      <c r="K9" s="243"/>
      <c r="L9" s="243"/>
      <c r="M9" s="344"/>
      <c r="N9" s="344"/>
      <c r="O9" s="344"/>
      <c r="P9" s="344"/>
      <c r="Q9" s="344"/>
      <c r="R9" s="411"/>
      <c r="U9" s="178"/>
      <c r="V9" s="178"/>
    </row>
    <row r="10" spans="1:22" x14ac:dyDescent="0.2">
      <c r="F10" s="243"/>
      <c r="G10" s="243"/>
      <c r="H10" s="243"/>
      <c r="I10" s="243"/>
      <c r="J10" s="243"/>
      <c r="K10" s="243"/>
      <c r="L10" s="243"/>
      <c r="M10" s="241"/>
      <c r="N10" s="241"/>
      <c r="O10" s="241"/>
      <c r="P10" s="241"/>
      <c r="Q10" s="241"/>
      <c r="R10" s="410"/>
      <c r="S10" s="335"/>
      <c r="T10" s="335"/>
      <c r="U10" s="178" t="s">
        <v>994</v>
      </c>
      <c r="V10" s="178" t="s">
        <v>995</v>
      </c>
    </row>
    <row r="11" spans="1:22" x14ac:dyDescent="0.2">
      <c r="F11" s="122" t="s">
        <v>579</v>
      </c>
      <c r="G11" s="122" t="s">
        <v>579</v>
      </c>
      <c r="H11" s="122" t="s">
        <v>860</v>
      </c>
      <c r="I11" s="122" t="s">
        <v>860</v>
      </c>
      <c r="J11" s="122" t="s">
        <v>579</v>
      </c>
      <c r="K11" s="122" t="s">
        <v>579</v>
      </c>
      <c r="L11" s="122" t="s">
        <v>579</v>
      </c>
      <c r="M11" s="122" t="s">
        <v>579</v>
      </c>
      <c r="N11" s="122" t="s">
        <v>579</v>
      </c>
      <c r="O11" s="122" t="s">
        <v>579</v>
      </c>
      <c r="P11" s="122" t="s">
        <v>579</v>
      </c>
      <c r="Q11" s="122" t="s">
        <v>579</v>
      </c>
      <c r="R11" s="47" t="s">
        <v>579</v>
      </c>
      <c r="S11" s="122" t="s">
        <v>579</v>
      </c>
      <c r="T11" s="122" t="s">
        <v>579</v>
      </c>
      <c r="U11" s="119" t="s">
        <v>579</v>
      </c>
      <c r="V11" s="119" t="s">
        <v>579</v>
      </c>
    </row>
    <row r="12" spans="1:22" x14ac:dyDescent="0.2">
      <c r="F12" s="122" t="s">
        <v>949</v>
      </c>
      <c r="G12" s="122" t="s">
        <v>949</v>
      </c>
      <c r="H12" s="122" t="s">
        <v>949</v>
      </c>
      <c r="I12" s="122" t="s">
        <v>949</v>
      </c>
      <c r="J12" s="122" t="s">
        <v>949</v>
      </c>
      <c r="K12" s="122" t="s">
        <v>949</v>
      </c>
      <c r="L12" s="122" t="s">
        <v>949</v>
      </c>
      <c r="M12" s="122" t="s">
        <v>949</v>
      </c>
      <c r="N12" s="122" t="s">
        <v>949</v>
      </c>
      <c r="O12" s="122" t="s">
        <v>949</v>
      </c>
      <c r="P12" s="122" t="s">
        <v>949</v>
      </c>
      <c r="Q12" s="122" t="s">
        <v>949</v>
      </c>
      <c r="R12" s="47" t="s">
        <v>949</v>
      </c>
      <c r="S12" s="122" t="s">
        <v>949</v>
      </c>
      <c r="T12" s="122" t="s">
        <v>949</v>
      </c>
      <c r="U12" s="119" t="s">
        <v>949</v>
      </c>
      <c r="V12" s="119" t="s">
        <v>949</v>
      </c>
    </row>
    <row r="14" spans="1:22" x14ac:dyDescent="0.2">
      <c r="A14" s="77" t="s">
        <v>742</v>
      </c>
      <c r="B14" s="77" t="s">
        <v>5</v>
      </c>
      <c r="C14" s="77" t="s">
        <v>37</v>
      </c>
      <c r="D14" s="77" t="s">
        <v>6</v>
      </c>
      <c r="E14" s="77" t="s">
        <v>82</v>
      </c>
      <c r="F14" s="142" t="s">
        <v>366</v>
      </c>
      <c r="G14" s="142" t="s">
        <v>670</v>
      </c>
      <c r="H14" s="142" t="s">
        <v>551</v>
      </c>
      <c r="I14" s="142" t="s">
        <v>553</v>
      </c>
      <c r="J14" s="142" t="s">
        <v>546</v>
      </c>
      <c r="K14" s="142" t="s">
        <v>446</v>
      </c>
      <c r="L14" s="142" t="s">
        <v>447</v>
      </c>
      <c r="M14" s="142" t="s">
        <v>584</v>
      </c>
      <c r="N14" s="142" t="s">
        <v>585</v>
      </c>
      <c r="O14" s="142" t="s">
        <v>586</v>
      </c>
      <c r="P14" s="142" t="s">
        <v>587</v>
      </c>
      <c r="Q14" s="142" t="s">
        <v>1026</v>
      </c>
      <c r="R14" s="244" t="s">
        <v>1025</v>
      </c>
      <c r="S14" s="244" t="s">
        <v>1028</v>
      </c>
      <c r="T14" s="244" t="s">
        <v>671</v>
      </c>
      <c r="U14" s="242" t="s">
        <v>596</v>
      </c>
      <c r="V14" s="242" t="s">
        <v>597</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112" priority="12">
      <formula>AND(ISNUMBER(V1),SUM($V1)&gt;SUM($U1))</formula>
    </cfRule>
  </conditionalFormatting>
  <conditionalFormatting sqref="H1:I1048576">
    <cfRule type="expression" dxfId="111" priority="4">
      <formula>AND(ROW(H1)&gt;14,$C1="10-14")</formula>
    </cfRule>
  </conditionalFormatting>
  <conditionalFormatting sqref="S1:T1048576">
    <cfRule type="expression" dxfId="110" priority="1269">
      <formula>AND(ROUND(SUM($T1),2)&gt;100%,SUM($U1)&gt;0)</formula>
    </cfRule>
  </conditionalFormatting>
  <conditionalFormatting sqref="T1:T1048576">
    <cfRule type="expression" dxfId="109" priority="1270">
      <formula>AND(ROUND(SUM($T1),2)&lt;60%,SUM($U1)&gt;0)</formula>
    </cfRule>
  </conditionalFormatting>
  <conditionalFormatting sqref="S1:S1048576">
    <cfRule type="expression" dxfId="108" priority="2">
      <formula>AND(ROUND(SUM($S1),2)&lt;&gt;0%,SUM($Q1)&gt;0,ROW($S1)&gt;14,ISNUMBER($S1))</formula>
    </cfRule>
  </conditionalFormatting>
  <conditionalFormatting sqref="F1:F1048576">
    <cfRule type="expression" dxfId="107"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3" t="s">
        <v>846</v>
      </c>
      <c r="G3" s="413" t="s">
        <v>571</v>
      </c>
      <c r="H3" s="413" t="s">
        <v>757</v>
      </c>
      <c r="I3" s="413" t="s">
        <v>758</v>
      </c>
      <c r="J3" s="197" t="s">
        <v>760</v>
      </c>
      <c r="K3" s="197" t="s">
        <v>759</v>
      </c>
      <c r="L3" s="198" t="s">
        <v>999</v>
      </c>
      <c r="M3" s="204" t="s">
        <v>761</v>
      </c>
      <c r="N3" s="197" t="s">
        <v>762</v>
      </c>
      <c r="O3" s="198" t="s">
        <v>1000</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137</v>
      </c>
      <c r="K5" s="122" t="s">
        <v>137</v>
      </c>
      <c r="L5" s="119" t="s">
        <v>137</v>
      </c>
      <c r="M5" s="153" t="s">
        <v>137</v>
      </c>
      <c r="N5" s="122" t="s">
        <v>137</v>
      </c>
      <c r="O5" s="119" t="s">
        <v>137</v>
      </c>
    </row>
    <row r="6" spans="1:15" x14ac:dyDescent="0.2">
      <c r="A6" s="56" t="s">
        <v>233</v>
      </c>
      <c r="B6" s="56" t="s">
        <v>233</v>
      </c>
      <c r="C6" s="56" t="s">
        <v>233</v>
      </c>
      <c r="D6" s="56" t="s">
        <v>233</v>
      </c>
      <c r="E6" s="56" t="s">
        <v>233</v>
      </c>
      <c r="F6" s="122" t="s">
        <v>119</v>
      </c>
      <c r="G6" s="122" t="s">
        <v>119</v>
      </c>
      <c r="H6" s="122" t="s">
        <v>119</v>
      </c>
      <c r="I6" s="122" t="s">
        <v>119</v>
      </c>
      <c r="J6" s="122" t="s">
        <v>138</v>
      </c>
      <c r="K6" s="122" t="s">
        <v>138</v>
      </c>
      <c r="L6" s="119" t="s">
        <v>118</v>
      </c>
      <c r="M6" s="153" t="s">
        <v>138</v>
      </c>
      <c r="N6" s="122" t="s">
        <v>138</v>
      </c>
      <c r="O6" s="119" t="s">
        <v>118</v>
      </c>
    </row>
    <row r="7" spans="1:15" x14ac:dyDescent="0.2">
      <c r="A7" s="56" t="s">
        <v>136</v>
      </c>
      <c r="B7" s="56" t="s">
        <v>136</v>
      </c>
      <c r="C7" s="56" t="s">
        <v>136</v>
      </c>
      <c r="D7" s="56" t="s">
        <v>136</v>
      </c>
      <c r="E7" s="56" t="s">
        <v>136</v>
      </c>
      <c r="F7" s="122" t="s">
        <v>120</v>
      </c>
      <c r="G7" s="122" t="s">
        <v>120</v>
      </c>
      <c r="H7" s="122" t="s">
        <v>120</v>
      </c>
      <c r="I7" s="122" t="s">
        <v>120</v>
      </c>
      <c r="J7" s="122" t="s">
        <v>120</v>
      </c>
      <c r="K7" s="122" t="s">
        <v>120</v>
      </c>
      <c r="L7" s="119" t="s">
        <v>120</v>
      </c>
      <c r="M7" s="153" t="s">
        <v>120</v>
      </c>
      <c r="N7" s="122" t="s">
        <v>120</v>
      </c>
      <c r="O7" s="119" t="s">
        <v>120</v>
      </c>
    </row>
    <row r="8" spans="1:15" x14ac:dyDescent="0.2">
      <c r="J8" s="344" t="s">
        <v>775</v>
      </c>
      <c r="K8" s="122" t="s">
        <v>222</v>
      </c>
      <c r="L8" s="119" t="s">
        <v>222</v>
      </c>
      <c r="M8" s="394" t="s">
        <v>777</v>
      </c>
      <c r="N8" s="122" t="s">
        <v>224</v>
      </c>
      <c r="O8" s="119" t="s">
        <v>224</v>
      </c>
    </row>
    <row r="9" spans="1:15" x14ac:dyDescent="0.2">
      <c r="J9" s="344" t="s">
        <v>776</v>
      </c>
      <c r="K9" s="122" t="s">
        <v>223</v>
      </c>
      <c r="L9" s="119" t="s">
        <v>223</v>
      </c>
      <c r="M9" s="394" t="s">
        <v>778</v>
      </c>
      <c r="N9" s="122" t="s">
        <v>225</v>
      </c>
      <c r="O9" s="119" t="s">
        <v>225</v>
      </c>
    </row>
    <row r="10" spans="1:15" x14ac:dyDescent="0.2">
      <c r="F10" s="122" t="s">
        <v>130</v>
      </c>
    </row>
    <row r="11" spans="1:15" x14ac:dyDescent="0.2">
      <c r="F11" s="122" t="s">
        <v>238</v>
      </c>
      <c r="G11" s="122" t="s">
        <v>238</v>
      </c>
      <c r="H11" s="122" t="s">
        <v>579</v>
      </c>
      <c r="I11" s="122" t="s">
        <v>579</v>
      </c>
      <c r="J11" s="122" t="s">
        <v>238</v>
      </c>
      <c r="K11" s="122" t="s">
        <v>238</v>
      </c>
      <c r="L11" s="119" t="s">
        <v>238</v>
      </c>
      <c r="M11" s="153" t="s">
        <v>238</v>
      </c>
      <c r="N11" s="122" t="s">
        <v>238</v>
      </c>
      <c r="O11" s="119" t="s">
        <v>238</v>
      </c>
    </row>
    <row r="12" spans="1:15" x14ac:dyDescent="0.2">
      <c r="F12" s="122" t="s">
        <v>234</v>
      </c>
      <c r="G12" s="122" t="s">
        <v>234</v>
      </c>
      <c r="H12" s="122" t="s">
        <v>949</v>
      </c>
      <c r="I12" s="122" t="s">
        <v>949</v>
      </c>
      <c r="J12" s="122" t="s">
        <v>234</v>
      </c>
      <c r="K12" s="122" t="s">
        <v>234</v>
      </c>
      <c r="L12" s="119" t="s">
        <v>234</v>
      </c>
      <c r="M12" s="153" t="s">
        <v>234</v>
      </c>
      <c r="N12" s="122" t="s">
        <v>234</v>
      </c>
      <c r="O12" s="119" t="s">
        <v>234</v>
      </c>
    </row>
    <row r="14" spans="1:15" x14ac:dyDescent="0.2">
      <c r="A14" s="77" t="s">
        <v>742</v>
      </c>
      <c r="B14" s="77" t="s">
        <v>5</v>
      </c>
      <c r="C14" s="77" t="s">
        <v>37</v>
      </c>
      <c r="D14" s="77" t="s">
        <v>6</v>
      </c>
      <c r="E14" s="77" t="s">
        <v>82</v>
      </c>
      <c r="F14" s="142" t="s">
        <v>368</v>
      </c>
      <c r="G14" s="142" t="s">
        <v>664</v>
      </c>
      <c r="H14" s="142" t="s">
        <v>596</v>
      </c>
      <c r="I14" s="142" t="s">
        <v>597</v>
      </c>
      <c r="J14" s="142" t="s">
        <v>763</v>
      </c>
      <c r="K14" s="142" t="s">
        <v>550</v>
      </c>
      <c r="L14" s="242" t="s">
        <v>551</v>
      </c>
      <c r="M14" s="245" t="s">
        <v>764</v>
      </c>
      <c r="N14" s="142" t="s">
        <v>552</v>
      </c>
      <c r="O14" s="242" t="s">
        <v>553</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106" priority="4">
      <formula>AND(ISNUMBER(L1),SUM($L1)&gt;SUM($O1))</formula>
    </cfRule>
  </conditionalFormatting>
  <conditionalFormatting sqref="H1:I1048576">
    <cfRule type="expression" dxfId="105" priority="2">
      <formula>AND(ROW(H1)&gt;14,$E1&lt;&gt;"",NOT(OR($C1="10-14",$C1="15-19",$C1="20-24",$C1="25-29")))</formula>
    </cfRule>
    <cfRule type="expression" dxfId="104" priority="3">
      <formula>AND(ROW(H1)&gt;14,$E1&lt;&gt;"",$D1="Males")</formula>
    </cfRule>
  </conditionalFormatting>
  <conditionalFormatting sqref="F1:F1048576">
    <cfRule type="expression" dxfId="103"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570</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284</v>
      </c>
      <c r="AC1" s="124"/>
      <c r="AD1" s="124"/>
      <c r="AE1" s="124"/>
      <c r="AF1" s="124"/>
      <c r="AG1" s="4"/>
      <c r="AH1" s="4"/>
      <c r="AI1" s="114"/>
      <c r="AJ1" s="114"/>
      <c r="AK1" s="50" t="s">
        <v>239</v>
      </c>
      <c r="AL1" s="114"/>
      <c r="AM1" s="166" t="s">
        <v>282</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847</v>
      </c>
      <c r="F3" s="198" t="s">
        <v>848</v>
      </c>
      <c r="G3" s="103" t="s">
        <v>813</v>
      </c>
      <c r="H3" s="204" t="s">
        <v>793</v>
      </c>
      <c r="I3" s="198" t="s">
        <v>794</v>
      </c>
      <c r="J3" s="369" t="s">
        <v>795</v>
      </c>
      <c r="K3" s="198" t="s">
        <v>796</v>
      </c>
      <c r="L3" s="360" t="s">
        <v>797</v>
      </c>
      <c r="M3" s="199" t="s">
        <v>798</v>
      </c>
      <c r="N3" s="360" t="s">
        <v>784</v>
      </c>
      <c r="O3" s="206" t="s">
        <v>782</v>
      </c>
      <c r="P3" s="198" t="s">
        <v>781</v>
      </c>
      <c r="Q3" s="129" t="s">
        <v>783</v>
      </c>
      <c r="R3" s="360" t="s">
        <v>785</v>
      </c>
      <c r="S3" s="390" t="s">
        <v>684</v>
      </c>
      <c r="T3" s="104" t="s">
        <v>602</v>
      </c>
      <c r="U3" s="104" t="s">
        <v>601</v>
      </c>
      <c r="V3" s="198" t="s">
        <v>786</v>
      </c>
      <c r="W3" s="224" t="s">
        <v>788</v>
      </c>
      <c r="X3" s="106" t="s">
        <v>789</v>
      </c>
      <c r="Y3" s="198" t="s">
        <v>787</v>
      </c>
      <c r="Z3" s="224" t="s">
        <v>689</v>
      </c>
      <c r="AA3" s="198" t="s">
        <v>1110</v>
      </c>
      <c r="AB3" s="94" t="s">
        <v>790</v>
      </c>
      <c r="AC3" s="197" t="s">
        <v>687</v>
      </c>
      <c r="AD3" s="197" t="s">
        <v>688</v>
      </c>
      <c r="AE3" s="197" t="s">
        <v>1057</v>
      </c>
      <c r="AF3" s="197" t="s">
        <v>1058</v>
      </c>
      <c r="AG3" s="104" t="s">
        <v>603</v>
      </c>
      <c r="AH3" s="104" t="s">
        <v>791</v>
      </c>
      <c r="AI3" s="198" t="s">
        <v>774</v>
      </c>
      <c r="AJ3" s="198" t="s">
        <v>773</v>
      </c>
      <c r="AK3" s="373" t="s">
        <v>792</v>
      </c>
      <c r="AL3" s="116" t="s">
        <v>799</v>
      </c>
      <c r="AM3" s="204" t="s">
        <v>801</v>
      </c>
      <c r="AN3" s="198" t="s">
        <v>800</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134</v>
      </c>
      <c r="F5" s="119" t="s">
        <v>134</v>
      </c>
      <c r="G5" s="65" t="s">
        <v>134</v>
      </c>
      <c r="H5" s="153" t="s">
        <v>137</v>
      </c>
      <c r="I5" s="119" t="s">
        <v>137</v>
      </c>
      <c r="J5" s="371" t="s">
        <v>137</v>
      </c>
      <c r="K5" s="119" t="s">
        <v>137</v>
      </c>
      <c r="L5" s="371" t="s">
        <v>137</v>
      </c>
      <c r="M5" s="131" t="s">
        <v>137</v>
      </c>
      <c r="N5" s="362" t="s">
        <v>137</v>
      </c>
      <c r="O5" s="125" t="s">
        <v>137</v>
      </c>
      <c r="P5" s="119" t="s">
        <v>137</v>
      </c>
      <c r="Q5" s="119" t="s">
        <v>124</v>
      </c>
      <c r="R5" s="371" t="s">
        <v>137</v>
      </c>
      <c r="S5" s="333" t="s">
        <v>124</v>
      </c>
      <c r="T5" s="49" t="s">
        <v>124</v>
      </c>
      <c r="U5" s="49" t="s">
        <v>124</v>
      </c>
      <c r="V5" s="119" t="s">
        <v>137</v>
      </c>
      <c r="W5" s="375" t="s">
        <v>124</v>
      </c>
      <c r="X5" s="49" t="s">
        <v>124</v>
      </c>
      <c r="Y5" s="119" t="s">
        <v>137</v>
      </c>
      <c r="Z5" s="375" t="s">
        <v>124</v>
      </c>
      <c r="AA5" s="119" t="s">
        <v>137</v>
      </c>
      <c r="AB5" s="54" t="s">
        <v>124</v>
      </c>
      <c r="AC5" s="122" t="s">
        <v>124</v>
      </c>
      <c r="AD5" s="122" t="s">
        <v>124</v>
      </c>
      <c r="AE5" s="122" t="s">
        <v>137</v>
      </c>
      <c r="AF5" s="122" t="s">
        <v>137</v>
      </c>
      <c r="AG5" s="49" t="s">
        <v>124</v>
      </c>
      <c r="AH5" s="49" t="s">
        <v>124</v>
      </c>
      <c r="AI5" s="119" t="s">
        <v>137</v>
      </c>
      <c r="AJ5" s="119" t="s">
        <v>137</v>
      </c>
      <c r="AK5" s="375" t="s">
        <v>124</v>
      </c>
      <c r="AL5" s="119" t="s">
        <v>137</v>
      </c>
      <c r="AM5" s="153" t="s">
        <v>137</v>
      </c>
      <c r="AN5" s="119" t="s">
        <v>137</v>
      </c>
    </row>
    <row r="6" spans="1:40" x14ac:dyDescent="0.2">
      <c r="A6" s="111" t="s">
        <v>233</v>
      </c>
      <c r="B6" s="111" t="s">
        <v>233</v>
      </c>
      <c r="C6" s="111" t="s">
        <v>233</v>
      </c>
      <c r="D6" s="111" t="s">
        <v>233</v>
      </c>
      <c r="E6" s="181" t="s">
        <v>118</v>
      </c>
      <c r="F6" s="119" t="s">
        <v>118</v>
      </c>
      <c r="G6" s="65" t="s">
        <v>118</v>
      </c>
      <c r="H6" s="153" t="s">
        <v>138</v>
      </c>
      <c r="I6" s="119" t="s">
        <v>118</v>
      </c>
      <c r="J6" s="371" t="s">
        <v>138</v>
      </c>
      <c r="K6" s="119" t="s">
        <v>118</v>
      </c>
      <c r="L6" s="371" t="s">
        <v>138</v>
      </c>
      <c r="M6" s="131" t="s">
        <v>118</v>
      </c>
      <c r="N6" s="362" t="s">
        <v>138</v>
      </c>
      <c r="O6" s="125" t="s">
        <v>138</v>
      </c>
      <c r="P6" s="119" t="s">
        <v>118</v>
      </c>
      <c r="Q6" s="119" t="s">
        <v>119</v>
      </c>
      <c r="R6" s="371" t="s">
        <v>138</v>
      </c>
      <c r="S6" s="333" t="s">
        <v>140</v>
      </c>
      <c r="T6" s="49" t="s">
        <v>140</v>
      </c>
      <c r="U6" s="49" t="s">
        <v>140</v>
      </c>
      <c r="V6" s="119" t="s">
        <v>118</v>
      </c>
      <c r="W6" s="375" t="s">
        <v>140</v>
      </c>
      <c r="X6" s="49" t="s">
        <v>140</v>
      </c>
      <c r="Y6" s="119" t="s">
        <v>118</v>
      </c>
      <c r="Z6" s="375" t="s">
        <v>140</v>
      </c>
      <c r="AA6" s="119" t="s">
        <v>118</v>
      </c>
      <c r="AB6" s="54" t="s">
        <v>119</v>
      </c>
      <c r="AC6" s="122" t="s">
        <v>119</v>
      </c>
      <c r="AD6" s="122" t="s">
        <v>119</v>
      </c>
      <c r="AE6" s="122" t="s">
        <v>138</v>
      </c>
      <c r="AF6" s="122" t="s">
        <v>138</v>
      </c>
      <c r="AG6" s="49" t="s">
        <v>140</v>
      </c>
      <c r="AH6" s="49" t="s">
        <v>140</v>
      </c>
      <c r="AI6" s="119" t="s">
        <v>118</v>
      </c>
      <c r="AJ6" s="119" t="s">
        <v>118</v>
      </c>
      <c r="AK6" s="375" t="s">
        <v>140</v>
      </c>
      <c r="AL6" s="119" t="s">
        <v>118</v>
      </c>
      <c r="AM6" s="153" t="s">
        <v>138</v>
      </c>
      <c r="AN6" s="119" t="s">
        <v>118</v>
      </c>
    </row>
    <row r="7" spans="1:40" x14ac:dyDescent="0.2">
      <c r="A7" s="111" t="s">
        <v>136</v>
      </c>
      <c r="B7" s="111" t="s">
        <v>136</v>
      </c>
      <c r="C7" s="111" t="s">
        <v>136</v>
      </c>
      <c r="D7" s="111" t="s">
        <v>136</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206</v>
      </c>
      <c r="F8" s="119" t="s">
        <v>342</v>
      </c>
      <c r="G8" s="65" t="s">
        <v>343</v>
      </c>
      <c r="H8" s="153" t="s">
        <v>216</v>
      </c>
      <c r="I8" s="119" t="s">
        <v>216</v>
      </c>
      <c r="J8" s="371" t="s">
        <v>218</v>
      </c>
      <c r="K8" s="119" t="s">
        <v>218</v>
      </c>
      <c r="L8" s="371" t="s">
        <v>207</v>
      </c>
      <c r="M8" s="131" t="s">
        <v>207</v>
      </c>
      <c r="N8" s="363" t="s">
        <v>1130</v>
      </c>
      <c r="O8" s="359" t="s">
        <v>293</v>
      </c>
      <c r="P8" s="119" t="s">
        <v>293</v>
      </c>
      <c r="Q8" s="119"/>
      <c r="R8" s="371" t="s">
        <v>214</v>
      </c>
      <c r="V8" s="119" t="s">
        <v>214</v>
      </c>
      <c r="Y8" s="119" t="s">
        <v>287</v>
      </c>
      <c r="AA8" s="119" t="s">
        <v>286</v>
      </c>
      <c r="AE8" s="243" t="s">
        <v>212</v>
      </c>
      <c r="AF8" s="243" t="s">
        <v>212</v>
      </c>
      <c r="AI8" s="119" t="s">
        <v>212</v>
      </c>
      <c r="AJ8" s="119" t="s">
        <v>212</v>
      </c>
      <c r="AK8" s="375"/>
      <c r="AL8" s="119" t="s">
        <v>283</v>
      </c>
      <c r="AM8" s="393" t="s">
        <v>315</v>
      </c>
      <c r="AN8" s="119" t="s">
        <v>315</v>
      </c>
    </row>
    <row r="9" spans="1:40" x14ac:dyDescent="0.2">
      <c r="H9" s="153" t="s">
        <v>217</v>
      </c>
      <c r="I9" s="119" t="s">
        <v>217</v>
      </c>
      <c r="J9" s="371" t="s">
        <v>219</v>
      </c>
      <c r="K9" s="119" t="s">
        <v>219</v>
      </c>
      <c r="L9" s="371" t="s">
        <v>208</v>
      </c>
      <c r="M9" s="131" t="s">
        <v>208</v>
      </c>
      <c r="N9" s="363" t="s">
        <v>1131</v>
      </c>
      <c r="O9" s="359" t="s">
        <v>294</v>
      </c>
      <c r="P9" s="119" t="s">
        <v>294</v>
      </c>
      <c r="Q9" s="119"/>
      <c r="R9" s="371" t="s">
        <v>215</v>
      </c>
      <c r="V9" s="119" t="s">
        <v>215</v>
      </c>
      <c r="Y9" s="119" t="s">
        <v>288</v>
      </c>
      <c r="AA9" s="119" t="s">
        <v>285</v>
      </c>
      <c r="AE9" s="243" t="s">
        <v>213</v>
      </c>
      <c r="AF9" s="243" t="s">
        <v>213</v>
      </c>
      <c r="AI9" s="119" t="s">
        <v>213</v>
      </c>
      <c r="AJ9" s="119" t="s">
        <v>213</v>
      </c>
      <c r="AK9" s="375"/>
      <c r="AL9" s="119" t="s">
        <v>345</v>
      </c>
      <c r="AM9" s="393" t="s">
        <v>314</v>
      </c>
      <c r="AN9" s="119" t="s">
        <v>314</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149</v>
      </c>
      <c r="AI10" s="119" t="s">
        <v>130</v>
      </c>
      <c r="AJ10" s="119" t="s">
        <v>149</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957</v>
      </c>
      <c r="F13" s="119" t="s">
        <v>957</v>
      </c>
      <c r="G13" s="65" t="s">
        <v>957</v>
      </c>
      <c r="H13" s="153" t="s">
        <v>957</v>
      </c>
      <c r="I13" s="119" t="s">
        <v>957</v>
      </c>
      <c r="J13" s="371" t="s">
        <v>957</v>
      </c>
      <c r="K13" s="119" t="s">
        <v>957</v>
      </c>
      <c r="L13" s="371" t="s">
        <v>957</v>
      </c>
      <c r="M13" s="119" t="s">
        <v>957</v>
      </c>
      <c r="N13" s="362" t="s">
        <v>957</v>
      </c>
      <c r="O13" s="125" t="s">
        <v>957</v>
      </c>
      <c r="P13" s="119" t="s">
        <v>957</v>
      </c>
      <c r="Q13" s="119" t="s">
        <v>957</v>
      </c>
      <c r="R13" s="371" t="s">
        <v>957</v>
      </c>
      <c r="S13" s="333" t="s">
        <v>957</v>
      </c>
      <c r="T13" s="49" t="s">
        <v>957</v>
      </c>
      <c r="U13" s="49" t="s">
        <v>957</v>
      </c>
      <c r="V13" s="119" t="s">
        <v>957</v>
      </c>
      <c r="W13" s="375" t="s">
        <v>957</v>
      </c>
      <c r="X13" s="49" t="s">
        <v>957</v>
      </c>
      <c r="Y13" s="119" t="s">
        <v>957</v>
      </c>
      <c r="Z13" s="375" t="s">
        <v>957</v>
      </c>
      <c r="AA13" s="119" t="s">
        <v>957</v>
      </c>
      <c r="AB13" s="54" t="s">
        <v>957</v>
      </c>
      <c r="AC13" s="122" t="s">
        <v>957</v>
      </c>
      <c r="AD13" s="122" t="s">
        <v>957</v>
      </c>
      <c r="AE13" s="122" t="s">
        <v>957</v>
      </c>
      <c r="AF13" s="122" t="s">
        <v>957</v>
      </c>
      <c r="AG13" s="49" t="s">
        <v>957</v>
      </c>
      <c r="AH13" s="49" t="s">
        <v>957</v>
      </c>
      <c r="AI13" s="119" t="s">
        <v>957</v>
      </c>
      <c r="AJ13" s="119" t="s">
        <v>957</v>
      </c>
      <c r="AK13" s="375" t="s">
        <v>957</v>
      </c>
      <c r="AL13" s="119" t="s">
        <v>957</v>
      </c>
      <c r="AM13" s="153" t="s">
        <v>957</v>
      </c>
      <c r="AN13" s="119" t="s">
        <v>957</v>
      </c>
    </row>
    <row r="14" spans="1:40" x14ac:dyDescent="0.2">
      <c r="A14" s="74" t="s">
        <v>742</v>
      </c>
      <c r="B14" s="74" t="s">
        <v>5</v>
      </c>
      <c r="C14" s="74" t="s">
        <v>79</v>
      </c>
      <c r="D14" s="74" t="s">
        <v>82</v>
      </c>
      <c r="E14" s="399" t="s">
        <v>525</v>
      </c>
      <c r="F14" s="242" t="s">
        <v>526</v>
      </c>
      <c r="G14" s="242" t="s">
        <v>527</v>
      </c>
      <c r="H14" s="245" t="s">
        <v>541</v>
      </c>
      <c r="I14" s="242" t="s">
        <v>542</v>
      </c>
      <c r="J14" s="245" t="s">
        <v>543</v>
      </c>
      <c r="K14" s="242" t="s">
        <v>544</v>
      </c>
      <c r="L14" s="245" t="s">
        <v>521</v>
      </c>
      <c r="M14" s="242" t="s">
        <v>522</v>
      </c>
      <c r="N14" s="245" t="s">
        <v>867</v>
      </c>
      <c r="O14" s="142" t="s">
        <v>868</v>
      </c>
      <c r="P14" s="242" t="s">
        <v>535</v>
      </c>
      <c r="Q14" s="242" t="s">
        <v>869</v>
      </c>
      <c r="R14" s="245" t="s">
        <v>533</v>
      </c>
      <c r="S14" s="334" t="s">
        <v>870</v>
      </c>
      <c r="T14" s="244" t="s">
        <v>872</v>
      </c>
      <c r="U14" s="244" t="s">
        <v>871</v>
      </c>
      <c r="V14" s="242" t="s">
        <v>534</v>
      </c>
      <c r="W14" s="245" t="s">
        <v>536</v>
      </c>
      <c r="X14" s="142" t="s">
        <v>537</v>
      </c>
      <c r="Y14" s="242" t="s">
        <v>538</v>
      </c>
      <c r="Z14" s="245" t="s">
        <v>539</v>
      </c>
      <c r="AA14" s="242" t="s">
        <v>540</v>
      </c>
      <c r="AB14" s="337" t="s">
        <v>873</v>
      </c>
      <c r="AC14" s="142" t="s">
        <v>874</v>
      </c>
      <c r="AD14" s="142" t="s">
        <v>875</v>
      </c>
      <c r="AE14" s="142" t="s">
        <v>1059</v>
      </c>
      <c r="AF14" s="142" t="s">
        <v>1060</v>
      </c>
      <c r="AG14" s="244" t="s">
        <v>876</v>
      </c>
      <c r="AH14" s="244" t="s">
        <v>877</v>
      </c>
      <c r="AI14" s="242" t="s">
        <v>528</v>
      </c>
      <c r="AJ14" s="242" t="s">
        <v>529</v>
      </c>
      <c r="AK14" s="245" t="s">
        <v>530</v>
      </c>
      <c r="AL14" s="242" t="s">
        <v>531</v>
      </c>
      <c r="AM14" s="245" t="s">
        <v>866</v>
      </c>
      <c r="AN14" s="242" t="s">
        <v>532</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102" priority="27">
      <formula>AND(ISNUMBER($X1),ROUND(SUM($X1),2)&lt;1)</formula>
    </cfRule>
  </conditionalFormatting>
  <conditionalFormatting sqref="Z1:Z1048576">
    <cfRule type="expression" dxfId="101" priority="28">
      <formula>AND(ISNUMBER($Z1),SUM($Y1)&gt;0,ROUND(SUM($Z1),2)&lt;95%)</formula>
    </cfRule>
  </conditionalFormatting>
  <conditionalFormatting sqref="AK1:AK1048576">
    <cfRule type="expression" dxfId="100" priority="26">
      <formula>AND(ISNUMBER($AK1),SUM($AI1)&gt;0,ROUND(SUM($AK1),2)&lt;1)</formula>
    </cfRule>
  </conditionalFormatting>
  <conditionalFormatting sqref="E1:G1048576">
    <cfRule type="expression" dxfId="99" priority="13">
      <formula>LEFT($B1,4)="_Mil"</formula>
    </cfRule>
  </conditionalFormatting>
  <conditionalFormatting sqref="W1:W1048576">
    <cfRule type="expression" dxfId="98" priority="7">
      <formula>AND(ROW($W1)&gt;14,ISNUMBER($W1),SUM($V1)&gt;0,SUM($W1)&lt;70%)</formula>
    </cfRule>
  </conditionalFormatting>
  <conditionalFormatting sqref="AG1:AG1048576">
    <cfRule type="expression" dxfId="97" priority="6">
      <formula>AND(ROW($AG1)&gt;14,ISNUMBER($AG1),SUM($AG1)&lt;95%,SUM($V1)&gt;0)</formula>
    </cfRule>
  </conditionalFormatting>
  <conditionalFormatting sqref="T1:T1048576">
    <cfRule type="expression" dxfId="96" priority="1151">
      <formula>AND(ROW($T1)&gt;14,SUM($O1)&gt;0,SUM($T1)&lt;98%)</formula>
    </cfRule>
  </conditionalFormatting>
  <conditionalFormatting sqref="U1:U1048576">
    <cfRule type="expression" dxfId="95" priority="4">
      <formula>AND(ROW($U1)&gt;14,ISNUMBER($U1),SUM($U1)&lt;98%)</formula>
    </cfRule>
  </conditionalFormatting>
  <conditionalFormatting sqref="S1:S1048576">
    <cfRule type="expression" dxfId="94" priority="3">
      <formula>AND(ROW($S1)&gt;14,ISNUMBER($S1),SUM($S1)&lt;100%)</formula>
    </cfRule>
  </conditionalFormatting>
  <conditionalFormatting sqref="S1:U1048576 W1:X1048576 Z1:Z1048576 AB1:AB1048576 AG1:AG1048576 AK1:AK1048576">
    <cfRule type="expression" dxfId="93" priority="2">
      <formula>AND(ISNUMBER(S1),ROW(S1)&gt;14,SUM(S1)&gt;1)</formula>
    </cfRule>
  </conditionalFormatting>
  <conditionalFormatting sqref="AB1:AB1048576">
    <cfRule type="expression" dxfId="92"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29"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29"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570</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851</v>
      </c>
      <c r="AV1" s="377"/>
      <c r="AW1" s="364"/>
      <c r="AX1" s="189"/>
      <c r="AY1" s="189"/>
      <c r="AZ1" s="114"/>
      <c r="BA1" s="114"/>
      <c r="BB1" s="166" t="s">
        <v>852</v>
      </c>
      <c r="BC1" s="377"/>
      <c r="BD1" s="364"/>
      <c r="BE1" s="189"/>
      <c r="BF1" s="189"/>
      <c r="BG1" s="114"/>
      <c r="BH1" s="114"/>
      <c r="BI1" s="166" t="s">
        <v>239</v>
      </c>
      <c r="BJ1" s="377"/>
      <c r="BK1" s="364"/>
      <c r="BL1" s="189"/>
      <c r="BM1" s="189"/>
      <c r="BN1" s="114"/>
      <c r="BO1" s="114"/>
      <c r="BP1" s="166" t="s">
        <v>282</v>
      </c>
      <c r="BQ1" s="377"/>
      <c r="BR1" s="364"/>
      <c r="BS1" s="189"/>
      <c r="BT1" s="189"/>
      <c r="BU1" s="114"/>
      <c r="BV1" s="114"/>
    </row>
    <row r="2" spans="1:74" s="79" customFormat="1" ht="19" x14ac:dyDescent="0.25">
      <c r="A2" s="3"/>
      <c r="B2" s="3"/>
      <c r="C2" s="170" t="s">
        <v>998</v>
      </c>
      <c r="D2" s="174"/>
      <c r="E2" s="378"/>
      <c r="F2" s="365" t="s">
        <v>850</v>
      </c>
      <c r="G2" s="190"/>
      <c r="H2" s="190"/>
      <c r="I2" s="400"/>
      <c r="J2" s="115"/>
      <c r="K2" s="170" t="s">
        <v>998</v>
      </c>
      <c r="L2" s="174"/>
      <c r="M2" s="378"/>
      <c r="N2" s="365" t="s">
        <v>850</v>
      </c>
      <c r="O2" s="190"/>
      <c r="P2" s="190"/>
      <c r="Q2" s="400"/>
      <c r="R2" s="115"/>
      <c r="S2" s="170" t="s">
        <v>998</v>
      </c>
      <c r="T2" s="378"/>
      <c r="U2" s="365" t="s">
        <v>850</v>
      </c>
      <c r="V2" s="190"/>
      <c r="W2" s="190"/>
      <c r="X2" s="400"/>
      <c r="Y2" s="115"/>
      <c r="Z2" s="170" t="s">
        <v>998</v>
      </c>
      <c r="AA2" s="378"/>
      <c r="AB2" s="365" t="s">
        <v>850</v>
      </c>
      <c r="AC2" s="190"/>
      <c r="AD2" s="190"/>
      <c r="AE2" s="400"/>
      <c r="AF2" s="115"/>
      <c r="AG2" s="170" t="s">
        <v>998</v>
      </c>
      <c r="AH2" s="378"/>
      <c r="AI2" s="365" t="s">
        <v>850</v>
      </c>
      <c r="AJ2" s="190"/>
      <c r="AK2" s="190"/>
      <c r="AL2" s="400"/>
      <c r="AM2" s="115"/>
      <c r="AN2" s="170" t="s">
        <v>998</v>
      </c>
      <c r="AO2" s="378"/>
      <c r="AP2" s="365" t="s">
        <v>850</v>
      </c>
      <c r="AQ2" s="190"/>
      <c r="AR2" s="190"/>
      <c r="AS2" s="400"/>
      <c r="AT2" s="115"/>
      <c r="AU2" s="170" t="s">
        <v>998</v>
      </c>
      <c r="AV2" s="378"/>
      <c r="AW2" s="365" t="s">
        <v>850</v>
      </c>
      <c r="AX2" s="190"/>
      <c r="AY2" s="190"/>
      <c r="AZ2" s="400"/>
      <c r="BA2" s="115"/>
      <c r="BB2" s="170" t="s">
        <v>998</v>
      </c>
      <c r="BC2" s="378"/>
      <c r="BD2" s="365" t="s">
        <v>850</v>
      </c>
      <c r="BE2" s="190"/>
      <c r="BF2" s="190"/>
      <c r="BG2" s="400"/>
      <c r="BH2" s="115"/>
      <c r="BI2" s="170" t="s">
        <v>998</v>
      </c>
      <c r="BJ2" s="378"/>
      <c r="BK2" s="365" t="s">
        <v>850</v>
      </c>
      <c r="BL2" s="190"/>
      <c r="BM2" s="190"/>
      <c r="BN2" s="400"/>
      <c r="BO2" s="115"/>
      <c r="BP2" s="170" t="s">
        <v>998</v>
      </c>
      <c r="BQ2" s="378"/>
      <c r="BR2" s="365" t="s">
        <v>850</v>
      </c>
      <c r="BS2" s="190"/>
      <c r="BT2" s="190"/>
      <c r="BU2" s="400"/>
      <c r="BV2" s="115"/>
    </row>
    <row r="3" spans="1:74" ht="117" customHeight="1" x14ac:dyDescent="0.2">
      <c r="A3"/>
      <c r="B3"/>
      <c r="C3" s="412" t="s">
        <v>996</v>
      </c>
      <c r="D3" s="418" t="s">
        <v>1052</v>
      </c>
      <c r="E3" s="426" t="s">
        <v>997</v>
      </c>
      <c r="F3" s="427" t="s">
        <v>768</v>
      </c>
      <c r="G3" s="418" t="s">
        <v>769</v>
      </c>
      <c r="H3" s="418" t="s">
        <v>772</v>
      </c>
      <c r="I3" s="413" t="s">
        <v>770</v>
      </c>
      <c r="J3" s="413" t="s">
        <v>771</v>
      </c>
      <c r="K3" s="412" t="s">
        <v>996</v>
      </c>
      <c r="L3" s="418" t="s">
        <v>1052</v>
      </c>
      <c r="M3" s="426" t="s">
        <v>997</v>
      </c>
      <c r="N3" s="427" t="s">
        <v>768</v>
      </c>
      <c r="O3" s="418" t="s">
        <v>769</v>
      </c>
      <c r="P3" s="418" t="s">
        <v>772</v>
      </c>
      <c r="Q3" s="413" t="s">
        <v>770</v>
      </c>
      <c r="R3" s="413" t="s">
        <v>771</v>
      </c>
      <c r="S3" s="412" t="s">
        <v>996</v>
      </c>
      <c r="T3" s="426" t="s">
        <v>997</v>
      </c>
      <c r="U3" s="427" t="s">
        <v>768</v>
      </c>
      <c r="V3" s="418" t="s">
        <v>769</v>
      </c>
      <c r="W3" s="418" t="s">
        <v>772</v>
      </c>
      <c r="X3" s="413" t="s">
        <v>770</v>
      </c>
      <c r="Y3" s="413" t="s">
        <v>771</v>
      </c>
      <c r="Z3" s="412" t="s">
        <v>996</v>
      </c>
      <c r="AA3" s="426" t="s">
        <v>997</v>
      </c>
      <c r="AB3" s="427" t="s">
        <v>768</v>
      </c>
      <c r="AC3" s="418" t="s">
        <v>769</v>
      </c>
      <c r="AD3" s="418" t="s">
        <v>772</v>
      </c>
      <c r="AE3" s="413" t="s">
        <v>770</v>
      </c>
      <c r="AF3" s="413" t="s">
        <v>771</v>
      </c>
      <c r="AG3" s="412" t="s">
        <v>996</v>
      </c>
      <c r="AH3" s="426" t="s">
        <v>997</v>
      </c>
      <c r="AI3" s="427" t="s">
        <v>768</v>
      </c>
      <c r="AJ3" s="418" t="s">
        <v>769</v>
      </c>
      <c r="AK3" s="418" t="s">
        <v>772</v>
      </c>
      <c r="AL3" s="413" t="s">
        <v>770</v>
      </c>
      <c r="AM3" s="413" t="s">
        <v>771</v>
      </c>
      <c r="AN3" s="412" t="s">
        <v>996</v>
      </c>
      <c r="AO3" s="426" t="s">
        <v>997</v>
      </c>
      <c r="AP3" s="427" t="s">
        <v>768</v>
      </c>
      <c r="AQ3" s="418" t="s">
        <v>769</v>
      </c>
      <c r="AR3" s="418" t="s">
        <v>772</v>
      </c>
      <c r="AS3" s="413" t="s">
        <v>770</v>
      </c>
      <c r="AT3" s="413" t="s">
        <v>771</v>
      </c>
      <c r="AU3" s="412" t="s">
        <v>996</v>
      </c>
      <c r="AV3" s="426" t="s">
        <v>997</v>
      </c>
      <c r="AW3" s="427" t="s">
        <v>768</v>
      </c>
      <c r="AX3" s="418" t="s">
        <v>769</v>
      </c>
      <c r="AY3" s="418" t="s">
        <v>772</v>
      </c>
      <c r="AZ3" s="413" t="s">
        <v>770</v>
      </c>
      <c r="BA3" s="413" t="s">
        <v>771</v>
      </c>
      <c r="BB3" s="412" t="s">
        <v>996</v>
      </c>
      <c r="BC3" s="426" t="s">
        <v>997</v>
      </c>
      <c r="BD3" s="427" t="s">
        <v>768</v>
      </c>
      <c r="BE3" s="418" t="s">
        <v>769</v>
      </c>
      <c r="BF3" s="418" t="s">
        <v>772</v>
      </c>
      <c r="BG3" s="413" t="s">
        <v>770</v>
      </c>
      <c r="BH3" s="413" t="s">
        <v>771</v>
      </c>
      <c r="BI3" s="412" t="s">
        <v>996</v>
      </c>
      <c r="BJ3" s="426" t="s">
        <v>997</v>
      </c>
      <c r="BK3" s="427" t="s">
        <v>768</v>
      </c>
      <c r="BL3" s="418" t="s">
        <v>769</v>
      </c>
      <c r="BM3" s="418" t="s">
        <v>772</v>
      </c>
      <c r="BN3" s="413" t="s">
        <v>770</v>
      </c>
      <c r="BO3" s="413" t="s">
        <v>771</v>
      </c>
      <c r="BP3" s="412" t="s">
        <v>996</v>
      </c>
      <c r="BQ3" s="426" t="s">
        <v>997</v>
      </c>
      <c r="BR3" s="427" t="s">
        <v>768</v>
      </c>
      <c r="BS3" s="418" t="s">
        <v>769</v>
      </c>
      <c r="BT3" s="418" t="s">
        <v>772</v>
      </c>
      <c r="BU3" s="413" t="s">
        <v>770</v>
      </c>
      <c r="BV3" s="413" t="s">
        <v>771</v>
      </c>
    </row>
    <row r="4" spans="1:74" x14ac:dyDescent="0.2">
      <c r="A4" s="110"/>
      <c r="B4" s="110" t="s">
        <v>4</v>
      </c>
      <c r="C4" s="361">
        <f>SUBTOTAL(109,C$15:INDEX(C:C,COUNTA($B:$B)+14-COUNTA($B$1:$B$14)))</f>
        <v>0</v>
      </c>
      <c r="D4" s="428">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28">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29" t="s">
        <v>124</v>
      </c>
      <c r="E5" s="380" t="s">
        <v>124</v>
      </c>
      <c r="F5" s="367" t="s">
        <v>124</v>
      </c>
      <c r="G5" s="163" t="s">
        <v>124</v>
      </c>
      <c r="H5" s="163" t="s">
        <v>124</v>
      </c>
      <c r="I5" s="119" t="s">
        <v>124</v>
      </c>
      <c r="J5" s="119" t="s">
        <v>124</v>
      </c>
      <c r="K5" s="362" t="s">
        <v>124</v>
      </c>
      <c r="L5" s="429"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233</v>
      </c>
      <c r="B6" s="111" t="s">
        <v>233</v>
      </c>
      <c r="C6" s="362" t="s">
        <v>119</v>
      </c>
      <c r="D6" s="429" t="s">
        <v>119</v>
      </c>
      <c r="E6" s="380" t="s">
        <v>119</v>
      </c>
      <c r="F6" s="367" t="s">
        <v>119</v>
      </c>
      <c r="G6" s="163" t="s">
        <v>119</v>
      </c>
      <c r="H6" s="163" t="s">
        <v>119</v>
      </c>
      <c r="I6" s="119" t="s">
        <v>119</v>
      </c>
      <c r="J6" s="119" t="s">
        <v>119</v>
      </c>
      <c r="K6" s="362" t="s">
        <v>119</v>
      </c>
      <c r="L6" s="429"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136</v>
      </c>
      <c r="B7" s="111" t="s">
        <v>136</v>
      </c>
      <c r="C7" s="363" t="s">
        <v>120</v>
      </c>
      <c r="D7" s="430" t="s">
        <v>120</v>
      </c>
      <c r="E7" s="381" t="s">
        <v>120</v>
      </c>
      <c r="F7" s="367" t="s">
        <v>120</v>
      </c>
      <c r="G7" s="163" t="s">
        <v>120</v>
      </c>
      <c r="H7" s="163" t="s">
        <v>120</v>
      </c>
      <c r="I7" s="119" t="s">
        <v>120</v>
      </c>
      <c r="J7" s="119" t="s">
        <v>120</v>
      </c>
      <c r="K7" s="363" t="s">
        <v>120</v>
      </c>
      <c r="L7" s="430"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30"/>
      <c r="E8" s="381"/>
      <c r="K8" s="363"/>
      <c r="L8" s="430"/>
      <c r="M8" s="381"/>
      <c r="S8" s="363"/>
      <c r="T8" s="381"/>
      <c r="Z8" s="363"/>
      <c r="AA8" s="381"/>
      <c r="AG8" s="363"/>
      <c r="AH8" s="381"/>
      <c r="AN8" s="363"/>
      <c r="AO8" s="381"/>
      <c r="AU8" s="363"/>
      <c r="AV8" s="381"/>
      <c r="BB8" s="363"/>
      <c r="BC8" s="381"/>
      <c r="BI8" s="363"/>
      <c r="BJ8" s="381"/>
      <c r="BP8" s="363"/>
      <c r="BQ8" s="381"/>
    </row>
    <row r="9" spans="1:74" x14ac:dyDescent="0.2">
      <c r="C9" s="363"/>
      <c r="D9" s="430"/>
      <c r="E9" s="381"/>
      <c r="K9" s="363"/>
      <c r="L9" s="430"/>
      <c r="M9" s="381"/>
      <c r="S9" s="363"/>
      <c r="T9" s="381"/>
      <c r="Z9" s="363"/>
      <c r="AA9" s="381"/>
      <c r="AG9" s="363"/>
      <c r="AH9" s="381"/>
      <c r="AN9" s="363"/>
      <c r="AO9" s="381"/>
      <c r="AU9" s="363"/>
      <c r="AV9" s="381"/>
      <c r="BB9" s="363"/>
      <c r="BC9" s="381"/>
      <c r="BI9" s="363"/>
      <c r="BJ9" s="381"/>
      <c r="BP9" s="363"/>
      <c r="BQ9" s="381"/>
    </row>
    <row r="10" spans="1:74" x14ac:dyDescent="0.2">
      <c r="C10" s="363"/>
      <c r="D10" s="430"/>
      <c r="E10" s="381"/>
      <c r="K10" s="363"/>
      <c r="L10" s="430"/>
      <c r="M10" s="381"/>
      <c r="S10" s="363"/>
      <c r="T10" s="381"/>
      <c r="Z10" s="363"/>
      <c r="AA10" s="381"/>
      <c r="AG10" s="363"/>
      <c r="AH10" s="381"/>
      <c r="AN10" s="363"/>
      <c r="AO10" s="381"/>
      <c r="AU10" s="363"/>
      <c r="AV10" s="381"/>
      <c r="BB10" s="363"/>
      <c r="BC10" s="381"/>
      <c r="BI10" s="363"/>
      <c r="BJ10" s="381"/>
      <c r="BP10" s="363"/>
      <c r="BQ10" s="381"/>
    </row>
    <row r="11" spans="1:74" x14ac:dyDescent="0.2">
      <c r="C11" s="363"/>
      <c r="D11" s="430"/>
      <c r="E11" s="381"/>
      <c r="K11" s="363"/>
      <c r="L11" s="430"/>
      <c r="M11" s="381"/>
      <c r="S11" s="363"/>
      <c r="T11" s="381"/>
      <c r="Z11" s="363"/>
      <c r="AA11" s="381"/>
      <c r="AG11" s="363"/>
      <c r="AH11" s="381"/>
      <c r="AN11" s="363"/>
      <c r="AO11" s="381"/>
      <c r="AU11" s="363"/>
      <c r="AV11" s="381"/>
      <c r="BB11" s="363"/>
      <c r="BC11" s="381"/>
      <c r="BI11" s="363"/>
      <c r="BJ11" s="381"/>
      <c r="BP11" s="363"/>
      <c r="BQ11" s="381"/>
    </row>
    <row r="14" spans="1:74" x14ac:dyDescent="0.2">
      <c r="A14" s="74" t="s">
        <v>742</v>
      </c>
      <c r="B14" s="74" t="s">
        <v>5</v>
      </c>
      <c r="C14" s="245" t="s">
        <v>878</v>
      </c>
      <c r="D14" s="248" t="s">
        <v>1053</v>
      </c>
      <c r="E14" s="382" t="s">
        <v>879</v>
      </c>
      <c r="F14" s="401" t="s">
        <v>888</v>
      </c>
      <c r="G14" s="328" t="s">
        <v>889</v>
      </c>
      <c r="H14" s="328" t="s">
        <v>890</v>
      </c>
      <c r="I14" s="242" t="s">
        <v>891</v>
      </c>
      <c r="J14" s="242" t="s">
        <v>892</v>
      </c>
      <c r="K14" s="245" t="s">
        <v>885</v>
      </c>
      <c r="L14" s="248" t="s">
        <v>1054</v>
      </c>
      <c r="M14" s="382" t="s">
        <v>886</v>
      </c>
      <c r="N14" s="401" t="s">
        <v>887</v>
      </c>
      <c r="O14" s="328" t="s">
        <v>893</v>
      </c>
      <c r="P14" s="328" t="s">
        <v>894</v>
      </c>
      <c r="Q14" s="242" t="s">
        <v>895</v>
      </c>
      <c r="R14" s="242" t="s">
        <v>896</v>
      </c>
      <c r="S14" s="245" t="s">
        <v>897</v>
      </c>
      <c r="T14" s="382" t="s">
        <v>898</v>
      </c>
      <c r="U14" s="401" t="s">
        <v>880</v>
      </c>
      <c r="V14" s="328" t="s">
        <v>881</v>
      </c>
      <c r="W14" s="328" t="s">
        <v>882</v>
      </c>
      <c r="X14" s="242" t="s">
        <v>883</v>
      </c>
      <c r="Y14" s="242" t="s">
        <v>884</v>
      </c>
      <c r="Z14" s="245" t="s">
        <v>899</v>
      </c>
      <c r="AA14" s="382" t="s">
        <v>900</v>
      </c>
      <c r="AB14" s="401" t="s">
        <v>901</v>
      </c>
      <c r="AC14" s="328" t="s">
        <v>902</v>
      </c>
      <c r="AD14" s="328" t="s">
        <v>903</v>
      </c>
      <c r="AE14" s="242" t="s">
        <v>904</v>
      </c>
      <c r="AF14" s="242" t="s">
        <v>905</v>
      </c>
      <c r="AG14" s="245" t="s">
        <v>906</v>
      </c>
      <c r="AH14" s="382" t="s">
        <v>907</v>
      </c>
      <c r="AI14" s="401" t="s">
        <v>908</v>
      </c>
      <c r="AJ14" s="328" t="s">
        <v>909</v>
      </c>
      <c r="AK14" s="328" t="s">
        <v>910</v>
      </c>
      <c r="AL14" s="242" t="s">
        <v>911</v>
      </c>
      <c r="AM14" s="242" t="s">
        <v>912</v>
      </c>
      <c r="AN14" s="245" t="s">
        <v>913</v>
      </c>
      <c r="AO14" s="382" t="s">
        <v>914</v>
      </c>
      <c r="AP14" s="401" t="s">
        <v>915</v>
      </c>
      <c r="AQ14" s="328" t="s">
        <v>916</v>
      </c>
      <c r="AR14" s="328" t="s">
        <v>917</v>
      </c>
      <c r="AS14" s="242" t="s">
        <v>918</v>
      </c>
      <c r="AT14" s="242" t="s">
        <v>919</v>
      </c>
      <c r="AU14" s="245" t="s">
        <v>920</v>
      </c>
      <c r="AV14" s="382" t="s">
        <v>921</v>
      </c>
      <c r="AW14" s="401" t="s">
        <v>922</v>
      </c>
      <c r="AX14" s="328" t="s">
        <v>923</v>
      </c>
      <c r="AY14" s="328" t="s">
        <v>924</v>
      </c>
      <c r="AZ14" s="242" t="s">
        <v>925</v>
      </c>
      <c r="BA14" s="242" t="s">
        <v>926</v>
      </c>
      <c r="BB14" s="245" t="s">
        <v>927</v>
      </c>
      <c r="BC14" s="382" t="s">
        <v>928</v>
      </c>
      <c r="BD14" s="401" t="s">
        <v>929</v>
      </c>
      <c r="BE14" s="328" t="s">
        <v>930</v>
      </c>
      <c r="BF14" s="328" t="s">
        <v>931</v>
      </c>
      <c r="BG14" s="242" t="s">
        <v>932</v>
      </c>
      <c r="BH14" s="242" t="s">
        <v>933</v>
      </c>
      <c r="BI14" s="245" t="s">
        <v>934</v>
      </c>
      <c r="BJ14" s="382" t="s">
        <v>935</v>
      </c>
      <c r="BK14" s="401" t="s">
        <v>936</v>
      </c>
      <c r="BL14" s="328" t="s">
        <v>937</v>
      </c>
      <c r="BM14" s="328" t="s">
        <v>938</v>
      </c>
      <c r="BN14" s="242" t="s">
        <v>939</v>
      </c>
      <c r="BO14" s="242" t="s">
        <v>940</v>
      </c>
      <c r="BP14" s="245" t="s">
        <v>941</v>
      </c>
      <c r="BQ14" s="382" t="s">
        <v>942</v>
      </c>
      <c r="BR14" s="401" t="s">
        <v>943</v>
      </c>
      <c r="BS14" s="328" t="s">
        <v>944</v>
      </c>
      <c r="BT14" s="328" t="s">
        <v>945</v>
      </c>
      <c r="BU14" s="242" t="s">
        <v>946</v>
      </c>
      <c r="BV14" s="242" t="s">
        <v>947</v>
      </c>
    </row>
    <row r="15" spans="1:74" x14ac:dyDescent="0.2">
      <c r="A15" s="75"/>
      <c r="B15" s="75"/>
      <c r="C15" s="362" cm="1">
        <f t="array" ref="C15">SUM(SUMIFS(PrEP!$O:$O,PrEP!$B:$B,$B15,PrEP!$C:$C,{"15-19","20-24","25-29","30-34","35-39","40-44","45-49","50+"},PrEP!$D:$D,"Female"))</f>
        <v>0</v>
      </c>
      <c r="D15" s="429"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91" priority="1135">
      <formula>AND(ROW($U1)&gt;14,SUM($U1)&gt;$S1)</formula>
    </cfRule>
  </conditionalFormatting>
  <conditionalFormatting sqref="T1:T1048576 V1:V1048576">
    <cfRule type="expression" dxfId="90" priority="45">
      <formula>AND(ROW($V1)&gt;14,SUM($V1)&gt;$T1)</formula>
    </cfRule>
  </conditionalFormatting>
  <conditionalFormatting sqref="C1:BV1048576">
    <cfRule type="expression" dxfId="89" priority="1136">
      <formula>C1&lt;0</formula>
    </cfRule>
  </conditionalFormatting>
  <conditionalFormatting sqref="S1:T1048576 W1:Y1048576">
    <cfRule type="expression" dxfId="88" priority="1137">
      <formula>AND(ISNUMBER(S1),(($S1-$U1)+($T1-$V1))&lt;SUM($W1:$Y1))</formula>
    </cfRule>
  </conditionalFormatting>
  <conditionalFormatting sqref="Z1:Z1048576 AB1:AB1048576">
    <cfRule type="expression" dxfId="87" priority="34">
      <formula>AND(ROW($AB1)&gt;14,SUM($AB1)&gt;$Z1)</formula>
    </cfRule>
  </conditionalFormatting>
  <conditionalFormatting sqref="AA1:AA1048576 AC1:AC1048576">
    <cfRule type="expression" dxfId="86" priority="33">
      <formula>AND(ROW($AC1)&gt;14,SUM($AC1)&gt;$AA1)</formula>
    </cfRule>
  </conditionalFormatting>
  <conditionalFormatting sqref="Z1:AA1048576 AD1:AF1048576">
    <cfRule type="expression" dxfId="85" priority="36">
      <formula>(($Z1-$AB1)+($AA1-$AC1))&lt;SUM($AD1:$AF1)</formula>
    </cfRule>
  </conditionalFormatting>
  <conditionalFormatting sqref="AG1:AG1048576 AI1:AI1048576">
    <cfRule type="expression" dxfId="84" priority="30">
      <formula>AND(ROW($AI1)&gt;14,SUM($AI1)&gt;$AG1)</formula>
    </cfRule>
  </conditionalFormatting>
  <conditionalFormatting sqref="AH1:AH1048576 AJ1:AJ1048576">
    <cfRule type="expression" dxfId="83" priority="29">
      <formula>AND(ROW($AJ1)&gt;14,SUM($AJ1)&gt;$AH1)</formula>
    </cfRule>
  </conditionalFormatting>
  <conditionalFormatting sqref="AG1:AH1048576 AK1:AM1048576">
    <cfRule type="expression" dxfId="82" priority="32">
      <formula>(($AG1-$AI1)+($AH1-$AJ1))&lt;SUM($AK1:$AM1)</formula>
    </cfRule>
  </conditionalFormatting>
  <conditionalFormatting sqref="AP1:AP1048576 AN1:AN1048576">
    <cfRule type="expression" dxfId="81" priority="26">
      <formula>AND(ROW($AP1)&gt;14,SUM($AP1)&gt;$AN1)</formula>
    </cfRule>
  </conditionalFormatting>
  <conditionalFormatting sqref="AQ1:AQ1048576 AO1:AO1048576">
    <cfRule type="expression" dxfId="80" priority="25">
      <formula>AND(ROW($AQ1)&gt;14,SUM($AQ1)&gt;$AO1)</formula>
    </cfRule>
  </conditionalFormatting>
  <conditionalFormatting sqref="AR1:AT1048576 AN1:AO1048576">
    <cfRule type="expression" dxfId="79" priority="28">
      <formula>(($AN1-$AP1)+($AO1-$AQ1))&lt;SUM($AR1:$AT1)</formula>
    </cfRule>
  </conditionalFormatting>
  <conditionalFormatting sqref="AW1:AW1048576 AU1:AU1048576">
    <cfRule type="expression" dxfId="78" priority="22">
      <formula>AND(ROW($AW1)&gt;14,SUM($AW1)&gt;$AU1)</formula>
    </cfRule>
  </conditionalFormatting>
  <conditionalFormatting sqref="AX1:AX1048576 AV1:AV1048576">
    <cfRule type="expression" dxfId="77" priority="21">
      <formula>AND(ROW($AX1)&gt;14,SUM($AX1)&gt;$AV1)</formula>
    </cfRule>
  </conditionalFormatting>
  <conditionalFormatting sqref="AY1:BA1048576 AU1:AV1048576">
    <cfRule type="expression" dxfId="76" priority="24">
      <formula>(($AU1-$AW1)+($AV1-$AX1))&lt;SUM($AY1:$BA1)</formula>
    </cfRule>
  </conditionalFormatting>
  <conditionalFormatting sqref="BB1:BB1048576 BD1:BD1048576">
    <cfRule type="expression" dxfId="75" priority="18">
      <formula>AND(ROW($BD1)&gt;14,SUM($BD1)&gt;$BB1)</formula>
    </cfRule>
  </conditionalFormatting>
  <conditionalFormatting sqref="BC1:BC1048576 BE1:BE1048576">
    <cfRule type="expression" dxfId="74" priority="17">
      <formula>AND(ROW($BE1)&gt;14,SUM($BE1)&gt;$BC1)</formula>
    </cfRule>
  </conditionalFormatting>
  <conditionalFormatting sqref="BB1:BC1048576 BF1:BH1048576">
    <cfRule type="expression" dxfId="73" priority="20">
      <formula>(($BB1-$BD1)+($BC1-$BE1))&lt;SUM($BF1:$BH1)</formula>
    </cfRule>
  </conditionalFormatting>
  <conditionalFormatting sqref="BK1:BK1048576 BI1:BI1048576">
    <cfRule type="expression" dxfId="72" priority="14">
      <formula>AND(ROW($BK1)&gt;14,SUM($BK1)&gt;$BI1)</formula>
    </cfRule>
  </conditionalFormatting>
  <conditionalFormatting sqref="BL1:BL1048576 BJ1:BJ1048576">
    <cfRule type="expression" dxfId="71" priority="13">
      <formula>AND(ROW($BL1)&gt;14,SUM($BL1)&gt;$BJ1)</formula>
    </cfRule>
  </conditionalFormatting>
  <conditionalFormatting sqref="BM1:BO1048576 BI1:BJ1048576">
    <cfRule type="expression" dxfId="70" priority="16">
      <formula>(($BI1-$BK1)+($BJ1-$BL1))&lt;SUM($BM1:$BO1)</formula>
    </cfRule>
  </conditionalFormatting>
  <conditionalFormatting sqref="BR1:BR1048576 BP1:BP1048576">
    <cfRule type="expression" dxfId="69" priority="10">
      <formula>AND(ROW($BR1)&gt;14,SUM($BR1)&gt;$BP1)</formula>
    </cfRule>
  </conditionalFormatting>
  <conditionalFormatting sqref="BS1:BS1048576 BQ1:BQ1048576">
    <cfRule type="expression" dxfId="68" priority="9">
      <formula>AND(ROW($BS1)&gt;14,SUM($BS1)&gt;$BQ1)</formula>
    </cfRule>
  </conditionalFormatting>
  <conditionalFormatting sqref="BT1:BV1048576 BP1:BQ1048576">
    <cfRule type="expression" dxfId="67" priority="12">
      <formula>(($BP1-$BR1)+($BQ1-$BS1))&lt;SUM($BT1:$BV1)</formula>
    </cfRule>
  </conditionalFormatting>
  <conditionalFormatting sqref="C1:D1048576 F1:F1048576">
    <cfRule type="expression" dxfId="66" priority="6">
      <formula>AND(ROW($F1)&gt;14,SUM($F1)&gt;$C1)</formula>
    </cfRule>
  </conditionalFormatting>
  <conditionalFormatting sqref="G1:G1048576 E1:E1048576">
    <cfRule type="expression" dxfId="65" priority="5">
      <formula>AND(ROW($G1)&gt;14,SUM($G1)&gt;$E1)</formula>
    </cfRule>
  </conditionalFormatting>
  <conditionalFormatting sqref="H1:J1048576 C1:E1048576">
    <cfRule type="expression" dxfId="64" priority="8">
      <formula>(($C1-$F1)+($E1-$G1))&lt;SUM($H1:$J1)</formula>
    </cfRule>
  </conditionalFormatting>
  <conditionalFormatting sqref="K1:L1048576 N1:N1048576">
    <cfRule type="expression" dxfId="63" priority="2">
      <formula>AND(ROW($N1)&gt;14,SUM($N1)&gt;$K1)</formula>
    </cfRule>
  </conditionalFormatting>
  <conditionalFormatting sqref="M1:M1048576 O1:O1048576">
    <cfRule type="expression" dxfId="62" priority="1">
      <formula>AND(ROW($O1)&gt;14,SUM($O1)&gt;$M1)</formula>
    </cfRule>
  </conditionalFormatting>
  <conditionalFormatting sqref="K1:M1048576 P1:R1048576">
    <cfRule type="expression" dxfId="61"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1031</v>
      </c>
      <c r="F3" s="207" t="s">
        <v>1029</v>
      </c>
      <c r="G3" s="317" t="s">
        <v>1030</v>
      </c>
      <c r="H3" s="318" t="s">
        <v>724</v>
      </c>
      <c r="I3" s="318" t="s">
        <v>1093</v>
      </c>
      <c r="J3" s="116" t="s">
        <v>726</v>
      </c>
      <c r="K3" s="116" t="s">
        <v>849</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135</v>
      </c>
      <c r="F5" s="201" t="s">
        <v>137</v>
      </c>
      <c r="G5" s="321" t="s">
        <v>124</v>
      </c>
      <c r="H5" s="322" t="s">
        <v>124</v>
      </c>
      <c r="I5" s="322" t="s">
        <v>124</v>
      </c>
      <c r="J5" s="119" t="s">
        <v>137</v>
      </c>
      <c r="K5" s="119" t="s">
        <v>135</v>
      </c>
    </row>
    <row r="6" spans="1:11" x14ac:dyDescent="0.2">
      <c r="A6" s="111" t="s">
        <v>233</v>
      </c>
      <c r="B6" s="111" t="s">
        <v>233</v>
      </c>
      <c r="C6" s="111" t="s">
        <v>233</v>
      </c>
      <c r="D6" s="111" t="s">
        <v>233</v>
      </c>
      <c r="E6" s="122" t="s">
        <v>118</v>
      </c>
      <c r="F6" s="201" t="s">
        <v>138</v>
      </c>
      <c r="G6" s="321" t="s">
        <v>119</v>
      </c>
      <c r="H6" s="322" t="s">
        <v>140</v>
      </c>
      <c r="I6" s="322" t="s">
        <v>140</v>
      </c>
      <c r="J6" s="119" t="s">
        <v>118</v>
      </c>
      <c r="K6" s="119" t="s">
        <v>118</v>
      </c>
    </row>
    <row r="7" spans="1:11" x14ac:dyDescent="0.2">
      <c r="A7" s="111" t="s">
        <v>136</v>
      </c>
      <c r="B7" s="111" t="s">
        <v>136</v>
      </c>
      <c r="C7" s="111" t="s">
        <v>136</v>
      </c>
      <c r="D7" s="111" t="s">
        <v>136</v>
      </c>
      <c r="E7" s="122" t="s">
        <v>120</v>
      </c>
      <c r="F7" s="201" t="s">
        <v>120</v>
      </c>
      <c r="G7" s="321" t="s">
        <v>121</v>
      </c>
      <c r="H7" s="322" t="s">
        <v>121</v>
      </c>
      <c r="I7" s="322" t="s">
        <v>121</v>
      </c>
      <c r="J7" s="119" t="s">
        <v>120</v>
      </c>
      <c r="K7" s="119" t="s">
        <v>120</v>
      </c>
    </row>
    <row r="8" spans="1:11" x14ac:dyDescent="0.2">
      <c r="A8" s="111"/>
      <c r="B8" s="111"/>
      <c r="C8" s="111"/>
      <c r="D8" s="111"/>
      <c r="E8" s="122" t="s">
        <v>209</v>
      </c>
      <c r="F8" s="201" t="s">
        <v>210</v>
      </c>
      <c r="G8" s="321"/>
      <c r="H8" s="322"/>
      <c r="I8" s="322"/>
      <c r="J8" s="119" t="s">
        <v>210</v>
      </c>
      <c r="K8" s="119" t="s">
        <v>209</v>
      </c>
    </row>
    <row r="9" spans="1:11" x14ac:dyDescent="0.2">
      <c r="A9" s="111"/>
      <c r="B9" s="111"/>
      <c r="C9" s="111"/>
      <c r="D9" s="111"/>
      <c r="E9" s="122"/>
      <c r="F9" s="201" t="s">
        <v>211</v>
      </c>
      <c r="G9" s="321"/>
      <c r="H9" s="322"/>
      <c r="I9" s="322"/>
      <c r="J9" s="119" t="s">
        <v>211</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234</v>
      </c>
      <c r="F12" s="201" t="s">
        <v>234</v>
      </c>
      <c r="G12" s="321" t="s">
        <v>234</v>
      </c>
      <c r="H12" s="322" t="s">
        <v>234</v>
      </c>
      <c r="I12" s="322" t="s">
        <v>234</v>
      </c>
      <c r="J12" s="119" t="s">
        <v>234</v>
      </c>
      <c r="K12" s="119" t="s">
        <v>234</v>
      </c>
    </row>
    <row r="13" spans="1:11" x14ac:dyDescent="0.2">
      <c r="A13" s="111"/>
      <c r="B13" s="111"/>
      <c r="C13" s="111"/>
      <c r="D13" s="111"/>
      <c r="E13" s="122"/>
      <c r="F13" s="201"/>
      <c r="G13" s="321"/>
      <c r="H13" s="322"/>
      <c r="I13" s="322"/>
      <c r="J13" s="119"/>
      <c r="K13" s="119"/>
    </row>
    <row r="14" spans="1:11" x14ac:dyDescent="0.2">
      <c r="A14" s="74" t="s">
        <v>742</v>
      </c>
      <c r="B14" s="74" t="s">
        <v>5</v>
      </c>
      <c r="C14" s="74" t="s">
        <v>6</v>
      </c>
      <c r="D14" s="74" t="s">
        <v>82</v>
      </c>
      <c r="E14" s="142" t="s">
        <v>662</v>
      </c>
      <c r="F14" s="142" t="s">
        <v>523</v>
      </c>
      <c r="G14" s="323" t="s">
        <v>691</v>
      </c>
      <c r="H14" s="323" t="s">
        <v>723</v>
      </c>
      <c r="I14" s="323" t="s">
        <v>725</v>
      </c>
      <c r="J14" s="142" t="s">
        <v>524</v>
      </c>
      <c r="K14" s="142" t="s">
        <v>692</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60"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tabSelected="1" zoomScale="120" zoomScaleNormal="120" workbookViewId="0">
      <pane xSplit="8" ySplit="14" topLeftCell="CJ15" activePane="bottomRight" state="frozen"/>
      <selection pane="topRight"/>
      <selection pane="bottomLeft"/>
      <selection pane="bottomRight" activeCell="CK1" sqref="CK1:CP1048576"/>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515" customWidth="1"/>
    <col min="8" max="8" width="12.83203125" style="535" customWidth="1"/>
    <col min="9" max="9" width="6.1640625" style="504"/>
    <col min="10" max="12" width="6.1640625" style="504" customWidth="1"/>
    <col min="13" max="13" width="6.1640625" style="529" customWidth="1"/>
    <col min="14" max="83" width="6.1640625" style="504" hidden="1" customWidth="1"/>
    <col min="84" max="86" width="11.83203125" customWidth="1"/>
    <col min="87" max="87" width="14.83203125" customWidth="1"/>
    <col min="88" max="88" width="11.83203125" style="522" customWidth="1"/>
    <col min="89" max="92" width="11.83203125" customWidth="1"/>
    <col min="93" max="93" width="14.83203125" customWidth="1"/>
    <col min="94" max="94" width="11.83203125" style="522" customWidth="1"/>
    <col min="95" max="98" width="11.83203125" customWidth="1"/>
    <col min="99" max="99" width="14.83203125" customWidth="1"/>
    <col min="100" max="100" width="11.83203125" style="522" customWidth="1"/>
    <col min="101" max="175" width="8.83203125" customWidth="1"/>
  </cols>
  <sheetData>
    <row r="1" spans="1:175" ht="31" customHeight="1" x14ac:dyDescent="0.2">
      <c r="A1" s="7" t="s">
        <v>84</v>
      </c>
      <c r="B1" s="7"/>
      <c r="C1" s="11"/>
      <c r="D1" s="11"/>
      <c r="E1" s="11"/>
      <c r="F1" s="19"/>
      <c r="G1" s="508"/>
      <c r="H1" s="530"/>
      <c r="I1" s="385" t="s">
        <v>1003</v>
      </c>
      <c r="J1" s="385"/>
      <c r="K1" s="385"/>
      <c r="L1" s="385"/>
      <c r="M1" s="523"/>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385"/>
      <c r="CF1" s="406" t="s">
        <v>1005</v>
      </c>
      <c r="CG1" s="173"/>
      <c r="CH1" s="446"/>
      <c r="CI1" s="51"/>
      <c r="CJ1" s="517"/>
      <c r="CK1" s="173"/>
      <c r="CL1" s="173"/>
      <c r="CM1" s="173"/>
      <c r="CN1" s="446"/>
      <c r="CO1" s="385"/>
      <c r="CP1" s="517"/>
      <c r="CQ1" s="173"/>
      <c r="CR1" s="173"/>
      <c r="CS1" s="173"/>
      <c r="CT1" s="446"/>
      <c r="CU1" s="51"/>
      <c r="CV1" s="517"/>
      <c r="CW1" s="173" t="s">
        <v>1002</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8"/>
      <c r="G2" s="509" t="s">
        <v>80</v>
      </c>
      <c r="H2" s="531"/>
      <c r="I2" s="386" t="s">
        <v>1015</v>
      </c>
      <c r="J2" s="386"/>
      <c r="K2" s="386"/>
      <c r="L2" s="386"/>
      <c r="M2" s="524"/>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386"/>
      <c r="CF2" s="404" t="s">
        <v>1011</v>
      </c>
      <c r="CG2" s="174"/>
      <c r="CH2" s="447"/>
      <c r="CI2" s="53"/>
      <c r="CJ2" s="518"/>
      <c r="CK2" s="174" t="s">
        <v>1007</v>
      </c>
      <c r="CL2" s="174"/>
      <c r="CM2" s="174"/>
      <c r="CN2" s="447"/>
      <c r="CO2" s="386"/>
      <c r="CP2" s="518"/>
      <c r="CQ2" s="174" t="s">
        <v>1006</v>
      </c>
      <c r="CR2" s="174"/>
      <c r="CS2" s="174"/>
      <c r="CT2" s="447"/>
      <c r="CU2" s="53"/>
      <c r="CV2" s="518"/>
      <c r="CW2" s="216" t="s">
        <v>1001</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8" t="s">
        <v>1101</v>
      </c>
      <c r="B3" s="469"/>
      <c r="C3" s="13"/>
      <c r="D3" s="13"/>
      <c r="E3" s="13"/>
      <c r="F3" s="478"/>
      <c r="G3" s="510"/>
      <c r="H3" s="531"/>
      <c r="I3" s="386"/>
      <c r="J3" s="386"/>
      <c r="K3" s="386"/>
      <c r="L3" s="386"/>
      <c r="M3" s="524"/>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404"/>
      <c r="CG3" s="174"/>
      <c r="CH3" s="505" t="s">
        <v>1150</v>
      </c>
      <c r="CI3" s="506" t="s">
        <v>1148</v>
      </c>
      <c r="CJ3" s="518"/>
      <c r="CK3" s="174"/>
      <c r="CL3" s="174"/>
      <c r="CM3" s="174"/>
      <c r="CN3" s="505" t="s">
        <v>1150</v>
      </c>
      <c r="CO3" s="507" t="s">
        <v>1148</v>
      </c>
      <c r="CP3" s="518"/>
      <c r="CQ3" s="174"/>
      <c r="CR3" s="174"/>
      <c r="CS3" s="174"/>
      <c r="CT3" s="505" t="s">
        <v>1150</v>
      </c>
      <c r="CU3" s="506" t="s">
        <v>1148</v>
      </c>
      <c r="CV3" s="518"/>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9"/>
      <c r="G4" s="511"/>
      <c r="H4" s="532"/>
      <c r="I4" s="499"/>
      <c r="J4" s="499"/>
      <c r="K4" s="499"/>
      <c r="L4" s="499"/>
      <c r="M4" s="525"/>
      <c r="N4" s="499"/>
      <c r="O4" s="499"/>
      <c r="P4" s="499"/>
      <c r="Q4" s="499"/>
      <c r="R4" s="499"/>
      <c r="S4" s="499"/>
      <c r="T4" s="49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438"/>
      <c r="CG4" s="429"/>
      <c r="CH4" s="448"/>
      <c r="CI4" s="333"/>
      <c r="CJ4" s="519"/>
      <c r="CK4" s="429"/>
      <c r="CL4" s="429"/>
      <c r="CM4" s="429"/>
      <c r="CN4" s="448"/>
      <c r="CO4" s="442"/>
      <c r="CP4" s="519"/>
      <c r="CQ4" s="429"/>
      <c r="CR4" s="429"/>
      <c r="CS4" s="429"/>
      <c r="CT4" s="448"/>
      <c r="CU4" s="333"/>
      <c r="CV4" s="519"/>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row>
    <row r="5" spans="1:175" x14ac:dyDescent="0.2">
      <c r="A5" s="470" t="s">
        <v>124</v>
      </c>
      <c r="B5" s="470" t="s">
        <v>124</v>
      </c>
      <c r="C5" s="470" t="s">
        <v>124</v>
      </c>
      <c r="D5" s="470" t="s">
        <v>124</v>
      </c>
      <c r="E5" s="470" t="s">
        <v>124</v>
      </c>
      <c r="F5" s="480" t="s">
        <v>124</v>
      </c>
      <c r="G5" s="512" t="s">
        <v>124</v>
      </c>
      <c r="H5" s="533" t="s">
        <v>124</v>
      </c>
      <c r="I5" s="500" t="s">
        <v>124</v>
      </c>
      <c r="J5" s="500" t="s">
        <v>124</v>
      </c>
      <c r="K5" s="500" t="s">
        <v>124</v>
      </c>
      <c r="L5" s="500" t="s">
        <v>124</v>
      </c>
      <c r="M5" s="526" t="s">
        <v>124</v>
      </c>
      <c r="N5" s="500" t="s">
        <v>124</v>
      </c>
      <c r="O5" s="500" t="s">
        <v>124</v>
      </c>
      <c r="P5" s="500" t="s">
        <v>124</v>
      </c>
      <c r="Q5" s="500" t="s">
        <v>124</v>
      </c>
      <c r="R5" s="500" t="s">
        <v>124</v>
      </c>
      <c r="S5" s="500" t="s">
        <v>124</v>
      </c>
      <c r="T5" s="500" t="s">
        <v>124</v>
      </c>
      <c r="U5" s="501" t="s">
        <v>124</v>
      </c>
      <c r="V5" s="501" t="s">
        <v>124</v>
      </c>
      <c r="W5" s="501" t="s">
        <v>124</v>
      </c>
      <c r="X5" s="501" t="s">
        <v>124</v>
      </c>
      <c r="Y5" s="501" t="s">
        <v>124</v>
      </c>
      <c r="Z5" s="501" t="s">
        <v>124</v>
      </c>
      <c r="AA5" s="501" t="s">
        <v>124</v>
      </c>
      <c r="AB5" s="501" t="s">
        <v>124</v>
      </c>
      <c r="AC5" s="501" t="s">
        <v>124</v>
      </c>
      <c r="AD5" s="501" t="s">
        <v>124</v>
      </c>
      <c r="AE5" s="501" t="s">
        <v>124</v>
      </c>
      <c r="AF5" s="501" t="s">
        <v>124</v>
      </c>
      <c r="AG5" s="501" t="s">
        <v>124</v>
      </c>
      <c r="AH5" s="501" t="s">
        <v>124</v>
      </c>
      <c r="AI5" s="501" t="s">
        <v>124</v>
      </c>
      <c r="AJ5" s="501" t="s">
        <v>124</v>
      </c>
      <c r="AK5" s="501" t="s">
        <v>124</v>
      </c>
      <c r="AL5" s="501" t="s">
        <v>124</v>
      </c>
      <c r="AM5" s="501" t="s">
        <v>124</v>
      </c>
      <c r="AN5" s="501" t="s">
        <v>124</v>
      </c>
      <c r="AO5" s="501" t="s">
        <v>124</v>
      </c>
      <c r="AP5" s="501" t="s">
        <v>124</v>
      </c>
      <c r="AQ5" s="501" t="s">
        <v>124</v>
      </c>
      <c r="AR5" s="501" t="s">
        <v>124</v>
      </c>
      <c r="AS5" s="501" t="s">
        <v>124</v>
      </c>
      <c r="AT5" s="501" t="s">
        <v>124</v>
      </c>
      <c r="AU5" s="501" t="s">
        <v>124</v>
      </c>
      <c r="AV5" s="501" t="s">
        <v>124</v>
      </c>
      <c r="AW5" s="501" t="s">
        <v>124</v>
      </c>
      <c r="AX5" s="501" t="s">
        <v>124</v>
      </c>
      <c r="AY5" s="501" t="s">
        <v>124</v>
      </c>
      <c r="AZ5" s="501" t="s">
        <v>124</v>
      </c>
      <c r="BA5" s="501" t="s">
        <v>124</v>
      </c>
      <c r="BB5" s="501" t="s">
        <v>124</v>
      </c>
      <c r="BC5" s="501" t="s">
        <v>124</v>
      </c>
      <c r="BD5" s="501" t="s">
        <v>124</v>
      </c>
      <c r="BE5" s="501" t="s">
        <v>124</v>
      </c>
      <c r="BF5" s="501" t="s">
        <v>124</v>
      </c>
      <c r="BG5" s="501" t="s">
        <v>124</v>
      </c>
      <c r="BH5" s="501" t="s">
        <v>124</v>
      </c>
      <c r="BI5" s="501" t="s">
        <v>124</v>
      </c>
      <c r="BJ5" s="501" t="s">
        <v>124</v>
      </c>
      <c r="BK5" s="501" t="s">
        <v>124</v>
      </c>
      <c r="BL5" s="501" t="s">
        <v>124</v>
      </c>
      <c r="BM5" s="501" t="s">
        <v>124</v>
      </c>
      <c r="BN5" s="501" t="s">
        <v>124</v>
      </c>
      <c r="BO5" s="501" t="s">
        <v>124</v>
      </c>
      <c r="BP5" s="501" t="s">
        <v>124</v>
      </c>
      <c r="BQ5" s="501" t="s">
        <v>124</v>
      </c>
      <c r="BR5" s="501" t="s">
        <v>124</v>
      </c>
      <c r="BS5" s="501" t="s">
        <v>124</v>
      </c>
      <c r="BT5" s="501" t="s">
        <v>124</v>
      </c>
      <c r="BU5" s="501" t="s">
        <v>124</v>
      </c>
      <c r="BV5" s="501" t="s">
        <v>124</v>
      </c>
      <c r="BW5" s="501" t="s">
        <v>124</v>
      </c>
      <c r="BX5" s="501" t="s">
        <v>124</v>
      </c>
      <c r="BY5" s="501" t="s">
        <v>124</v>
      </c>
      <c r="BZ5" s="501" t="s">
        <v>124</v>
      </c>
      <c r="CA5" s="501" t="s">
        <v>124</v>
      </c>
      <c r="CB5" s="501" t="s">
        <v>124</v>
      </c>
      <c r="CC5" s="501" t="s">
        <v>124</v>
      </c>
      <c r="CD5" s="501" t="s">
        <v>124</v>
      </c>
      <c r="CE5" s="501" t="s">
        <v>124</v>
      </c>
      <c r="CF5" s="471" t="s">
        <v>124</v>
      </c>
      <c r="CG5" s="472" t="s">
        <v>124</v>
      </c>
      <c r="CH5" s="474" t="s">
        <v>124</v>
      </c>
      <c r="CI5" s="473" t="s">
        <v>124</v>
      </c>
      <c r="CJ5" s="520" t="s">
        <v>137</v>
      </c>
      <c r="CK5" s="472" t="s">
        <v>124</v>
      </c>
      <c r="CL5" s="472" t="s">
        <v>124</v>
      </c>
      <c r="CM5" s="472" t="s">
        <v>124</v>
      </c>
      <c r="CN5" s="474" t="s">
        <v>124</v>
      </c>
      <c r="CO5" s="475" t="s">
        <v>124</v>
      </c>
      <c r="CP5" s="520" t="s">
        <v>137</v>
      </c>
      <c r="CQ5" s="472" t="s">
        <v>124</v>
      </c>
      <c r="CR5" s="472" t="s">
        <v>124</v>
      </c>
      <c r="CS5" s="472"/>
      <c r="CT5" s="474" t="s">
        <v>124</v>
      </c>
      <c r="CU5" s="473" t="s">
        <v>124</v>
      </c>
      <c r="CV5" s="520" t="s">
        <v>137</v>
      </c>
      <c r="CW5" s="476" t="s">
        <v>137</v>
      </c>
      <c r="CX5" s="476" t="s">
        <v>137</v>
      </c>
      <c r="CY5" s="476" t="s">
        <v>137</v>
      </c>
      <c r="CZ5" s="476" t="s">
        <v>137</v>
      </c>
      <c r="DA5" s="476" t="s">
        <v>137</v>
      </c>
      <c r="DB5" s="476" t="s">
        <v>137</v>
      </c>
      <c r="DC5" s="476" t="s">
        <v>137</v>
      </c>
      <c r="DD5" s="476" t="s">
        <v>137</v>
      </c>
      <c r="DE5" s="476" t="s">
        <v>137</v>
      </c>
      <c r="DF5" s="476" t="s">
        <v>137</v>
      </c>
      <c r="DG5" s="476" t="s">
        <v>137</v>
      </c>
      <c r="DH5" s="476" t="s">
        <v>137</v>
      </c>
      <c r="DI5" s="476" t="s">
        <v>137</v>
      </c>
      <c r="DJ5" s="476" t="s">
        <v>137</v>
      </c>
      <c r="DK5" s="476" t="s">
        <v>137</v>
      </c>
      <c r="DL5" s="476" t="s">
        <v>137</v>
      </c>
      <c r="DM5" s="476" t="s">
        <v>137</v>
      </c>
      <c r="DN5" s="476" t="s">
        <v>137</v>
      </c>
      <c r="DO5" s="476" t="s">
        <v>137</v>
      </c>
      <c r="DP5" s="476" t="s">
        <v>137</v>
      </c>
      <c r="DQ5" s="476" t="s">
        <v>137</v>
      </c>
      <c r="DR5" s="476" t="s">
        <v>137</v>
      </c>
      <c r="DS5" s="476" t="s">
        <v>137</v>
      </c>
      <c r="DT5" s="476" t="s">
        <v>137</v>
      </c>
      <c r="DU5" s="476" t="s">
        <v>137</v>
      </c>
      <c r="DV5" s="476" t="s">
        <v>137</v>
      </c>
      <c r="DW5" s="476" t="s">
        <v>137</v>
      </c>
      <c r="DX5" s="476" t="s">
        <v>137</v>
      </c>
      <c r="DY5" s="476" t="s">
        <v>137</v>
      </c>
      <c r="DZ5" s="476" t="s">
        <v>137</v>
      </c>
      <c r="EA5" s="476" t="s">
        <v>137</v>
      </c>
      <c r="EB5" s="476" t="s">
        <v>137</v>
      </c>
      <c r="EC5" s="476" t="s">
        <v>137</v>
      </c>
      <c r="ED5" s="476" t="s">
        <v>137</v>
      </c>
      <c r="EE5" s="476" t="s">
        <v>137</v>
      </c>
      <c r="EF5" s="476" t="s">
        <v>137</v>
      </c>
      <c r="EG5" s="476" t="s">
        <v>137</v>
      </c>
      <c r="EH5" s="476" t="s">
        <v>137</v>
      </c>
      <c r="EI5" s="476" t="s">
        <v>137</v>
      </c>
      <c r="EJ5" s="476" t="s">
        <v>137</v>
      </c>
      <c r="EK5" s="476" t="s">
        <v>137</v>
      </c>
      <c r="EL5" s="476" t="s">
        <v>137</v>
      </c>
      <c r="EM5" s="476" t="s">
        <v>137</v>
      </c>
      <c r="EN5" s="476" t="s">
        <v>137</v>
      </c>
      <c r="EO5" s="476" t="s">
        <v>137</v>
      </c>
      <c r="EP5" s="476" t="s">
        <v>137</v>
      </c>
      <c r="EQ5" s="476" t="s">
        <v>137</v>
      </c>
      <c r="ER5" s="476" t="s">
        <v>137</v>
      </c>
      <c r="ES5" s="476" t="s">
        <v>137</v>
      </c>
      <c r="ET5" s="476" t="s">
        <v>137</v>
      </c>
      <c r="EU5" s="476" t="s">
        <v>137</v>
      </c>
      <c r="EV5" s="476" t="s">
        <v>137</v>
      </c>
      <c r="EW5" s="476" t="s">
        <v>137</v>
      </c>
      <c r="EX5" s="476" t="s">
        <v>137</v>
      </c>
      <c r="EY5" s="476" t="s">
        <v>137</v>
      </c>
      <c r="EZ5" s="476" t="s">
        <v>137</v>
      </c>
      <c r="FA5" s="476" t="s">
        <v>137</v>
      </c>
      <c r="FB5" s="476" t="s">
        <v>137</v>
      </c>
      <c r="FC5" s="476" t="s">
        <v>137</v>
      </c>
      <c r="FD5" s="476" t="s">
        <v>137</v>
      </c>
      <c r="FE5" s="476" t="s">
        <v>137</v>
      </c>
      <c r="FF5" s="476" t="s">
        <v>137</v>
      </c>
      <c r="FG5" s="476" t="s">
        <v>137</v>
      </c>
      <c r="FH5" s="476" t="s">
        <v>137</v>
      </c>
      <c r="FI5" s="476" t="s">
        <v>137</v>
      </c>
      <c r="FJ5" s="476" t="s">
        <v>137</v>
      </c>
      <c r="FK5" s="476" t="s">
        <v>137</v>
      </c>
      <c r="FL5" s="476" t="s">
        <v>137</v>
      </c>
      <c r="FM5" s="476" t="s">
        <v>137</v>
      </c>
      <c r="FN5" s="476" t="s">
        <v>137</v>
      </c>
      <c r="FO5" s="476" t="s">
        <v>137</v>
      </c>
      <c r="FP5" s="476" t="s">
        <v>137</v>
      </c>
      <c r="FQ5" s="476" t="s">
        <v>137</v>
      </c>
      <c r="FR5" s="476" t="s">
        <v>137</v>
      </c>
      <c r="FS5" s="476" t="s">
        <v>137</v>
      </c>
    </row>
    <row r="6" spans="1:175" x14ac:dyDescent="0.2">
      <c r="A6" s="470" t="s">
        <v>233</v>
      </c>
      <c r="B6" s="470" t="s">
        <v>233</v>
      </c>
      <c r="C6" s="470" t="s">
        <v>233</v>
      </c>
      <c r="D6" s="470" t="s">
        <v>233</v>
      </c>
      <c r="E6" s="470" t="s">
        <v>233</v>
      </c>
      <c r="F6" s="480" t="s">
        <v>233</v>
      </c>
      <c r="G6" s="512" t="s">
        <v>119</v>
      </c>
      <c r="H6" s="533" t="s">
        <v>119</v>
      </c>
      <c r="I6" s="500" t="s">
        <v>232</v>
      </c>
      <c r="J6" s="500" t="s">
        <v>232</v>
      </c>
      <c r="K6" s="500" t="s">
        <v>232</v>
      </c>
      <c r="L6" s="500" t="s">
        <v>232</v>
      </c>
      <c r="M6" s="526" t="s">
        <v>232</v>
      </c>
      <c r="N6" s="500" t="s">
        <v>232</v>
      </c>
      <c r="O6" s="500" t="s">
        <v>232</v>
      </c>
      <c r="P6" s="500" t="s">
        <v>232</v>
      </c>
      <c r="Q6" s="500" t="s">
        <v>232</v>
      </c>
      <c r="R6" s="500" t="s">
        <v>232</v>
      </c>
      <c r="S6" s="500" t="s">
        <v>232</v>
      </c>
      <c r="T6" s="500" t="s">
        <v>232</v>
      </c>
      <c r="U6" s="501" t="s">
        <v>232</v>
      </c>
      <c r="V6" s="501" t="s">
        <v>232</v>
      </c>
      <c r="W6" s="501" t="s">
        <v>232</v>
      </c>
      <c r="X6" s="501" t="s">
        <v>232</v>
      </c>
      <c r="Y6" s="501" t="s">
        <v>232</v>
      </c>
      <c r="Z6" s="501" t="s">
        <v>232</v>
      </c>
      <c r="AA6" s="501" t="s">
        <v>232</v>
      </c>
      <c r="AB6" s="501" t="s">
        <v>232</v>
      </c>
      <c r="AC6" s="501" t="s">
        <v>232</v>
      </c>
      <c r="AD6" s="501" t="s">
        <v>232</v>
      </c>
      <c r="AE6" s="501" t="s">
        <v>232</v>
      </c>
      <c r="AF6" s="501" t="s">
        <v>232</v>
      </c>
      <c r="AG6" s="501" t="s">
        <v>232</v>
      </c>
      <c r="AH6" s="501" t="s">
        <v>232</v>
      </c>
      <c r="AI6" s="501" t="s">
        <v>232</v>
      </c>
      <c r="AJ6" s="501" t="s">
        <v>232</v>
      </c>
      <c r="AK6" s="501" t="s">
        <v>232</v>
      </c>
      <c r="AL6" s="501" t="s">
        <v>232</v>
      </c>
      <c r="AM6" s="501" t="s">
        <v>232</v>
      </c>
      <c r="AN6" s="501" t="s">
        <v>232</v>
      </c>
      <c r="AO6" s="501" t="s">
        <v>232</v>
      </c>
      <c r="AP6" s="501" t="s">
        <v>232</v>
      </c>
      <c r="AQ6" s="501" t="s">
        <v>232</v>
      </c>
      <c r="AR6" s="501" t="s">
        <v>232</v>
      </c>
      <c r="AS6" s="501" t="s">
        <v>232</v>
      </c>
      <c r="AT6" s="501" t="s">
        <v>232</v>
      </c>
      <c r="AU6" s="501" t="s">
        <v>232</v>
      </c>
      <c r="AV6" s="501" t="s">
        <v>232</v>
      </c>
      <c r="AW6" s="501" t="s">
        <v>232</v>
      </c>
      <c r="AX6" s="501" t="s">
        <v>232</v>
      </c>
      <c r="AY6" s="501" t="s">
        <v>232</v>
      </c>
      <c r="AZ6" s="501" t="s">
        <v>232</v>
      </c>
      <c r="BA6" s="501" t="s">
        <v>232</v>
      </c>
      <c r="BB6" s="501" t="s">
        <v>232</v>
      </c>
      <c r="BC6" s="501" t="s">
        <v>232</v>
      </c>
      <c r="BD6" s="501" t="s">
        <v>232</v>
      </c>
      <c r="BE6" s="501" t="s">
        <v>232</v>
      </c>
      <c r="BF6" s="501" t="s">
        <v>232</v>
      </c>
      <c r="BG6" s="501" t="s">
        <v>232</v>
      </c>
      <c r="BH6" s="501" t="s">
        <v>232</v>
      </c>
      <c r="BI6" s="501" t="s">
        <v>232</v>
      </c>
      <c r="BJ6" s="501" t="s">
        <v>232</v>
      </c>
      <c r="BK6" s="501" t="s">
        <v>232</v>
      </c>
      <c r="BL6" s="501" t="s">
        <v>232</v>
      </c>
      <c r="BM6" s="501" t="s">
        <v>232</v>
      </c>
      <c r="BN6" s="501" t="s">
        <v>232</v>
      </c>
      <c r="BO6" s="501" t="s">
        <v>232</v>
      </c>
      <c r="BP6" s="501" t="s">
        <v>232</v>
      </c>
      <c r="BQ6" s="501" t="s">
        <v>232</v>
      </c>
      <c r="BR6" s="501" t="s">
        <v>232</v>
      </c>
      <c r="BS6" s="501" t="s">
        <v>232</v>
      </c>
      <c r="BT6" s="501" t="s">
        <v>232</v>
      </c>
      <c r="BU6" s="501" t="s">
        <v>232</v>
      </c>
      <c r="BV6" s="501" t="s">
        <v>232</v>
      </c>
      <c r="BW6" s="501" t="s">
        <v>232</v>
      </c>
      <c r="BX6" s="501" t="s">
        <v>232</v>
      </c>
      <c r="BY6" s="501" t="s">
        <v>232</v>
      </c>
      <c r="BZ6" s="501" t="s">
        <v>232</v>
      </c>
      <c r="CA6" s="501" t="s">
        <v>232</v>
      </c>
      <c r="CB6" s="501" t="s">
        <v>232</v>
      </c>
      <c r="CC6" s="501" t="s">
        <v>232</v>
      </c>
      <c r="CD6" s="501" t="s">
        <v>232</v>
      </c>
      <c r="CE6" s="501" t="s">
        <v>232</v>
      </c>
      <c r="CF6" s="471" t="s">
        <v>119</v>
      </c>
      <c r="CG6" s="472" t="s">
        <v>119</v>
      </c>
      <c r="CH6" s="474" t="s">
        <v>140</v>
      </c>
      <c r="CI6" s="473" t="s">
        <v>140</v>
      </c>
      <c r="CJ6" s="520" t="s">
        <v>118</v>
      </c>
      <c r="CK6" s="472" t="s">
        <v>119</v>
      </c>
      <c r="CL6" s="472" t="s">
        <v>119</v>
      </c>
      <c r="CM6" s="472" t="s">
        <v>119</v>
      </c>
      <c r="CN6" s="474" t="s">
        <v>140</v>
      </c>
      <c r="CO6" s="475" t="s">
        <v>140</v>
      </c>
      <c r="CP6" s="520" t="s">
        <v>118</v>
      </c>
      <c r="CQ6" s="472" t="s">
        <v>119</v>
      </c>
      <c r="CR6" s="472" t="s">
        <v>119</v>
      </c>
      <c r="CS6" s="472"/>
      <c r="CT6" s="474" t="s">
        <v>140</v>
      </c>
      <c r="CU6" s="473" t="s">
        <v>140</v>
      </c>
      <c r="CV6" s="520" t="s">
        <v>118</v>
      </c>
      <c r="CW6" s="476" t="s">
        <v>118</v>
      </c>
      <c r="CX6" s="476" t="s">
        <v>118</v>
      </c>
      <c r="CY6" s="476" t="s">
        <v>118</v>
      </c>
      <c r="CZ6" s="476" t="s">
        <v>118</v>
      </c>
      <c r="DA6" s="476" t="s">
        <v>118</v>
      </c>
      <c r="DB6" s="476" t="s">
        <v>118</v>
      </c>
      <c r="DC6" s="476" t="s">
        <v>118</v>
      </c>
      <c r="DD6" s="476" t="s">
        <v>118</v>
      </c>
      <c r="DE6" s="476" t="s">
        <v>118</v>
      </c>
      <c r="DF6" s="476" t="s">
        <v>118</v>
      </c>
      <c r="DG6" s="476" t="s">
        <v>118</v>
      </c>
      <c r="DH6" s="476" t="s">
        <v>118</v>
      </c>
      <c r="DI6" s="476" t="s">
        <v>118</v>
      </c>
      <c r="DJ6" s="476" t="s">
        <v>118</v>
      </c>
      <c r="DK6" s="476" t="s">
        <v>118</v>
      </c>
      <c r="DL6" s="476" t="s">
        <v>118</v>
      </c>
      <c r="DM6" s="476" t="s">
        <v>118</v>
      </c>
      <c r="DN6" s="476" t="s">
        <v>118</v>
      </c>
      <c r="DO6" s="476" t="s">
        <v>118</v>
      </c>
      <c r="DP6" s="476" t="s">
        <v>118</v>
      </c>
      <c r="DQ6" s="476" t="s">
        <v>118</v>
      </c>
      <c r="DR6" s="476" t="s">
        <v>118</v>
      </c>
      <c r="DS6" s="476" t="s">
        <v>118</v>
      </c>
      <c r="DT6" s="476" t="s">
        <v>118</v>
      </c>
      <c r="DU6" s="476" t="s">
        <v>118</v>
      </c>
      <c r="DV6" s="476" t="s">
        <v>118</v>
      </c>
      <c r="DW6" s="476" t="s">
        <v>118</v>
      </c>
      <c r="DX6" s="476" t="s">
        <v>118</v>
      </c>
      <c r="DY6" s="476" t="s">
        <v>118</v>
      </c>
      <c r="DZ6" s="476" t="s">
        <v>118</v>
      </c>
      <c r="EA6" s="476" t="s">
        <v>118</v>
      </c>
      <c r="EB6" s="476" t="s">
        <v>118</v>
      </c>
      <c r="EC6" s="476" t="s">
        <v>118</v>
      </c>
      <c r="ED6" s="476" t="s">
        <v>118</v>
      </c>
      <c r="EE6" s="476" t="s">
        <v>118</v>
      </c>
      <c r="EF6" s="476" t="s">
        <v>118</v>
      </c>
      <c r="EG6" s="476" t="s">
        <v>118</v>
      </c>
      <c r="EH6" s="476" t="s">
        <v>118</v>
      </c>
      <c r="EI6" s="476" t="s">
        <v>118</v>
      </c>
      <c r="EJ6" s="476" t="s">
        <v>118</v>
      </c>
      <c r="EK6" s="476" t="s">
        <v>118</v>
      </c>
      <c r="EL6" s="476" t="s">
        <v>118</v>
      </c>
      <c r="EM6" s="476" t="s">
        <v>118</v>
      </c>
      <c r="EN6" s="476" t="s">
        <v>118</v>
      </c>
      <c r="EO6" s="476" t="s">
        <v>118</v>
      </c>
      <c r="EP6" s="476" t="s">
        <v>118</v>
      </c>
      <c r="EQ6" s="476" t="s">
        <v>118</v>
      </c>
      <c r="ER6" s="476" t="s">
        <v>118</v>
      </c>
      <c r="ES6" s="476" t="s">
        <v>118</v>
      </c>
      <c r="ET6" s="476" t="s">
        <v>118</v>
      </c>
      <c r="EU6" s="476" t="s">
        <v>118</v>
      </c>
      <c r="EV6" s="476" t="s">
        <v>118</v>
      </c>
      <c r="EW6" s="476" t="s">
        <v>118</v>
      </c>
      <c r="EX6" s="476" t="s">
        <v>118</v>
      </c>
      <c r="EY6" s="476" t="s">
        <v>118</v>
      </c>
      <c r="EZ6" s="476" t="s">
        <v>118</v>
      </c>
      <c r="FA6" s="476" t="s">
        <v>118</v>
      </c>
      <c r="FB6" s="476" t="s">
        <v>118</v>
      </c>
      <c r="FC6" s="476" t="s">
        <v>118</v>
      </c>
      <c r="FD6" s="476" t="s">
        <v>118</v>
      </c>
      <c r="FE6" s="476" t="s">
        <v>118</v>
      </c>
      <c r="FF6" s="476" t="s">
        <v>118</v>
      </c>
      <c r="FG6" s="476" t="s">
        <v>118</v>
      </c>
      <c r="FH6" s="476" t="s">
        <v>118</v>
      </c>
      <c r="FI6" s="476" t="s">
        <v>118</v>
      </c>
      <c r="FJ6" s="476" t="s">
        <v>118</v>
      </c>
      <c r="FK6" s="476" t="s">
        <v>118</v>
      </c>
      <c r="FL6" s="476" t="s">
        <v>118</v>
      </c>
      <c r="FM6" s="476" t="s">
        <v>118</v>
      </c>
      <c r="FN6" s="476" t="s">
        <v>118</v>
      </c>
      <c r="FO6" s="476" t="s">
        <v>118</v>
      </c>
      <c r="FP6" s="476" t="s">
        <v>118</v>
      </c>
      <c r="FQ6" s="476" t="s">
        <v>118</v>
      </c>
      <c r="FR6" s="476" t="s">
        <v>118</v>
      </c>
      <c r="FS6" s="476" t="s">
        <v>118</v>
      </c>
    </row>
    <row r="7" spans="1:175" x14ac:dyDescent="0.2">
      <c r="A7" s="470" t="s">
        <v>136</v>
      </c>
      <c r="B7" s="470" t="s">
        <v>136</v>
      </c>
      <c r="C7" s="470" t="s">
        <v>136</v>
      </c>
      <c r="D7" s="470" t="s">
        <v>136</v>
      </c>
      <c r="E7" s="470" t="s">
        <v>136</v>
      </c>
      <c r="F7" s="480" t="s">
        <v>136</v>
      </c>
      <c r="G7" s="512" t="s">
        <v>120</v>
      </c>
      <c r="H7" s="533" t="s">
        <v>120</v>
      </c>
      <c r="I7" s="500" t="s">
        <v>121</v>
      </c>
      <c r="J7" s="500" t="s">
        <v>121</v>
      </c>
      <c r="K7" s="500" t="s">
        <v>121</v>
      </c>
      <c r="L7" s="500" t="s">
        <v>121</v>
      </c>
      <c r="M7" s="526" t="s">
        <v>121</v>
      </c>
      <c r="N7" s="500" t="s">
        <v>121</v>
      </c>
      <c r="O7" s="500" t="s">
        <v>121</v>
      </c>
      <c r="P7" s="500" t="s">
        <v>121</v>
      </c>
      <c r="Q7" s="500" t="s">
        <v>121</v>
      </c>
      <c r="R7" s="500" t="s">
        <v>121</v>
      </c>
      <c r="S7" s="500" t="s">
        <v>121</v>
      </c>
      <c r="T7" s="500" t="s">
        <v>121</v>
      </c>
      <c r="U7" s="501" t="s">
        <v>121</v>
      </c>
      <c r="V7" s="501" t="s">
        <v>121</v>
      </c>
      <c r="W7" s="501" t="s">
        <v>121</v>
      </c>
      <c r="X7" s="501" t="s">
        <v>121</v>
      </c>
      <c r="Y7" s="501" t="s">
        <v>121</v>
      </c>
      <c r="Z7" s="501" t="s">
        <v>121</v>
      </c>
      <c r="AA7" s="501" t="s">
        <v>121</v>
      </c>
      <c r="AB7" s="501" t="s">
        <v>121</v>
      </c>
      <c r="AC7" s="501" t="s">
        <v>121</v>
      </c>
      <c r="AD7" s="501" t="s">
        <v>121</v>
      </c>
      <c r="AE7" s="501" t="s">
        <v>121</v>
      </c>
      <c r="AF7" s="501" t="s">
        <v>121</v>
      </c>
      <c r="AG7" s="501" t="s">
        <v>121</v>
      </c>
      <c r="AH7" s="501" t="s">
        <v>121</v>
      </c>
      <c r="AI7" s="501" t="s">
        <v>121</v>
      </c>
      <c r="AJ7" s="501" t="s">
        <v>121</v>
      </c>
      <c r="AK7" s="501" t="s">
        <v>121</v>
      </c>
      <c r="AL7" s="501" t="s">
        <v>121</v>
      </c>
      <c r="AM7" s="501" t="s">
        <v>121</v>
      </c>
      <c r="AN7" s="501" t="s">
        <v>121</v>
      </c>
      <c r="AO7" s="501" t="s">
        <v>121</v>
      </c>
      <c r="AP7" s="501" t="s">
        <v>121</v>
      </c>
      <c r="AQ7" s="501" t="s">
        <v>121</v>
      </c>
      <c r="AR7" s="501" t="s">
        <v>121</v>
      </c>
      <c r="AS7" s="501" t="s">
        <v>121</v>
      </c>
      <c r="AT7" s="501" t="s">
        <v>121</v>
      </c>
      <c r="AU7" s="501" t="s">
        <v>121</v>
      </c>
      <c r="AV7" s="501" t="s">
        <v>121</v>
      </c>
      <c r="AW7" s="501" t="s">
        <v>121</v>
      </c>
      <c r="AX7" s="501" t="s">
        <v>121</v>
      </c>
      <c r="AY7" s="501" t="s">
        <v>121</v>
      </c>
      <c r="AZ7" s="501" t="s">
        <v>121</v>
      </c>
      <c r="BA7" s="501" t="s">
        <v>121</v>
      </c>
      <c r="BB7" s="501" t="s">
        <v>121</v>
      </c>
      <c r="BC7" s="501" t="s">
        <v>121</v>
      </c>
      <c r="BD7" s="501" t="s">
        <v>121</v>
      </c>
      <c r="BE7" s="501" t="s">
        <v>121</v>
      </c>
      <c r="BF7" s="501" t="s">
        <v>121</v>
      </c>
      <c r="BG7" s="501" t="s">
        <v>121</v>
      </c>
      <c r="BH7" s="501" t="s">
        <v>121</v>
      </c>
      <c r="BI7" s="501" t="s">
        <v>121</v>
      </c>
      <c r="BJ7" s="501" t="s">
        <v>121</v>
      </c>
      <c r="BK7" s="501" t="s">
        <v>121</v>
      </c>
      <c r="BL7" s="501" t="s">
        <v>121</v>
      </c>
      <c r="BM7" s="501" t="s">
        <v>121</v>
      </c>
      <c r="BN7" s="501" t="s">
        <v>121</v>
      </c>
      <c r="BO7" s="501" t="s">
        <v>121</v>
      </c>
      <c r="BP7" s="501" t="s">
        <v>121</v>
      </c>
      <c r="BQ7" s="501" t="s">
        <v>121</v>
      </c>
      <c r="BR7" s="501" t="s">
        <v>121</v>
      </c>
      <c r="BS7" s="501" t="s">
        <v>121</v>
      </c>
      <c r="BT7" s="501" t="s">
        <v>121</v>
      </c>
      <c r="BU7" s="501" t="s">
        <v>121</v>
      </c>
      <c r="BV7" s="501" t="s">
        <v>121</v>
      </c>
      <c r="BW7" s="501" t="s">
        <v>121</v>
      </c>
      <c r="BX7" s="501" t="s">
        <v>121</v>
      </c>
      <c r="BY7" s="501" t="s">
        <v>121</v>
      </c>
      <c r="BZ7" s="501" t="s">
        <v>121</v>
      </c>
      <c r="CA7" s="501" t="s">
        <v>121</v>
      </c>
      <c r="CB7" s="501" t="s">
        <v>121</v>
      </c>
      <c r="CC7" s="501" t="s">
        <v>121</v>
      </c>
      <c r="CD7" s="501" t="s">
        <v>121</v>
      </c>
      <c r="CE7" s="501" t="s">
        <v>121</v>
      </c>
      <c r="CF7" s="471" t="s">
        <v>120</v>
      </c>
      <c r="CG7" s="472" t="s">
        <v>120</v>
      </c>
      <c r="CH7" s="474" t="s">
        <v>136</v>
      </c>
      <c r="CI7" s="473" t="s">
        <v>121</v>
      </c>
      <c r="CJ7" s="520" t="s">
        <v>120</v>
      </c>
      <c r="CK7" s="472" t="s">
        <v>120</v>
      </c>
      <c r="CL7" s="472" t="s">
        <v>120</v>
      </c>
      <c r="CM7" s="472" t="s">
        <v>120</v>
      </c>
      <c r="CN7" s="474" t="s">
        <v>136</v>
      </c>
      <c r="CO7" s="475" t="s">
        <v>121</v>
      </c>
      <c r="CP7" s="520" t="s">
        <v>120</v>
      </c>
      <c r="CQ7" s="472" t="s">
        <v>120</v>
      </c>
      <c r="CR7" s="472" t="s">
        <v>120</v>
      </c>
      <c r="CS7" s="472"/>
      <c r="CT7" s="474" t="s">
        <v>136</v>
      </c>
      <c r="CU7" s="473" t="s">
        <v>121</v>
      </c>
      <c r="CV7" s="520" t="s">
        <v>120</v>
      </c>
      <c r="CW7" s="476" t="s">
        <v>120</v>
      </c>
      <c r="CX7" s="476" t="s">
        <v>120</v>
      </c>
      <c r="CY7" s="476" t="s">
        <v>120</v>
      </c>
      <c r="CZ7" s="476" t="s">
        <v>120</v>
      </c>
      <c r="DA7" s="476" t="s">
        <v>120</v>
      </c>
      <c r="DB7" s="476" t="s">
        <v>120</v>
      </c>
      <c r="DC7" s="476" t="s">
        <v>120</v>
      </c>
      <c r="DD7" s="476" t="s">
        <v>120</v>
      </c>
      <c r="DE7" s="476" t="s">
        <v>120</v>
      </c>
      <c r="DF7" s="476" t="s">
        <v>120</v>
      </c>
      <c r="DG7" s="476" t="s">
        <v>120</v>
      </c>
      <c r="DH7" s="476" t="s">
        <v>120</v>
      </c>
      <c r="DI7" s="476" t="s">
        <v>120</v>
      </c>
      <c r="DJ7" s="476" t="s">
        <v>120</v>
      </c>
      <c r="DK7" s="476" t="s">
        <v>120</v>
      </c>
      <c r="DL7" s="476" t="s">
        <v>120</v>
      </c>
      <c r="DM7" s="476" t="s">
        <v>120</v>
      </c>
      <c r="DN7" s="476" t="s">
        <v>120</v>
      </c>
      <c r="DO7" s="476" t="s">
        <v>120</v>
      </c>
      <c r="DP7" s="476" t="s">
        <v>120</v>
      </c>
      <c r="DQ7" s="476" t="s">
        <v>120</v>
      </c>
      <c r="DR7" s="476" t="s">
        <v>120</v>
      </c>
      <c r="DS7" s="476" t="s">
        <v>120</v>
      </c>
      <c r="DT7" s="476" t="s">
        <v>120</v>
      </c>
      <c r="DU7" s="476" t="s">
        <v>120</v>
      </c>
      <c r="DV7" s="476" t="s">
        <v>120</v>
      </c>
      <c r="DW7" s="476" t="s">
        <v>120</v>
      </c>
      <c r="DX7" s="476" t="s">
        <v>120</v>
      </c>
      <c r="DY7" s="476" t="s">
        <v>120</v>
      </c>
      <c r="DZ7" s="476" t="s">
        <v>120</v>
      </c>
      <c r="EA7" s="476" t="s">
        <v>120</v>
      </c>
      <c r="EB7" s="476" t="s">
        <v>120</v>
      </c>
      <c r="EC7" s="476" t="s">
        <v>120</v>
      </c>
      <c r="ED7" s="476" t="s">
        <v>120</v>
      </c>
      <c r="EE7" s="476" t="s">
        <v>120</v>
      </c>
      <c r="EF7" s="476" t="s">
        <v>120</v>
      </c>
      <c r="EG7" s="476" t="s">
        <v>120</v>
      </c>
      <c r="EH7" s="476" t="s">
        <v>120</v>
      </c>
      <c r="EI7" s="476" t="s">
        <v>120</v>
      </c>
      <c r="EJ7" s="476" t="s">
        <v>120</v>
      </c>
      <c r="EK7" s="476" t="s">
        <v>120</v>
      </c>
      <c r="EL7" s="476" t="s">
        <v>120</v>
      </c>
      <c r="EM7" s="476" t="s">
        <v>120</v>
      </c>
      <c r="EN7" s="476" t="s">
        <v>120</v>
      </c>
      <c r="EO7" s="476" t="s">
        <v>120</v>
      </c>
      <c r="EP7" s="476" t="s">
        <v>120</v>
      </c>
      <c r="EQ7" s="476" t="s">
        <v>120</v>
      </c>
      <c r="ER7" s="476" t="s">
        <v>120</v>
      </c>
      <c r="ES7" s="476" t="s">
        <v>120</v>
      </c>
      <c r="ET7" s="476" t="s">
        <v>120</v>
      </c>
      <c r="EU7" s="476" t="s">
        <v>120</v>
      </c>
      <c r="EV7" s="476" t="s">
        <v>120</v>
      </c>
      <c r="EW7" s="476" t="s">
        <v>120</v>
      </c>
      <c r="EX7" s="476" t="s">
        <v>120</v>
      </c>
      <c r="EY7" s="476" t="s">
        <v>120</v>
      </c>
      <c r="EZ7" s="476" t="s">
        <v>120</v>
      </c>
      <c r="FA7" s="476" t="s">
        <v>120</v>
      </c>
      <c r="FB7" s="476" t="s">
        <v>120</v>
      </c>
      <c r="FC7" s="476" t="s">
        <v>120</v>
      </c>
      <c r="FD7" s="476" t="s">
        <v>120</v>
      </c>
      <c r="FE7" s="476" t="s">
        <v>120</v>
      </c>
      <c r="FF7" s="476" t="s">
        <v>120</v>
      </c>
      <c r="FG7" s="476" t="s">
        <v>120</v>
      </c>
      <c r="FH7" s="476" t="s">
        <v>120</v>
      </c>
      <c r="FI7" s="476" t="s">
        <v>120</v>
      </c>
      <c r="FJ7" s="476" t="s">
        <v>120</v>
      </c>
      <c r="FK7" s="476" t="s">
        <v>120</v>
      </c>
      <c r="FL7" s="476" t="s">
        <v>120</v>
      </c>
      <c r="FM7" s="476" t="s">
        <v>120</v>
      </c>
      <c r="FN7" s="476" t="s">
        <v>120</v>
      </c>
      <c r="FO7" s="476" t="s">
        <v>120</v>
      </c>
      <c r="FP7" s="476" t="s">
        <v>120</v>
      </c>
      <c r="FQ7" s="476" t="s">
        <v>120</v>
      </c>
      <c r="FR7" s="476" t="s">
        <v>120</v>
      </c>
      <c r="FS7" s="476" t="s">
        <v>120</v>
      </c>
    </row>
    <row r="8" spans="1:175" x14ac:dyDescent="0.2">
      <c r="A8" s="470" t="s">
        <v>1004</v>
      </c>
      <c r="B8" s="470" t="s">
        <v>1004</v>
      </c>
      <c r="C8" s="470" t="s">
        <v>1004</v>
      </c>
      <c r="D8" s="470" t="s">
        <v>1004</v>
      </c>
      <c r="E8" s="477" t="s">
        <v>1004</v>
      </c>
      <c r="F8" s="480" t="s">
        <v>1004</v>
      </c>
      <c r="G8" s="512" t="s">
        <v>1004</v>
      </c>
      <c r="H8" s="533" t="s">
        <v>1004</v>
      </c>
      <c r="I8" s="500" t="s">
        <v>1004</v>
      </c>
      <c r="J8" s="500" t="s">
        <v>1004</v>
      </c>
      <c r="K8" s="500" t="s">
        <v>1004</v>
      </c>
      <c r="L8" s="500" t="s">
        <v>1004</v>
      </c>
      <c r="M8" s="526" t="s">
        <v>1004</v>
      </c>
      <c r="N8" s="500" t="s">
        <v>1004</v>
      </c>
      <c r="O8" s="500" t="s">
        <v>1004</v>
      </c>
      <c r="P8" s="500" t="s">
        <v>1004</v>
      </c>
      <c r="Q8" s="500" t="s">
        <v>1004</v>
      </c>
      <c r="R8" s="500" t="s">
        <v>1004</v>
      </c>
      <c r="S8" s="500" t="s">
        <v>1004</v>
      </c>
      <c r="T8" s="500" t="s">
        <v>1004</v>
      </c>
      <c r="U8" s="501" t="s">
        <v>1004</v>
      </c>
      <c r="V8" s="501" t="s">
        <v>1004</v>
      </c>
      <c r="W8" s="501" t="s">
        <v>1004</v>
      </c>
      <c r="X8" s="501" t="s">
        <v>1004</v>
      </c>
      <c r="Y8" s="501" t="s">
        <v>1004</v>
      </c>
      <c r="Z8" s="501" t="s">
        <v>1004</v>
      </c>
      <c r="AA8" s="501" t="s">
        <v>1004</v>
      </c>
      <c r="AB8" s="501" t="s">
        <v>1004</v>
      </c>
      <c r="AC8" s="501" t="s">
        <v>1004</v>
      </c>
      <c r="AD8" s="501" t="s">
        <v>1004</v>
      </c>
      <c r="AE8" s="501" t="s">
        <v>1004</v>
      </c>
      <c r="AF8" s="501" t="s">
        <v>1004</v>
      </c>
      <c r="AG8" s="501" t="s">
        <v>1004</v>
      </c>
      <c r="AH8" s="501" t="s">
        <v>1004</v>
      </c>
      <c r="AI8" s="501" t="s">
        <v>1004</v>
      </c>
      <c r="AJ8" s="501" t="s">
        <v>1004</v>
      </c>
      <c r="AK8" s="501" t="s">
        <v>1004</v>
      </c>
      <c r="AL8" s="501" t="s">
        <v>1004</v>
      </c>
      <c r="AM8" s="501" t="s">
        <v>1004</v>
      </c>
      <c r="AN8" s="501" t="s">
        <v>1004</v>
      </c>
      <c r="AO8" s="501" t="s">
        <v>1004</v>
      </c>
      <c r="AP8" s="501" t="s">
        <v>1004</v>
      </c>
      <c r="AQ8" s="501" t="s">
        <v>1004</v>
      </c>
      <c r="AR8" s="501" t="s">
        <v>1004</v>
      </c>
      <c r="AS8" s="501" t="s">
        <v>1004</v>
      </c>
      <c r="AT8" s="501" t="s">
        <v>1004</v>
      </c>
      <c r="AU8" s="501" t="s">
        <v>1004</v>
      </c>
      <c r="AV8" s="501" t="s">
        <v>1004</v>
      </c>
      <c r="AW8" s="501" t="s">
        <v>1004</v>
      </c>
      <c r="AX8" s="501" t="s">
        <v>1004</v>
      </c>
      <c r="AY8" s="501" t="s">
        <v>1004</v>
      </c>
      <c r="AZ8" s="501" t="s">
        <v>1004</v>
      </c>
      <c r="BA8" s="501" t="s">
        <v>1004</v>
      </c>
      <c r="BB8" s="501" t="s">
        <v>1004</v>
      </c>
      <c r="BC8" s="501" t="s">
        <v>1004</v>
      </c>
      <c r="BD8" s="501" t="s">
        <v>1004</v>
      </c>
      <c r="BE8" s="501" t="s">
        <v>1004</v>
      </c>
      <c r="BF8" s="501" t="s">
        <v>1004</v>
      </c>
      <c r="BG8" s="501" t="s">
        <v>1004</v>
      </c>
      <c r="BH8" s="501" t="s">
        <v>1004</v>
      </c>
      <c r="BI8" s="501" t="s">
        <v>1004</v>
      </c>
      <c r="BJ8" s="501" t="s">
        <v>1004</v>
      </c>
      <c r="BK8" s="501" t="s">
        <v>1004</v>
      </c>
      <c r="BL8" s="501" t="s">
        <v>1004</v>
      </c>
      <c r="BM8" s="501" t="s">
        <v>1004</v>
      </c>
      <c r="BN8" s="501" t="s">
        <v>1004</v>
      </c>
      <c r="BO8" s="501" t="s">
        <v>1004</v>
      </c>
      <c r="BP8" s="501" t="s">
        <v>1004</v>
      </c>
      <c r="BQ8" s="501" t="s">
        <v>1004</v>
      </c>
      <c r="BR8" s="501" t="s">
        <v>1004</v>
      </c>
      <c r="BS8" s="501" t="s">
        <v>1004</v>
      </c>
      <c r="BT8" s="501" t="s">
        <v>1004</v>
      </c>
      <c r="BU8" s="501" t="s">
        <v>1004</v>
      </c>
      <c r="BV8" s="501" t="s">
        <v>1004</v>
      </c>
      <c r="BW8" s="501" t="s">
        <v>1004</v>
      </c>
      <c r="BX8" s="501" t="s">
        <v>1004</v>
      </c>
      <c r="BY8" s="501" t="s">
        <v>1004</v>
      </c>
      <c r="BZ8" s="501" t="s">
        <v>1004</v>
      </c>
      <c r="CA8" s="501" t="s">
        <v>1004</v>
      </c>
      <c r="CB8" s="501" t="s">
        <v>1004</v>
      </c>
      <c r="CC8" s="501" t="s">
        <v>1004</v>
      </c>
      <c r="CD8" s="501" t="s">
        <v>1004</v>
      </c>
      <c r="CE8" s="501" t="s">
        <v>1004</v>
      </c>
      <c r="CF8" s="471" t="s">
        <v>1004</v>
      </c>
      <c r="CG8" s="472" t="s">
        <v>1004</v>
      </c>
      <c r="CH8" s="474" t="s">
        <v>1004</v>
      </c>
      <c r="CI8" s="473" t="s">
        <v>1004</v>
      </c>
      <c r="CJ8" s="520" t="s">
        <v>1004</v>
      </c>
      <c r="CK8" s="472" t="s">
        <v>1004</v>
      </c>
      <c r="CL8" s="472" t="s">
        <v>1004</v>
      </c>
      <c r="CM8" s="472" t="s">
        <v>1004</v>
      </c>
      <c r="CN8" s="474" t="s">
        <v>1004</v>
      </c>
      <c r="CO8" s="475" t="s">
        <v>1004</v>
      </c>
      <c r="CP8" s="520" t="s">
        <v>1004</v>
      </c>
      <c r="CQ8" s="472" t="s">
        <v>1004</v>
      </c>
      <c r="CR8" s="472" t="s">
        <v>1004</v>
      </c>
      <c r="CS8" s="472"/>
      <c r="CT8" s="474" t="s">
        <v>1004</v>
      </c>
      <c r="CU8" s="473" t="s">
        <v>1004</v>
      </c>
      <c r="CV8" s="520" t="s">
        <v>1004</v>
      </c>
      <c r="CW8" s="476" t="s">
        <v>1004</v>
      </c>
      <c r="CX8" s="476" t="s">
        <v>1004</v>
      </c>
      <c r="CY8" s="476" t="s">
        <v>1004</v>
      </c>
      <c r="CZ8" s="476" t="s">
        <v>1004</v>
      </c>
      <c r="DA8" s="476" t="s">
        <v>1004</v>
      </c>
      <c r="DB8" s="476" t="s">
        <v>1004</v>
      </c>
      <c r="DC8" s="476" t="s">
        <v>1004</v>
      </c>
      <c r="DD8" s="476" t="s">
        <v>1004</v>
      </c>
      <c r="DE8" s="476" t="s">
        <v>1004</v>
      </c>
      <c r="DF8" s="476" t="s">
        <v>1004</v>
      </c>
      <c r="DG8" s="476" t="s">
        <v>1004</v>
      </c>
      <c r="DH8" s="476" t="s">
        <v>1004</v>
      </c>
      <c r="DI8" s="476" t="s">
        <v>1004</v>
      </c>
      <c r="DJ8" s="476" t="s">
        <v>1004</v>
      </c>
      <c r="DK8" s="476" t="s">
        <v>1004</v>
      </c>
      <c r="DL8" s="476" t="s">
        <v>1004</v>
      </c>
      <c r="DM8" s="476" t="s">
        <v>1004</v>
      </c>
      <c r="DN8" s="476" t="s">
        <v>1004</v>
      </c>
      <c r="DO8" s="476" t="s">
        <v>1004</v>
      </c>
      <c r="DP8" s="476" t="s">
        <v>1004</v>
      </c>
      <c r="DQ8" s="476" t="s">
        <v>1004</v>
      </c>
      <c r="DR8" s="476" t="s">
        <v>1004</v>
      </c>
      <c r="DS8" s="476" t="s">
        <v>1004</v>
      </c>
      <c r="DT8" s="476" t="s">
        <v>1004</v>
      </c>
      <c r="DU8" s="476" t="s">
        <v>1004</v>
      </c>
      <c r="DV8" s="476" t="s">
        <v>1004</v>
      </c>
      <c r="DW8" s="476" t="s">
        <v>1004</v>
      </c>
      <c r="DX8" s="476" t="s">
        <v>1004</v>
      </c>
      <c r="DY8" s="476" t="s">
        <v>1004</v>
      </c>
      <c r="DZ8" s="476" t="s">
        <v>1004</v>
      </c>
      <c r="EA8" s="476" t="s">
        <v>1004</v>
      </c>
      <c r="EB8" s="476" t="s">
        <v>1004</v>
      </c>
      <c r="EC8" s="476" t="s">
        <v>1004</v>
      </c>
      <c r="ED8" s="476" t="s">
        <v>1004</v>
      </c>
      <c r="EE8" s="476" t="s">
        <v>1004</v>
      </c>
      <c r="EF8" s="476" t="s">
        <v>1004</v>
      </c>
      <c r="EG8" s="476" t="s">
        <v>1004</v>
      </c>
      <c r="EH8" s="476" t="s">
        <v>1004</v>
      </c>
      <c r="EI8" s="476" t="s">
        <v>1004</v>
      </c>
      <c r="EJ8" s="476" t="s">
        <v>1004</v>
      </c>
      <c r="EK8" s="476" t="s">
        <v>1004</v>
      </c>
      <c r="EL8" s="476" t="s">
        <v>1004</v>
      </c>
      <c r="EM8" s="476" t="s">
        <v>1004</v>
      </c>
      <c r="EN8" s="476" t="s">
        <v>1004</v>
      </c>
      <c r="EO8" s="476" t="s">
        <v>1004</v>
      </c>
      <c r="EP8" s="476" t="s">
        <v>1004</v>
      </c>
      <c r="EQ8" s="476" t="s">
        <v>1004</v>
      </c>
      <c r="ER8" s="476" t="s">
        <v>1004</v>
      </c>
      <c r="ES8" s="476" t="s">
        <v>1004</v>
      </c>
      <c r="ET8" s="476" t="s">
        <v>1004</v>
      </c>
      <c r="EU8" s="476" t="s">
        <v>1004</v>
      </c>
      <c r="EV8" s="476" t="s">
        <v>1004</v>
      </c>
      <c r="EW8" s="476" t="s">
        <v>1004</v>
      </c>
      <c r="EX8" s="476" t="s">
        <v>1004</v>
      </c>
      <c r="EY8" s="476" t="s">
        <v>1004</v>
      </c>
      <c r="EZ8" s="476" t="s">
        <v>1004</v>
      </c>
      <c r="FA8" s="476" t="s">
        <v>1004</v>
      </c>
      <c r="FB8" s="476" t="s">
        <v>1004</v>
      </c>
      <c r="FC8" s="476" t="s">
        <v>1004</v>
      </c>
      <c r="FD8" s="476" t="s">
        <v>1004</v>
      </c>
      <c r="FE8" s="476" t="s">
        <v>1004</v>
      </c>
      <c r="FF8" s="476" t="s">
        <v>1004</v>
      </c>
      <c r="FG8" s="476" t="s">
        <v>1004</v>
      </c>
      <c r="FH8" s="476" t="s">
        <v>1004</v>
      </c>
      <c r="FI8" s="476" t="s">
        <v>1004</v>
      </c>
      <c r="FJ8" s="476" t="s">
        <v>1004</v>
      </c>
      <c r="FK8" s="476" t="s">
        <v>1004</v>
      </c>
      <c r="FL8" s="476" t="s">
        <v>1004</v>
      </c>
      <c r="FM8" s="476" t="s">
        <v>1004</v>
      </c>
      <c r="FN8" s="476" t="s">
        <v>1004</v>
      </c>
      <c r="FO8" s="476" t="s">
        <v>1004</v>
      </c>
      <c r="FP8" s="476" t="s">
        <v>1004</v>
      </c>
      <c r="FQ8" s="476" t="s">
        <v>1004</v>
      </c>
      <c r="FR8" s="476" t="s">
        <v>1004</v>
      </c>
      <c r="FS8" s="476" t="s">
        <v>1004</v>
      </c>
    </row>
    <row r="9" spans="1:175" x14ac:dyDescent="0.2">
      <c r="A9" s="470" t="s">
        <v>1004</v>
      </c>
      <c r="B9" s="470" t="s">
        <v>1004</v>
      </c>
      <c r="C9" s="470" t="s">
        <v>1004</v>
      </c>
      <c r="D9" s="470" t="s">
        <v>1004</v>
      </c>
      <c r="E9" s="477" t="s">
        <v>1004</v>
      </c>
      <c r="F9" s="480" t="s">
        <v>1004</v>
      </c>
      <c r="G9" s="512" t="s">
        <v>1004</v>
      </c>
      <c r="H9" s="533" t="s">
        <v>1004</v>
      </c>
      <c r="I9" s="500" t="s">
        <v>1004</v>
      </c>
      <c r="J9" s="500" t="s">
        <v>1004</v>
      </c>
      <c r="K9" s="500" t="s">
        <v>1004</v>
      </c>
      <c r="L9" s="500" t="s">
        <v>1004</v>
      </c>
      <c r="M9" s="526" t="s">
        <v>1004</v>
      </c>
      <c r="N9" s="500" t="s">
        <v>1004</v>
      </c>
      <c r="O9" s="500" t="s">
        <v>1004</v>
      </c>
      <c r="P9" s="500" t="s">
        <v>1004</v>
      </c>
      <c r="Q9" s="500" t="s">
        <v>1004</v>
      </c>
      <c r="R9" s="500" t="s">
        <v>1004</v>
      </c>
      <c r="S9" s="500" t="s">
        <v>1004</v>
      </c>
      <c r="T9" s="500" t="s">
        <v>1004</v>
      </c>
      <c r="U9" s="501" t="s">
        <v>1004</v>
      </c>
      <c r="V9" s="501" t="s">
        <v>1004</v>
      </c>
      <c r="W9" s="501" t="s">
        <v>1004</v>
      </c>
      <c r="X9" s="501" t="s">
        <v>1004</v>
      </c>
      <c r="Y9" s="501" t="s">
        <v>1004</v>
      </c>
      <c r="Z9" s="501" t="s">
        <v>1004</v>
      </c>
      <c r="AA9" s="501" t="s">
        <v>1004</v>
      </c>
      <c r="AB9" s="501" t="s">
        <v>1004</v>
      </c>
      <c r="AC9" s="501" t="s">
        <v>1004</v>
      </c>
      <c r="AD9" s="501" t="s">
        <v>1004</v>
      </c>
      <c r="AE9" s="501" t="s">
        <v>1004</v>
      </c>
      <c r="AF9" s="501" t="s">
        <v>1004</v>
      </c>
      <c r="AG9" s="501" t="s">
        <v>1004</v>
      </c>
      <c r="AH9" s="501" t="s">
        <v>1004</v>
      </c>
      <c r="AI9" s="501" t="s">
        <v>1004</v>
      </c>
      <c r="AJ9" s="501" t="s">
        <v>1004</v>
      </c>
      <c r="AK9" s="501" t="s">
        <v>1004</v>
      </c>
      <c r="AL9" s="501" t="s">
        <v>1004</v>
      </c>
      <c r="AM9" s="501" t="s">
        <v>1004</v>
      </c>
      <c r="AN9" s="501" t="s">
        <v>1004</v>
      </c>
      <c r="AO9" s="501" t="s">
        <v>1004</v>
      </c>
      <c r="AP9" s="501" t="s">
        <v>1004</v>
      </c>
      <c r="AQ9" s="501" t="s">
        <v>1004</v>
      </c>
      <c r="AR9" s="501" t="s">
        <v>1004</v>
      </c>
      <c r="AS9" s="501" t="s">
        <v>1004</v>
      </c>
      <c r="AT9" s="501" t="s">
        <v>1004</v>
      </c>
      <c r="AU9" s="501" t="s">
        <v>1004</v>
      </c>
      <c r="AV9" s="501" t="s">
        <v>1004</v>
      </c>
      <c r="AW9" s="501" t="s">
        <v>1004</v>
      </c>
      <c r="AX9" s="501" t="s">
        <v>1004</v>
      </c>
      <c r="AY9" s="501" t="s">
        <v>1004</v>
      </c>
      <c r="AZ9" s="501" t="s">
        <v>1004</v>
      </c>
      <c r="BA9" s="501" t="s">
        <v>1004</v>
      </c>
      <c r="BB9" s="501" t="s">
        <v>1004</v>
      </c>
      <c r="BC9" s="501" t="s">
        <v>1004</v>
      </c>
      <c r="BD9" s="501" t="s">
        <v>1004</v>
      </c>
      <c r="BE9" s="501" t="s">
        <v>1004</v>
      </c>
      <c r="BF9" s="501" t="s">
        <v>1004</v>
      </c>
      <c r="BG9" s="501" t="s">
        <v>1004</v>
      </c>
      <c r="BH9" s="501" t="s">
        <v>1004</v>
      </c>
      <c r="BI9" s="501" t="s">
        <v>1004</v>
      </c>
      <c r="BJ9" s="501" t="s">
        <v>1004</v>
      </c>
      <c r="BK9" s="501" t="s">
        <v>1004</v>
      </c>
      <c r="BL9" s="501" t="s">
        <v>1004</v>
      </c>
      <c r="BM9" s="501" t="s">
        <v>1004</v>
      </c>
      <c r="BN9" s="501" t="s">
        <v>1004</v>
      </c>
      <c r="BO9" s="501" t="s">
        <v>1004</v>
      </c>
      <c r="BP9" s="501" t="s">
        <v>1004</v>
      </c>
      <c r="BQ9" s="501" t="s">
        <v>1004</v>
      </c>
      <c r="BR9" s="501" t="s">
        <v>1004</v>
      </c>
      <c r="BS9" s="501" t="s">
        <v>1004</v>
      </c>
      <c r="BT9" s="501" t="s">
        <v>1004</v>
      </c>
      <c r="BU9" s="501" t="s">
        <v>1004</v>
      </c>
      <c r="BV9" s="501" t="s">
        <v>1004</v>
      </c>
      <c r="BW9" s="501" t="s">
        <v>1004</v>
      </c>
      <c r="BX9" s="501" t="s">
        <v>1004</v>
      </c>
      <c r="BY9" s="501" t="s">
        <v>1004</v>
      </c>
      <c r="BZ9" s="501" t="s">
        <v>1004</v>
      </c>
      <c r="CA9" s="501" t="s">
        <v>1004</v>
      </c>
      <c r="CB9" s="501" t="s">
        <v>1004</v>
      </c>
      <c r="CC9" s="501" t="s">
        <v>1004</v>
      </c>
      <c r="CD9" s="501" t="s">
        <v>1004</v>
      </c>
      <c r="CE9" s="501" t="s">
        <v>1004</v>
      </c>
      <c r="CF9" s="471" t="s">
        <v>1004</v>
      </c>
      <c r="CG9" s="472" t="s">
        <v>1004</v>
      </c>
      <c r="CH9" s="474" t="s">
        <v>1004</v>
      </c>
      <c r="CI9" s="473" t="s">
        <v>1004</v>
      </c>
      <c r="CJ9" s="520" t="s">
        <v>1004</v>
      </c>
      <c r="CK9" s="472" t="s">
        <v>1004</v>
      </c>
      <c r="CL9" s="472" t="s">
        <v>1004</v>
      </c>
      <c r="CM9" s="472" t="s">
        <v>1004</v>
      </c>
      <c r="CN9" s="474" t="s">
        <v>1004</v>
      </c>
      <c r="CO9" s="475" t="s">
        <v>1004</v>
      </c>
      <c r="CP9" s="520" t="s">
        <v>1004</v>
      </c>
      <c r="CQ9" s="472" t="s">
        <v>1004</v>
      </c>
      <c r="CR9" s="472" t="s">
        <v>1004</v>
      </c>
      <c r="CS9" s="472"/>
      <c r="CT9" s="474" t="s">
        <v>1004</v>
      </c>
      <c r="CU9" s="473" t="s">
        <v>1004</v>
      </c>
      <c r="CV9" s="520" t="s">
        <v>1004</v>
      </c>
      <c r="CW9" s="476" t="s">
        <v>1004</v>
      </c>
      <c r="CX9" s="476" t="s">
        <v>1004</v>
      </c>
      <c r="CY9" s="476" t="s">
        <v>1004</v>
      </c>
      <c r="CZ9" s="476" t="s">
        <v>1004</v>
      </c>
      <c r="DA9" s="476" t="s">
        <v>1004</v>
      </c>
      <c r="DB9" s="476" t="s">
        <v>1004</v>
      </c>
      <c r="DC9" s="476" t="s">
        <v>1004</v>
      </c>
      <c r="DD9" s="476" t="s">
        <v>1004</v>
      </c>
      <c r="DE9" s="476" t="s">
        <v>1004</v>
      </c>
      <c r="DF9" s="476" t="s">
        <v>1004</v>
      </c>
      <c r="DG9" s="476" t="s">
        <v>1004</v>
      </c>
      <c r="DH9" s="476" t="s">
        <v>1004</v>
      </c>
      <c r="DI9" s="476" t="s">
        <v>1004</v>
      </c>
      <c r="DJ9" s="476" t="s">
        <v>1004</v>
      </c>
      <c r="DK9" s="476" t="s">
        <v>1004</v>
      </c>
      <c r="DL9" s="476" t="s">
        <v>1004</v>
      </c>
      <c r="DM9" s="476" t="s">
        <v>1004</v>
      </c>
      <c r="DN9" s="476" t="s">
        <v>1004</v>
      </c>
      <c r="DO9" s="476" t="s">
        <v>1004</v>
      </c>
      <c r="DP9" s="476" t="s">
        <v>1004</v>
      </c>
      <c r="DQ9" s="476" t="s">
        <v>1004</v>
      </c>
      <c r="DR9" s="476" t="s">
        <v>1004</v>
      </c>
      <c r="DS9" s="476" t="s">
        <v>1004</v>
      </c>
      <c r="DT9" s="476" t="s">
        <v>1004</v>
      </c>
      <c r="DU9" s="476" t="s">
        <v>1004</v>
      </c>
      <c r="DV9" s="476" t="s">
        <v>1004</v>
      </c>
      <c r="DW9" s="476" t="s">
        <v>1004</v>
      </c>
      <c r="DX9" s="476" t="s">
        <v>1004</v>
      </c>
      <c r="DY9" s="476" t="s">
        <v>1004</v>
      </c>
      <c r="DZ9" s="476" t="s">
        <v>1004</v>
      </c>
      <c r="EA9" s="476" t="s">
        <v>1004</v>
      </c>
      <c r="EB9" s="476" t="s">
        <v>1004</v>
      </c>
      <c r="EC9" s="476" t="s">
        <v>1004</v>
      </c>
      <c r="ED9" s="476" t="s">
        <v>1004</v>
      </c>
      <c r="EE9" s="476" t="s">
        <v>1004</v>
      </c>
      <c r="EF9" s="476" t="s">
        <v>1004</v>
      </c>
      <c r="EG9" s="476" t="s">
        <v>1004</v>
      </c>
      <c r="EH9" s="476" t="s">
        <v>1004</v>
      </c>
      <c r="EI9" s="476" t="s">
        <v>1004</v>
      </c>
      <c r="EJ9" s="476" t="s">
        <v>1004</v>
      </c>
      <c r="EK9" s="476" t="s">
        <v>1004</v>
      </c>
      <c r="EL9" s="476" t="s">
        <v>1004</v>
      </c>
      <c r="EM9" s="476" t="s">
        <v>1004</v>
      </c>
      <c r="EN9" s="476" t="s">
        <v>1004</v>
      </c>
      <c r="EO9" s="476" t="s">
        <v>1004</v>
      </c>
      <c r="EP9" s="476" t="s">
        <v>1004</v>
      </c>
      <c r="EQ9" s="476" t="s">
        <v>1004</v>
      </c>
      <c r="ER9" s="476" t="s">
        <v>1004</v>
      </c>
      <c r="ES9" s="476" t="s">
        <v>1004</v>
      </c>
      <c r="ET9" s="476" t="s">
        <v>1004</v>
      </c>
      <c r="EU9" s="476" t="s">
        <v>1004</v>
      </c>
      <c r="EV9" s="476" t="s">
        <v>1004</v>
      </c>
      <c r="EW9" s="476" t="s">
        <v>1004</v>
      </c>
      <c r="EX9" s="476" t="s">
        <v>1004</v>
      </c>
      <c r="EY9" s="476" t="s">
        <v>1004</v>
      </c>
      <c r="EZ9" s="476" t="s">
        <v>1004</v>
      </c>
      <c r="FA9" s="476" t="s">
        <v>1004</v>
      </c>
      <c r="FB9" s="476" t="s">
        <v>1004</v>
      </c>
      <c r="FC9" s="476" t="s">
        <v>1004</v>
      </c>
      <c r="FD9" s="476" t="s">
        <v>1004</v>
      </c>
      <c r="FE9" s="476" t="s">
        <v>1004</v>
      </c>
      <c r="FF9" s="476" t="s">
        <v>1004</v>
      </c>
      <c r="FG9" s="476" t="s">
        <v>1004</v>
      </c>
      <c r="FH9" s="476" t="s">
        <v>1004</v>
      </c>
      <c r="FI9" s="476" t="s">
        <v>1004</v>
      </c>
      <c r="FJ9" s="476" t="s">
        <v>1004</v>
      </c>
      <c r="FK9" s="476" t="s">
        <v>1004</v>
      </c>
      <c r="FL9" s="476" t="s">
        <v>1004</v>
      </c>
      <c r="FM9" s="476" t="s">
        <v>1004</v>
      </c>
      <c r="FN9" s="476" t="s">
        <v>1004</v>
      </c>
      <c r="FO9" s="476" t="s">
        <v>1004</v>
      </c>
      <c r="FP9" s="476" t="s">
        <v>1004</v>
      </c>
      <c r="FQ9" s="476" t="s">
        <v>1004</v>
      </c>
      <c r="FR9" s="476" t="s">
        <v>1004</v>
      </c>
      <c r="FS9" s="476" t="s">
        <v>1004</v>
      </c>
    </row>
    <row r="10" spans="1:175" x14ac:dyDescent="0.2">
      <c r="A10" s="470" t="s">
        <v>1004</v>
      </c>
      <c r="B10" s="470" t="s">
        <v>1004</v>
      </c>
      <c r="C10" s="470" t="s">
        <v>1004</v>
      </c>
      <c r="D10" s="470" t="s">
        <v>1004</v>
      </c>
      <c r="E10" s="477" t="s">
        <v>1004</v>
      </c>
      <c r="F10" s="480" t="s">
        <v>1004</v>
      </c>
      <c r="G10" s="512" t="s">
        <v>1004</v>
      </c>
      <c r="H10" s="533" t="s">
        <v>1004</v>
      </c>
      <c r="I10" s="500" t="s">
        <v>1004</v>
      </c>
      <c r="J10" s="500" t="s">
        <v>1004</v>
      </c>
      <c r="K10" s="500" t="s">
        <v>1004</v>
      </c>
      <c r="L10" s="500" t="s">
        <v>1004</v>
      </c>
      <c r="M10" s="526" t="s">
        <v>1004</v>
      </c>
      <c r="N10" s="500" t="s">
        <v>1004</v>
      </c>
      <c r="O10" s="500" t="s">
        <v>1004</v>
      </c>
      <c r="P10" s="500" t="s">
        <v>1004</v>
      </c>
      <c r="Q10" s="500" t="s">
        <v>1004</v>
      </c>
      <c r="R10" s="500" t="s">
        <v>1004</v>
      </c>
      <c r="S10" s="500" t="s">
        <v>1004</v>
      </c>
      <c r="T10" s="500" t="s">
        <v>1004</v>
      </c>
      <c r="U10" s="501" t="s">
        <v>1004</v>
      </c>
      <c r="V10" s="501" t="s">
        <v>1004</v>
      </c>
      <c r="W10" s="501" t="s">
        <v>1004</v>
      </c>
      <c r="X10" s="501" t="s">
        <v>1004</v>
      </c>
      <c r="Y10" s="501" t="s">
        <v>1004</v>
      </c>
      <c r="Z10" s="501" t="s">
        <v>1004</v>
      </c>
      <c r="AA10" s="501" t="s">
        <v>1004</v>
      </c>
      <c r="AB10" s="501" t="s">
        <v>1004</v>
      </c>
      <c r="AC10" s="501" t="s">
        <v>1004</v>
      </c>
      <c r="AD10" s="501" t="s">
        <v>1004</v>
      </c>
      <c r="AE10" s="501" t="s">
        <v>1004</v>
      </c>
      <c r="AF10" s="501" t="s">
        <v>1004</v>
      </c>
      <c r="AG10" s="501" t="s">
        <v>1004</v>
      </c>
      <c r="AH10" s="501" t="s">
        <v>1004</v>
      </c>
      <c r="AI10" s="501" t="s">
        <v>1004</v>
      </c>
      <c r="AJ10" s="501" t="s">
        <v>1004</v>
      </c>
      <c r="AK10" s="501" t="s">
        <v>1004</v>
      </c>
      <c r="AL10" s="501" t="s">
        <v>1004</v>
      </c>
      <c r="AM10" s="501" t="s">
        <v>1004</v>
      </c>
      <c r="AN10" s="501" t="s">
        <v>1004</v>
      </c>
      <c r="AO10" s="501" t="s">
        <v>1004</v>
      </c>
      <c r="AP10" s="501" t="s">
        <v>1004</v>
      </c>
      <c r="AQ10" s="501" t="s">
        <v>1004</v>
      </c>
      <c r="AR10" s="501" t="s">
        <v>1004</v>
      </c>
      <c r="AS10" s="501" t="s">
        <v>1004</v>
      </c>
      <c r="AT10" s="501" t="s">
        <v>1004</v>
      </c>
      <c r="AU10" s="501" t="s">
        <v>1004</v>
      </c>
      <c r="AV10" s="501" t="s">
        <v>1004</v>
      </c>
      <c r="AW10" s="501" t="s">
        <v>1004</v>
      </c>
      <c r="AX10" s="501" t="s">
        <v>1004</v>
      </c>
      <c r="AY10" s="501" t="s">
        <v>1004</v>
      </c>
      <c r="AZ10" s="501" t="s">
        <v>1004</v>
      </c>
      <c r="BA10" s="501" t="s">
        <v>1004</v>
      </c>
      <c r="BB10" s="501" t="s">
        <v>1004</v>
      </c>
      <c r="BC10" s="501" t="s">
        <v>1004</v>
      </c>
      <c r="BD10" s="501" t="s">
        <v>1004</v>
      </c>
      <c r="BE10" s="501" t="s">
        <v>1004</v>
      </c>
      <c r="BF10" s="501" t="s">
        <v>1004</v>
      </c>
      <c r="BG10" s="501" t="s">
        <v>1004</v>
      </c>
      <c r="BH10" s="501" t="s">
        <v>1004</v>
      </c>
      <c r="BI10" s="501" t="s">
        <v>1004</v>
      </c>
      <c r="BJ10" s="501" t="s">
        <v>1004</v>
      </c>
      <c r="BK10" s="501" t="s">
        <v>1004</v>
      </c>
      <c r="BL10" s="501" t="s">
        <v>1004</v>
      </c>
      <c r="BM10" s="501" t="s">
        <v>1004</v>
      </c>
      <c r="BN10" s="501" t="s">
        <v>1004</v>
      </c>
      <c r="BO10" s="501" t="s">
        <v>1004</v>
      </c>
      <c r="BP10" s="501" t="s">
        <v>1004</v>
      </c>
      <c r="BQ10" s="501" t="s">
        <v>1004</v>
      </c>
      <c r="BR10" s="501" t="s">
        <v>1004</v>
      </c>
      <c r="BS10" s="501" t="s">
        <v>1004</v>
      </c>
      <c r="BT10" s="501" t="s">
        <v>1004</v>
      </c>
      <c r="BU10" s="501" t="s">
        <v>1004</v>
      </c>
      <c r="BV10" s="501" t="s">
        <v>1004</v>
      </c>
      <c r="BW10" s="501" t="s">
        <v>1004</v>
      </c>
      <c r="BX10" s="501" t="s">
        <v>1004</v>
      </c>
      <c r="BY10" s="501" t="s">
        <v>1004</v>
      </c>
      <c r="BZ10" s="501" t="s">
        <v>1004</v>
      </c>
      <c r="CA10" s="501" t="s">
        <v>1004</v>
      </c>
      <c r="CB10" s="501" t="s">
        <v>1004</v>
      </c>
      <c r="CC10" s="501" t="s">
        <v>1004</v>
      </c>
      <c r="CD10" s="501" t="s">
        <v>1004</v>
      </c>
      <c r="CE10" s="501" t="s">
        <v>1004</v>
      </c>
      <c r="CF10" s="471" t="s">
        <v>1004</v>
      </c>
      <c r="CG10" s="472" t="s">
        <v>1004</v>
      </c>
      <c r="CH10" s="474" t="s">
        <v>1004</v>
      </c>
      <c r="CI10" s="473" t="s">
        <v>1004</v>
      </c>
      <c r="CJ10" s="520" t="s">
        <v>1004</v>
      </c>
      <c r="CK10" s="472" t="s">
        <v>1004</v>
      </c>
      <c r="CL10" s="472" t="s">
        <v>1004</v>
      </c>
      <c r="CM10" s="472" t="s">
        <v>1004</v>
      </c>
      <c r="CN10" s="474" t="s">
        <v>1004</v>
      </c>
      <c r="CO10" s="475" t="s">
        <v>1004</v>
      </c>
      <c r="CP10" s="520" t="s">
        <v>1004</v>
      </c>
      <c r="CQ10" s="472" t="s">
        <v>1004</v>
      </c>
      <c r="CR10" s="472" t="s">
        <v>1004</v>
      </c>
      <c r="CS10" s="472"/>
      <c r="CT10" s="474" t="s">
        <v>1004</v>
      </c>
      <c r="CU10" s="473" t="s">
        <v>1004</v>
      </c>
      <c r="CV10" s="520" t="s">
        <v>1004</v>
      </c>
      <c r="CW10" s="476" t="s">
        <v>1004</v>
      </c>
      <c r="CX10" s="476" t="s">
        <v>1004</v>
      </c>
      <c r="CY10" s="476" t="s">
        <v>1004</v>
      </c>
      <c r="CZ10" s="476" t="s">
        <v>1004</v>
      </c>
      <c r="DA10" s="476" t="s">
        <v>1004</v>
      </c>
      <c r="DB10" s="476" t="s">
        <v>1004</v>
      </c>
      <c r="DC10" s="476" t="s">
        <v>1004</v>
      </c>
      <c r="DD10" s="476" t="s">
        <v>1004</v>
      </c>
      <c r="DE10" s="476" t="s">
        <v>1004</v>
      </c>
      <c r="DF10" s="476" t="s">
        <v>1004</v>
      </c>
      <c r="DG10" s="476" t="s">
        <v>1004</v>
      </c>
      <c r="DH10" s="476" t="s">
        <v>1004</v>
      </c>
      <c r="DI10" s="476" t="s">
        <v>1004</v>
      </c>
      <c r="DJ10" s="476" t="s">
        <v>1004</v>
      </c>
      <c r="DK10" s="476" t="s">
        <v>1004</v>
      </c>
      <c r="DL10" s="476" t="s">
        <v>1004</v>
      </c>
      <c r="DM10" s="476" t="s">
        <v>1004</v>
      </c>
      <c r="DN10" s="476" t="s">
        <v>1004</v>
      </c>
      <c r="DO10" s="476" t="s">
        <v>1004</v>
      </c>
      <c r="DP10" s="476" t="s">
        <v>1004</v>
      </c>
      <c r="DQ10" s="476" t="s">
        <v>1004</v>
      </c>
      <c r="DR10" s="476" t="s">
        <v>1004</v>
      </c>
      <c r="DS10" s="476" t="s">
        <v>1004</v>
      </c>
      <c r="DT10" s="476" t="s">
        <v>1004</v>
      </c>
      <c r="DU10" s="476" t="s">
        <v>1004</v>
      </c>
      <c r="DV10" s="476" t="s">
        <v>1004</v>
      </c>
      <c r="DW10" s="476" t="s">
        <v>1004</v>
      </c>
      <c r="DX10" s="476" t="s">
        <v>1004</v>
      </c>
      <c r="DY10" s="476" t="s">
        <v>1004</v>
      </c>
      <c r="DZ10" s="476" t="s">
        <v>1004</v>
      </c>
      <c r="EA10" s="476" t="s">
        <v>1004</v>
      </c>
      <c r="EB10" s="476" t="s">
        <v>1004</v>
      </c>
      <c r="EC10" s="476" t="s">
        <v>1004</v>
      </c>
      <c r="ED10" s="476" t="s">
        <v>1004</v>
      </c>
      <c r="EE10" s="476" t="s">
        <v>1004</v>
      </c>
      <c r="EF10" s="476" t="s">
        <v>1004</v>
      </c>
      <c r="EG10" s="476" t="s">
        <v>1004</v>
      </c>
      <c r="EH10" s="476" t="s">
        <v>1004</v>
      </c>
      <c r="EI10" s="476" t="s">
        <v>1004</v>
      </c>
      <c r="EJ10" s="476" t="s">
        <v>1004</v>
      </c>
      <c r="EK10" s="476" t="s">
        <v>1004</v>
      </c>
      <c r="EL10" s="476" t="s">
        <v>1004</v>
      </c>
      <c r="EM10" s="476" t="s">
        <v>1004</v>
      </c>
      <c r="EN10" s="476" t="s">
        <v>1004</v>
      </c>
      <c r="EO10" s="476" t="s">
        <v>1004</v>
      </c>
      <c r="EP10" s="476" t="s">
        <v>1004</v>
      </c>
      <c r="EQ10" s="476" t="s">
        <v>1004</v>
      </c>
      <c r="ER10" s="476" t="s">
        <v>1004</v>
      </c>
      <c r="ES10" s="476" t="s">
        <v>1004</v>
      </c>
      <c r="ET10" s="476" t="s">
        <v>1004</v>
      </c>
      <c r="EU10" s="476" t="s">
        <v>1004</v>
      </c>
      <c r="EV10" s="476" t="s">
        <v>1004</v>
      </c>
      <c r="EW10" s="476" t="s">
        <v>1004</v>
      </c>
      <c r="EX10" s="476" t="s">
        <v>1004</v>
      </c>
      <c r="EY10" s="476" t="s">
        <v>1004</v>
      </c>
      <c r="EZ10" s="476" t="s">
        <v>1004</v>
      </c>
      <c r="FA10" s="476" t="s">
        <v>1004</v>
      </c>
      <c r="FB10" s="476" t="s">
        <v>1004</v>
      </c>
      <c r="FC10" s="476" t="s">
        <v>1004</v>
      </c>
      <c r="FD10" s="476" t="s">
        <v>1004</v>
      </c>
      <c r="FE10" s="476" t="s">
        <v>1004</v>
      </c>
      <c r="FF10" s="476" t="s">
        <v>1004</v>
      </c>
      <c r="FG10" s="476" t="s">
        <v>1004</v>
      </c>
      <c r="FH10" s="476" t="s">
        <v>1004</v>
      </c>
      <c r="FI10" s="476" t="s">
        <v>1004</v>
      </c>
      <c r="FJ10" s="476" t="s">
        <v>1004</v>
      </c>
      <c r="FK10" s="476" t="s">
        <v>1004</v>
      </c>
      <c r="FL10" s="476" t="s">
        <v>1004</v>
      </c>
      <c r="FM10" s="476" t="s">
        <v>1004</v>
      </c>
      <c r="FN10" s="476" t="s">
        <v>1004</v>
      </c>
      <c r="FO10" s="476" t="s">
        <v>1004</v>
      </c>
      <c r="FP10" s="476" t="s">
        <v>1004</v>
      </c>
      <c r="FQ10" s="476" t="s">
        <v>1004</v>
      </c>
      <c r="FR10" s="476" t="s">
        <v>1004</v>
      </c>
      <c r="FS10" s="476" t="s">
        <v>1004</v>
      </c>
    </row>
    <row r="11" spans="1:175" x14ac:dyDescent="0.2">
      <c r="A11" s="470" t="s">
        <v>1004</v>
      </c>
      <c r="B11" s="470" t="s">
        <v>1004</v>
      </c>
      <c r="C11" s="470" t="s">
        <v>1004</v>
      </c>
      <c r="D11" s="470" t="s">
        <v>1004</v>
      </c>
      <c r="E11" s="477" t="s">
        <v>1004</v>
      </c>
      <c r="F11" s="480" t="s">
        <v>1004</v>
      </c>
      <c r="G11" s="512" t="s">
        <v>1004</v>
      </c>
      <c r="H11" s="533" t="s">
        <v>1004</v>
      </c>
      <c r="I11" s="500" t="s">
        <v>1004</v>
      </c>
      <c r="J11" s="500" t="s">
        <v>1004</v>
      </c>
      <c r="K11" s="500" t="s">
        <v>1004</v>
      </c>
      <c r="L11" s="500" t="s">
        <v>1004</v>
      </c>
      <c r="M11" s="526" t="s">
        <v>1004</v>
      </c>
      <c r="N11" s="500" t="s">
        <v>1004</v>
      </c>
      <c r="O11" s="500" t="s">
        <v>1004</v>
      </c>
      <c r="P11" s="500" t="s">
        <v>1004</v>
      </c>
      <c r="Q11" s="500" t="s">
        <v>1004</v>
      </c>
      <c r="R11" s="500" t="s">
        <v>1004</v>
      </c>
      <c r="S11" s="500" t="s">
        <v>1004</v>
      </c>
      <c r="T11" s="500" t="s">
        <v>1004</v>
      </c>
      <c r="U11" s="501" t="s">
        <v>1004</v>
      </c>
      <c r="V11" s="501" t="s">
        <v>1004</v>
      </c>
      <c r="W11" s="501" t="s">
        <v>1004</v>
      </c>
      <c r="X11" s="501" t="s">
        <v>1004</v>
      </c>
      <c r="Y11" s="501" t="s">
        <v>1004</v>
      </c>
      <c r="Z11" s="501" t="s">
        <v>1004</v>
      </c>
      <c r="AA11" s="501" t="s">
        <v>1004</v>
      </c>
      <c r="AB11" s="501" t="s">
        <v>1004</v>
      </c>
      <c r="AC11" s="501" t="s">
        <v>1004</v>
      </c>
      <c r="AD11" s="501" t="s">
        <v>1004</v>
      </c>
      <c r="AE11" s="501" t="s">
        <v>1004</v>
      </c>
      <c r="AF11" s="501" t="s">
        <v>1004</v>
      </c>
      <c r="AG11" s="501" t="s">
        <v>1004</v>
      </c>
      <c r="AH11" s="501" t="s">
        <v>1004</v>
      </c>
      <c r="AI11" s="501" t="s">
        <v>1004</v>
      </c>
      <c r="AJ11" s="501" t="s">
        <v>1004</v>
      </c>
      <c r="AK11" s="501" t="s">
        <v>1004</v>
      </c>
      <c r="AL11" s="501" t="s">
        <v>1004</v>
      </c>
      <c r="AM11" s="501" t="s">
        <v>1004</v>
      </c>
      <c r="AN11" s="501" t="s">
        <v>1004</v>
      </c>
      <c r="AO11" s="501" t="s">
        <v>1004</v>
      </c>
      <c r="AP11" s="501" t="s">
        <v>1004</v>
      </c>
      <c r="AQ11" s="501" t="s">
        <v>1004</v>
      </c>
      <c r="AR11" s="501" t="s">
        <v>1004</v>
      </c>
      <c r="AS11" s="501" t="s">
        <v>1004</v>
      </c>
      <c r="AT11" s="501" t="s">
        <v>1004</v>
      </c>
      <c r="AU11" s="501" t="s">
        <v>1004</v>
      </c>
      <c r="AV11" s="501" t="s">
        <v>1004</v>
      </c>
      <c r="AW11" s="501" t="s">
        <v>1004</v>
      </c>
      <c r="AX11" s="501" t="s">
        <v>1004</v>
      </c>
      <c r="AY11" s="501" t="s">
        <v>1004</v>
      </c>
      <c r="AZ11" s="501" t="s">
        <v>1004</v>
      </c>
      <c r="BA11" s="501" t="s">
        <v>1004</v>
      </c>
      <c r="BB11" s="501" t="s">
        <v>1004</v>
      </c>
      <c r="BC11" s="501" t="s">
        <v>1004</v>
      </c>
      <c r="BD11" s="501" t="s">
        <v>1004</v>
      </c>
      <c r="BE11" s="501" t="s">
        <v>1004</v>
      </c>
      <c r="BF11" s="501" t="s">
        <v>1004</v>
      </c>
      <c r="BG11" s="501" t="s">
        <v>1004</v>
      </c>
      <c r="BH11" s="501" t="s">
        <v>1004</v>
      </c>
      <c r="BI11" s="501" t="s">
        <v>1004</v>
      </c>
      <c r="BJ11" s="501" t="s">
        <v>1004</v>
      </c>
      <c r="BK11" s="501" t="s">
        <v>1004</v>
      </c>
      <c r="BL11" s="501" t="s">
        <v>1004</v>
      </c>
      <c r="BM11" s="501" t="s">
        <v>1004</v>
      </c>
      <c r="BN11" s="501" t="s">
        <v>1004</v>
      </c>
      <c r="BO11" s="501" t="s">
        <v>1004</v>
      </c>
      <c r="BP11" s="501" t="s">
        <v>1004</v>
      </c>
      <c r="BQ11" s="501" t="s">
        <v>1004</v>
      </c>
      <c r="BR11" s="501" t="s">
        <v>1004</v>
      </c>
      <c r="BS11" s="501" t="s">
        <v>1004</v>
      </c>
      <c r="BT11" s="501" t="s">
        <v>1004</v>
      </c>
      <c r="BU11" s="501" t="s">
        <v>1004</v>
      </c>
      <c r="BV11" s="501" t="s">
        <v>1004</v>
      </c>
      <c r="BW11" s="501" t="s">
        <v>1004</v>
      </c>
      <c r="BX11" s="501" t="s">
        <v>1004</v>
      </c>
      <c r="BY11" s="501" t="s">
        <v>1004</v>
      </c>
      <c r="BZ11" s="501" t="s">
        <v>1004</v>
      </c>
      <c r="CA11" s="501" t="s">
        <v>1004</v>
      </c>
      <c r="CB11" s="501" t="s">
        <v>1004</v>
      </c>
      <c r="CC11" s="501" t="s">
        <v>1004</v>
      </c>
      <c r="CD11" s="501" t="s">
        <v>1004</v>
      </c>
      <c r="CE11" s="501" t="s">
        <v>1004</v>
      </c>
      <c r="CF11" s="471" t="s">
        <v>1004</v>
      </c>
      <c r="CG11" s="472" t="s">
        <v>1004</v>
      </c>
      <c r="CH11" s="474" t="s">
        <v>1004</v>
      </c>
      <c r="CI11" s="473" t="s">
        <v>1004</v>
      </c>
      <c r="CJ11" s="520" t="s">
        <v>1004</v>
      </c>
      <c r="CK11" s="472" t="s">
        <v>1004</v>
      </c>
      <c r="CL11" s="472" t="s">
        <v>1004</v>
      </c>
      <c r="CM11" s="472" t="s">
        <v>1004</v>
      </c>
      <c r="CN11" s="474" t="s">
        <v>1004</v>
      </c>
      <c r="CO11" s="475" t="s">
        <v>1004</v>
      </c>
      <c r="CP11" s="520" t="s">
        <v>1004</v>
      </c>
      <c r="CQ11" s="472" t="s">
        <v>1004</v>
      </c>
      <c r="CR11" s="472" t="s">
        <v>1004</v>
      </c>
      <c r="CS11" s="472"/>
      <c r="CT11" s="474" t="s">
        <v>1004</v>
      </c>
      <c r="CU11" s="473" t="s">
        <v>1004</v>
      </c>
      <c r="CV11" s="520" t="s">
        <v>1004</v>
      </c>
      <c r="CW11" s="476" t="s">
        <v>1004</v>
      </c>
      <c r="CX11" s="476" t="s">
        <v>1004</v>
      </c>
      <c r="CY11" s="476" t="s">
        <v>1004</v>
      </c>
      <c r="CZ11" s="476" t="s">
        <v>1004</v>
      </c>
      <c r="DA11" s="476" t="s">
        <v>1004</v>
      </c>
      <c r="DB11" s="476" t="s">
        <v>1004</v>
      </c>
      <c r="DC11" s="476" t="s">
        <v>1004</v>
      </c>
      <c r="DD11" s="476" t="s">
        <v>1004</v>
      </c>
      <c r="DE11" s="476" t="s">
        <v>1004</v>
      </c>
      <c r="DF11" s="476" t="s">
        <v>1004</v>
      </c>
      <c r="DG11" s="476" t="s">
        <v>1004</v>
      </c>
      <c r="DH11" s="476" t="s">
        <v>1004</v>
      </c>
      <c r="DI11" s="476" t="s">
        <v>1004</v>
      </c>
      <c r="DJ11" s="476" t="s">
        <v>1004</v>
      </c>
      <c r="DK11" s="476" t="s">
        <v>1004</v>
      </c>
      <c r="DL11" s="476" t="s">
        <v>1004</v>
      </c>
      <c r="DM11" s="476" t="s">
        <v>1004</v>
      </c>
      <c r="DN11" s="476" t="s">
        <v>1004</v>
      </c>
      <c r="DO11" s="476" t="s">
        <v>1004</v>
      </c>
      <c r="DP11" s="476" t="s">
        <v>1004</v>
      </c>
      <c r="DQ11" s="476" t="s">
        <v>1004</v>
      </c>
      <c r="DR11" s="476" t="s">
        <v>1004</v>
      </c>
      <c r="DS11" s="476" t="s">
        <v>1004</v>
      </c>
      <c r="DT11" s="476" t="s">
        <v>1004</v>
      </c>
      <c r="DU11" s="476" t="s">
        <v>1004</v>
      </c>
      <c r="DV11" s="476" t="s">
        <v>1004</v>
      </c>
      <c r="DW11" s="476" t="s">
        <v>1004</v>
      </c>
      <c r="DX11" s="476" t="s">
        <v>1004</v>
      </c>
      <c r="DY11" s="476" t="s">
        <v>1004</v>
      </c>
      <c r="DZ11" s="476" t="s">
        <v>1004</v>
      </c>
      <c r="EA11" s="476" t="s">
        <v>1004</v>
      </c>
      <c r="EB11" s="476" t="s">
        <v>1004</v>
      </c>
      <c r="EC11" s="476" t="s">
        <v>1004</v>
      </c>
      <c r="ED11" s="476" t="s">
        <v>1004</v>
      </c>
      <c r="EE11" s="476" t="s">
        <v>1004</v>
      </c>
      <c r="EF11" s="476" t="s">
        <v>1004</v>
      </c>
      <c r="EG11" s="476" t="s">
        <v>1004</v>
      </c>
      <c r="EH11" s="476" t="s">
        <v>1004</v>
      </c>
      <c r="EI11" s="476" t="s">
        <v>1004</v>
      </c>
      <c r="EJ11" s="476" t="s">
        <v>1004</v>
      </c>
      <c r="EK11" s="476" t="s">
        <v>1004</v>
      </c>
      <c r="EL11" s="476" t="s">
        <v>1004</v>
      </c>
      <c r="EM11" s="476" t="s">
        <v>1004</v>
      </c>
      <c r="EN11" s="476" t="s">
        <v>1004</v>
      </c>
      <c r="EO11" s="476" t="s">
        <v>1004</v>
      </c>
      <c r="EP11" s="476" t="s">
        <v>1004</v>
      </c>
      <c r="EQ11" s="476" t="s">
        <v>1004</v>
      </c>
      <c r="ER11" s="476" t="s">
        <v>1004</v>
      </c>
      <c r="ES11" s="476" t="s">
        <v>1004</v>
      </c>
      <c r="ET11" s="476" t="s">
        <v>1004</v>
      </c>
      <c r="EU11" s="476" t="s">
        <v>1004</v>
      </c>
      <c r="EV11" s="476" t="s">
        <v>1004</v>
      </c>
      <c r="EW11" s="476" t="s">
        <v>1004</v>
      </c>
      <c r="EX11" s="476" t="s">
        <v>1004</v>
      </c>
      <c r="EY11" s="476" t="s">
        <v>1004</v>
      </c>
      <c r="EZ11" s="476" t="s">
        <v>1004</v>
      </c>
      <c r="FA11" s="476" t="s">
        <v>1004</v>
      </c>
      <c r="FB11" s="476" t="s">
        <v>1004</v>
      </c>
      <c r="FC11" s="476" t="s">
        <v>1004</v>
      </c>
      <c r="FD11" s="476" t="s">
        <v>1004</v>
      </c>
      <c r="FE11" s="476" t="s">
        <v>1004</v>
      </c>
      <c r="FF11" s="476" t="s">
        <v>1004</v>
      </c>
      <c r="FG11" s="476" t="s">
        <v>1004</v>
      </c>
      <c r="FH11" s="476" t="s">
        <v>1004</v>
      </c>
      <c r="FI11" s="476" t="s">
        <v>1004</v>
      </c>
      <c r="FJ11" s="476" t="s">
        <v>1004</v>
      </c>
      <c r="FK11" s="476" t="s">
        <v>1004</v>
      </c>
      <c r="FL11" s="476" t="s">
        <v>1004</v>
      </c>
      <c r="FM11" s="476" t="s">
        <v>1004</v>
      </c>
      <c r="FN11" s="476" t="s">
        <v>1004</v>
      </c>
      <c r="FO11" s="476" t="s">
        <v>1004</v>
      </c>
      <c r="FP11" s="476" t="s">
        <v>1004</v>
      </c>
      <c r="FQ11" s="476" t="s">
        <v>1004</v>
      </c>
      <c r="FR11" s="476" t="s">
        <v>1004</v>
      </c>
      <c r="FS11" s="476" t="s">
        <v>1004</v>
      </c>
    </row>
    <row r="12" spans="1:175" x14ac:dyDescent="0.2">
      <c r="A12" s="470" t="s">
        <v>1004</v>
      </c>
      <c r="B12" s="470" t="s">
        <v>1004</v>
      </c>
      <c r="C12" s="470" t="s">
        <v>1004</v>
      </c>
      <c r="D12" s="470" t="s">
        <v>1004</v>
      </c>
      <c r="E12" s="477" t="s">
        <v>1004</v>
      </c>
      <c r="F12" s="480" t="s">
        <v>1004</v>
      </c>
      <c r="G12" s="512" t="s">
        <v>1004</v>
      </c>
      <c r="H12" s="533" t="s">
        <v>1004</v>
      </c>
      <c r="I12" s="500" t="s">
        <v>1004</v>
      </c>
      <c r="J12" s="500" t="s">
        <v>1004</v>
      </c>
      <c r="K12" s="500" t="s">
        <v>1004</v>
      </c>
      <c r="L12" s="500" t="s">
        <v>1004</v>
      </c>
      <c r="M12" s="526" t="s">
        <v>1004</v>
      </c>
      <c r="N12" s="500" t="s">
        <v>1004</v>
      </c>
      <c r="O12" s="500" t="s">
        <v>1004</v>
      </c>
      <c r="P12" s="500" t="s">
        <v>1004</v>
      </c>
      <c r="Q12" s="500" t="s">
        <v>1004</v>
      </c>
      <c r="R12" s="500" t="s">
        <v>1004</v>
      </c>
      <c r="S12" s="500" t="s">
        <v>1004</v>
      </c>
      <c r="T12" s="500" t="s">
        <v>1004</v>
      </c>
      <c r="U12" s="501" t="s">
        <v>1004</v>
      </c>
      <c r="V12" s="501" t="s">
        <v>1004</v>
      </c>
      <c r="W12" s="501" t="s">
        <v>1004</v>
      </c>
      <c r="X12" s="501" t="s">
        <v>1004</v>
      </c>
      <c r="Y12" s="501" t="s">
        <v>1004</v>
      </c>
      <c r="Z12" s="501" t="s">
        <v>1004</v>
      </c>
      <c r="AA12" s="501" t="s">
        <v>1004</v>
      </c>
      <c r="AB12" s="501" t="s">
        <v>1004</v>
      </c>
      <c r="AC12" s="501" t="s">
        <v>1004</v>
      </c>
      <c r="AD12" s="501" t="s">
        <v>1004</v>
      </c>
      <c r="AE12" s="501" t="s">
        <v>1004</v>
      </c>
      <c r="AF12" s="501" t="s">
        <v>1004</v>
      </c>
      <c r="AG12" s="501" t="s">
        <v>1004</v>
      </c>
      <c r="AH12" s="501" t="s">
        <v>1004</v>
      </c>
      <c r="AI12" s="501" t="s">
        <v>1004</v>
      </c>
      <c r="AJ12" s="501" t="s">
        <v>1004</v>
      </c>
      <c r="AK12" s="501" t="s">
        <v>1004</v>
      </c>
      <c r="AL12" s="501" t="s">
        <v>1004</v>
      </c>
      <c r="AM12" s="501" t="s">
        <v>1004</v>
      </c>
      <c r="AN12" s="501" t="s">
        <v>1004</v>
      </c>
      <c r="AO12" s="501" t="s">
        <v>1004</v>
      </c>
      <c r="AP12" s="501" t="s">
        <v>1004</v>
      </c>
      <c r="AQ12" s="501" t="s">
        <v>1004</v>
      </c>
      <c r="AR12" s="501" t="s">
        <v>1004</v>
      </c>
      <c r="AS12" s="501" t="s">
        <v>1004</v>
      </c>
      <c r="AT12" s="501" t="s">
        <v>1004</v>
      </c>
      <c r="AU12" s="501" t="s">
        <v>1004</v>
      </c>
      <c r="AV12" s="501" t="s">
        <v>1004</v>
      </c>
      <c r="AW12" s="501" t="s">
        <v>1004</v>
      </c>
      <c r="AX12" s="501" t="s">
        <v>1004</v>
      </c>
      <c r="AY12" s="501" t="s">
        <v>1004</v>
      </c>
      <c r="AZ12" s="501" t="s">
        <v>1004</v>
      </c>
      <c r="BA12" s="501" t="s">
        <v>1004</v>
      </c>
      <c r="BB12" s="501" t="s">
        <v>1004</v>
      </c>
      <c r="BC12" s="501" t="s">
        <v>1004</v>
      </c>
      <c r="BD12" s="501" t="s">
        <v>1004</v>
      </c>
      <c r="BE12" s="501" t="s">
        <v>1004</v>
      </c>
      <c r="BF12" s="501" t="s">
        <v>1004</v>
      </c>
      <c r="BG12" s="501" t="s">
        <v>1004</v>
      </c>
      <c r="BH12" s="501" t="s">
        <v>1004</v>
      </c>
      <c r="BI12" s="501" t="s">
        <v>1004</v>
      </c>
      <c r="BJ12" s="501" t="s">
        <v>1004</v>
      </c>
      <c r="BK12" s="501" t="s">
        <v>1004</v>
      </c>
      <c r="BL12" s="501" t="s">
        <v>1004</v>
      </c>
      <c r="BM12" s="501" t="s">
        <v>1004</v>
      </c>
      <c r="BN12" s="501" t="s">
        <v>1004</v>
      </c>
      <c r="BO12" s="501" t="s">
        <v>1004</v>
      </c>
      <c r="BP12" s="501" t="s">
        <v>1004</v>
      </c>
      <c r="BQ12" s="501" t="s">
        <v>1004</v>
      </c>
      <c r="BR12" s="501" t="s">
        <v>1004</v>
      </c>
      <c r="BS12" s="501" t="s">
        <v>1004</v>
      </c>
      <c r="BT12" s="501" t="s">
        <v>1004</v>
      </c>
      <c r="BU12" s="501" t="s">
        <v>1004</v>
      </c>
      <c r="BV12" s="501" t="s">
        <v>1004</v>
      </c>
      <c r="BW12" s="501" t="s">
        <v>1004</v>
      </c>
      <c r="BX12" s="501" t="s">
        <v>1004</v>
      </c>
      <c r="BY12" s="501" t="s">
        <v>1004</v>
      </c>
      <c r="BZ12" s="501" t="s">
        <v>1004</v>
      </c>
      <c r="CA12" s="501" t="s">
        <v>1004</v>
      </c>
      <c r="CB12" s="501" t="s">
        <v>1004</v>
      </c>
      <c r="CC12" s="501" t="s">
        <v>1004</v>
      </c>
      <c r="CD12" s="501" t="s">
        <v>1004</v>
      </c>
      <c r="CE12" s="501" t="s">
        <v>1004</v>
      </c>
      <c r="CF12" s="471" t="s">
        <v>1004</v>
      </c>
      <c r="CG12" s="472" t="s">
        <v>1004</v>
      </c>
      <c r="CH12" s="474" t="s">
        <v>1004</v>
      </c>
      <c r="CI12" s="473" t="s">
        <v>1004</v>
      </c>
      <c r="CJ12" s="520" t="s">
        <v>1004</v>
      </c>
      <c r="CK12" s="472" t="s">
        <v>1004</v>
      </c>
      <c r="CL12" s="472" t="s">
        <v>1004</v>
      </c>
      <c r="CM12" s="472" t="s">
        <v>1004</v>
      </c>
      <c r="CN12" s="474" t="s">
        <v>1004</v>
      </c>
      <c r="CO12" s="475" t="s">
        <v>1004</v>
      </c>
      <c r="CP12" s="520" t="s">
        <v>1004</v>
      </c>
      <c r="CQ12" s="472" t="s">
        <v>1004</v>
      </c>
      <c r="CR12" s="472" t="s">
        <v>1004</v>
      </c>
      <c r="CS12" s="472"/>
      <c r="CT12" s="474" t="s">
        <v>1004</v>
      </c>
      <c r="CU12" s="473" t="s">
        <v>1004</v>
      </c>
      <c r="CV12" s="520" t="s">
        <v>1004</v>
      </c>
      <c r="CW12" s="476" t="s">
        <v>1004</v>
      </c>
      <c r="CX12" s="476" t="s">
        <v>1004</v>
      </c>
      <c r="CY12" s="476" t="s">
        <v>1004</v>
      </c>
      <c r="CZ12" s="476" t="s">
        <v>1004</v>
      </c>
      <c r="DA12" s="476" t="s">
        <v>1004</v>
      </c>
      <c r="DB12" s="476" t="s">
        <v>1004</v>
      </c>
      <c r="DC12" s="476" t="s">
        <v>1004</v>
      </c>
      <c r="DD12" s="476" t="s">
        <v>1004</v>
      </c>
      <c r="DE12" s="476" t="s">
        <v>1004</v>
      </c>
      <c r="DF12" s="476" t="s">
        <v>1004</v>
      </c>
      <c r="DG12" s="476" t="s">
        <v>1004</v>
      </c>
      <c r="DH12" s="476" t="s">
        <v>1004</v>
      </c>
      <c r="DI12" s="476" t="s">
        <v>1004</v>
      </c>
      <c r="DJ12" s="476" t="s">
        <v>1004</v>
      </c>
      <c r="DK12" s="476" t="s">
        <v>1004</v>
      </c>
      <c r="DL12" s="476" t="s">
        <v>1004</v>
      </c>
      <c r="DM12" s="476" t="s">
        <v>1004</v>
      </c>
      <c r="DN12" s="476" t="s">
        <v>1004</v>
      </c>
      <c r="DO12" s="476" t="s">
        <v>1004</v>
      </c>
      <c r="DP12" s="476" t="s">
        <v>1004</v>
      </c>
      <c r="DQ12" s="476" t="s">
        <v>1004</v>
      </c>
      <c r="DR12" s="476" t="s">
        <v>1004</v>
      </c>
      <c r="DS12" s="476" t="s">
        <v>1004</v>
      </c>
      <c r="DT12" s="476" t="s">
        <v>1004</v>
      </c>
      <c r="DU12" s="476" t="s">
        <v>1004</v>
      </c>
      <c r="DV12" s="476" t="s">
        <v>1004</v>
      </c>
      <c r="DW12" s="476" t="s">
        <v>1004</v>
      </c>
      <c r="DX12" s="476" t="s">
        <v>1004</v>
      </c>
      <c r="DY12" s="476" t="s">
        <v>1004</v>
      </c>
      <c r="DZ12" s="476" t="s">
        <v>1004</v>
      </c>
      <c r="EA12" s="476" t="s">
        <v>1004</v>
      </c>
      <c r="EB12" s="476" t="s">
        <v>1004</v>
      </c>
      <c r="EC12" s="476" t="s">
        <v>1004</v>
      </c>
      <c r="ED12" s="476" t="s">
        <v>1004</v>
      </c>
      <c r="EE12" s="476" t="s">
        <v>1004</v>
      </c>
      <c r="EF12" s="476" t="s">
        <v>1004</v>
      </c>
      <c r="EG12" s="476" t="s">
        <v>1004</v>
      </c>
      <c r="EH12" s="476" t="s">
        <v>1004</v>
      </c>
      <c r="EI12" s="476" t="s">
        <v>1004</v>
      </c>
      <c r="EJ12" s="476" t="s">
        <v>1004</v>
      </c>
      <c r="EK12" s="476" t="s">
        <v>1004</v>
      </c>
      <c r="EL12" s="476" t="s">
        <v>1004</v>
      </c>
      <c r="EM12" s="476" t="s">
        <v>1004</v>
      </c>
      <c r="EN12" s="476" t="s">
        <v>1004</v>
      </c>
      <c r="EO12" s="476" t="s">
        <v>1004</v>
      </c>
      <c r="EP12" s="476" t="s">
        <v>1004</v>
      </c>
      <c r="EQ12" s="476" t="s">
        <v>1004</v>
      </c>
      <c r="ER12" s="476" t="s">
        <v>1004</v>
      </c>
      <c r="ES12" s="476" t="s">
        <v>1004</v>
      </c>
      <c r="ET12" s="476" t="s">
        <v>1004</v>
      </c>
      <c r="EU12" s="476" t="s">
        <v>1004</v>
      </c>
      <c r="EV12" s="476" t="s">
        <v>1004</v>
      </c>
      <c r="EW12" s="476" t="s">
        <v>1004</v>
      </c>
      <c r="EX12" s="476" t="s">
        <v>1004</v>
      </c>
      <c r="EY12" s="476" t="s">
        <v>1004</v>
      </c>
      <c r="EZ12" s="476" t="s">
        <v>1004</v>
      </c>
      <c r="FA12" s="476" t="s">
        <v>1004</v>
      </c>
      <c r="FB12" s="476" t="s">
        <v>1004</v>
      </c>
      <c r="FC12" s="476" t="s">
        <v>1004</v>
      </c>
      <c r="FD12" s="476" t="s">
        <v>1004</v>
      </c>
      <c r="FE12" s="476" t="s">
        <v>1004</v>
      </c>
      <c r="FF12" s="476" t="s">
        <v>1004</v>
      </c>
      <c r="FG12" s="476" t="s">
        <v>1004</v>
      </c>
      <c r="FH12" s="476" t="s">
        <v>1004</v>
      </c>
      <c r="FI12" s="476" t="s">
        <v>1004</v>
      </c>
      <c r="FJ12" s="476" t="s">
        <v>1004</v>
      </c>
      <c r="FK12" s="476" t="s">
        <v>1004</v>
      </c>
      <c r="FL12" s="476" t="s">
        <v>1004</v>
      </c>
      <c r="FM12" s="476" t="s">
        <v>1004</v>
      </c>
      <c r="FN12" s="476" t="s">
        <v>1004</v>
      </c>
      <c r="FO12" s="476" t="s">
        <v>1004</v>
      </c>
      <c r="FP12" s="476" t="s">
        <v>1004</v>
      </c>
      <c r="FQ12" s="476" t="s">
        <v>1004</v>
      </c>
      <c r="FR12" s="476" t="s">
        <v>1004</v>
      </c>
      <c r="FS12" s="476" t="s">
        <v>1004</v>
      </c>
    </row>
    <row r="13" spans="1:175" x14ac:dyDescent="0.2">
      <c r="A13" s="470" t="s">
        <v>1004</v>
      </c>
      <c r="B13" s="470" t="s">
        <v>1004</v>
      </c>
      <c r="C13" s="470" t="s">
        <v>1004</v>
      </c>
      <c r="D13" s="470" t="s">
        <v>1004</v>
      </c>
      <c r="E13" s="477" t="s">
        <v>1004</v>
      </c>
      <c r="F13" s="480" t="s">
        <v>1004</v>
      </c>
      <c r="G13" s="512" t="s">
        <v>1004</v>
      </c>
      <c r="H13" s="533" t="s">
        <v>1004</v>
      </c>
      <c r="I13" s="500" t="s">
        <v>1004</v>
      </c>
      <c r="J13" s="500" t="s">
        <v>1004</v>
      </c>
      <c r="K13" s="500" t="s">
        <v>1004</v>
      </c>
      <c r="L13" s="500" t="s">
        <v>1004</v>
      </c>
      <c r="M13" s="526" t="s">
        <v>1004</v>
      </c>
      <c r="N13" s="500" t="s">
        <v>1004</v>
      </c>
      <c r="O13" s="500" t="s">
        <v>1004</v>
      </c>
      <c r="P13" s="500" t="s">
        <v>1004</v>
      </c>
      <c r="Q13" s="500" t="s">
        <v>1004</v>
      </c>
      <c r="R13" s="500" t="s">
        <v>1004</v>
      </c>
      <c r="S13" s="500" t="s">
        <v>1004</v>
      </c>
      <c r="T13" s="500" t="s">
        <v>1004</v>
      </c>
      <c r="U13" s="500" t="s">
        <v>1004</v>
      </c>
      <c r="V13" s="500" t="s">
        <v>1004</v>
      </c>
      <c r="W13" s="500" t="s">
        <v>1004</v>
      </c>
      <c r="X13" s="500" t="s">
        <v>1004</v>
      </c>
      <c r="Y13" s="500" t="s">
        <v>1004</v>
      </c>
      <c r="Z13" s="500" t="s">
        <v>1004</v>
      </c>
      <c r="AA13" s="500" t="s">
        <v>1004</v>
      </c>
      <c r="AB13" s="500" t="s">
        <v>1004</v>
      </c>
      <c r="AC13" s="500" t="s">
        <v>1004</v>
      </c>
      <c r="AD13" s="500" t="s">
        <v>1004</v>
      </c>
      <c r="AE13" s="500" t="s">
        <v>1004</v>
      </c>
      <c r="AF13" s="500" t="s">
        <v>1004</v>
      </c>
      <c r="AG13" s="500" t="s">
        <v>1004</v>
      </c>
      <c r="AH13" s="500" t="s">
        <v>1004</v>
      </c>
      <c r="AI13" s="500" t="s">
        <v>1004</v>
      </c>
      <c r="AJ13" s="500" t="s">
        <v>1004</v>
      </c>
      <c r="AK13" s="500" t="s">
        <v>1004</v>
      </c>
      <c r="AL13" s="500" t="s">
        <v>1004</v>
      </c>
      <c r="AM13" s="500" t="s">
        <v>1004</v>
      </c>
      <c r="AN13" s="500" t="s">
        <v>1004</v>
      </c>
      <c r="AO13" s="500" t="s">
        <v>1004</v>
      </c>
      <c r="AP13" s="500" t="s">
        <v>1004</v>
      </c>
      <c r="AQ13" s="500" t="s">
        <v>1004</v>
      </c>
      <c r="AR13" s="500" t="s">
        <v>1004</v>
      </c>
      <c r="AS13" s="500" t="s">
        <v>1004</v>
      </c>
      <c r="AT13" s="500" t="s">
        <v>1004</v>
      </c>
      <c r="AU13" s="500" t="s">
        <v>1004</v>
      </c>
      <c r="AV13" s="500" t="s">
        <v>1004</v>
      </c>
      <c r="AW13" s="500" t="s">
        <v>1004</v>
      </c>
      <c r="AX13" s="500" t="s">
        <v>1004</v>
      </c>
      <c r="AY13" s="500" t="s">
        <v>1004</v>
      </c>
      <c r="AZ13" s="500" t="s">
        <v>1004</v>
      </c>
      <c r="BA13" s="500" t="s">
        <v>1004</v>
      </c>
      <c r="BB13" s="500" t="s">
        <v>1004</v>
      </c>
      <c r="BC13" s="500" t="s">
        <v>1004</v>
      </c>
      <c r="BD13" s="500" t="s">
        <v>1004</v>
      </c>
      <c r="BE13" s="500" t="s">
        <v>1004</v>
      </c>
      <c r="BF13" s="500" t="s">
        <v>1004</v>
      </c>
      <c r="BG13" s="500" t="s">
        <v>1004</v>
      </c>
      <c r="BH13" s="500" t="s">
        <v>1004</v>
      </c>
      <c r="BI13" s="500" t="s">
        <v>1004</v>
      </c>
      <c r="BJ13" s="500" t="s">
        <v>1004</v>
      </c>
      <c r="BK13" s="500" t="s">
        <v>1004</v>
      </c>
      <c r="BL13" s="500" t="s">
        <v>1004</v>
      </c>
      <c r="BM13" s="500" t="s">
        <v>1004</v>
      </c>
      <c r="BN13" s="500" t="s">
        <v>1004</v>
      </c>
      <c r="BO13" s="500" t="s">
        <v>1004</v>
      </c>
      <c r="BP13" s="500" t="s">
        <v>1004</v>
      </c>
      <c r="BQ13" s="500" t="s">
        <v>1004</v>
      </c>
      <c r="BR13" s="500" t="s">
        <v>1004</v>
      </c>
      <c r="BS13" s="500" t="s">
        <v>1004</v>
      </c>
      <c r="BT13" s="500" t="s">
        <v>1004</v>
      </c>
      <c r="BU13" s="500" t="s">
        <v>1004</v>
      </c>
      <c r="BV13" s="500" t="s">
        <v>1004</v>
      </c>
      <c r="BW13" s="500" t="s">
        <v>1004</v>
      </c>
      <c r="BX13" s="500" t="s">
        <v>1004</v>
      </c>
      <c r="BY13" s="500" t="s">
        <v>1004</v>
      </c>
      <c r="BZ13" s="500" t="s">
        <v>1004</v>
      </c>
      <c r="CA13" s="500" t="s">
        <v>1004</v>
      </c>
      <c r="CB13" s="500" t="s">
        <v>1004</v>
      </c>
      <c r="CC13" s="500" t="s">
        <v>1004</v>
      </c>
      <c r="CD13" s="500" t="s">
        <v>1004</v>
      </c>
      <c r="CE13" s="500" t="s">
        <v>1004</v>
      </c>
      <c r="CF13" s="471" t="s">
        <v>1004</v>
      </c>
      <c r="CG13" s="472" t="s">
        <v>1004</v>
      </c>
      <c r="CH13" s="474" t="s">
        <v>1004</v>
      </c>
      <c r="CI13" s="473" t="s">
        <v>1004</v>
      </c>
      <c r="CJ13" s="520" t="s">
        <v>1004</v>
      </c>
      <c r="CK13" s="472" t="s">
        <v>1004</v>
      </c>
      <c r="CL13" s="472" t="s">
        <v>1004</v>
      </c>
      <c r="CM13" s="472" t="s">
        <v>1004</v>
      </c>
      <c r="CN13" s="474" t="s">
        <v>1004</v>
      </c>
      <c r="CO13" s="475" t="s">
        <v>1004</v>
      </c>
      <c r="CP13" s="520" t="s">
        <v>1004</v>
      </c>
      <c r="CQ13" s="472" t="s">
        <v>1004</v>
      </c>
      <c r="CR13" s="472" t="s">
        <v>1004</v>
      </c>
      <c r="CS13" s="472"/>
      <c r="CT13" s="474" t="s">
        <v>1004</v>
      </c>
      <c r="CU13" s="473" t="s">
        <v>1004</v>
      </c>
      <c r="CV13" s="520" t="s">
        <v>1004</v>
      </c>
      <c r="CW13" s="476" t="s">
        <v>1004</v>
      </c>
      <c r="CX13" s="476" t="s">
        <v>1004</v>
      </c>
      <c r="CY13" s="476" t="s">
        <v>1004</v>
      </c>
      <c r="CZ13" s="476" t="s">
        <v>1004</v>
      </c>
      <c r="DA13" s="476" t="s">
        <v>1004</v>
      </c>
      <c r="DB13" s="476" t="s">
        <v>1004</v>
      </c>
      <c r="DC13" s="476" t="s">
        <v>1004</v>
      </c>
      <c r="DD13" s="476" t="s">
        <v>1004</v>
      </c>
      <c r="DE13" s="476" t="s">
        <v>1004</v>
      </c>
      <c r="DF13" s="476" t="s">
        <v>1004</v>
      </c>
      <c r="DG13" s="476" t="s">
        <v>1004</v>
      </c>
      <c r="DH13" s="476" t="s">
        <v>1004</v>
      </c>
      <c r="DI13" s="476" t="s">
        <v>1004</v>
      </c>
      <c r="DJ13" s="476" t="s">
        <v>1004</v>
      </c>
      <c r="DK13" s="476" t="s">
        <v>1004</v>
      </c>
      <c r="DL13" s="476" t="s">
        <v>1004</v>
      </c>
      <c r="DM13" s="476" t="s">
        <v>1004</v>
      </c>
      <c r="DN13" s="476" t="s">
        <v>1004</v>
      </c>
      <c r="DO13" s="476" t="s">
        <v>1004</v>
      </c>
      <c r="DP13" s="476" t="s">
        <v>1004</v>
      </c>
      <c r="DQ13" s="476" t="s">
        <v>1004</v>
      </c>
      <c r="DR13" s="476" t="s">
        <v>1004</v>
      </c>
      <c r="DS13" s="476" t="s">
        <v>1004</v>
      </c>
      <c r="DT13" s="476" t="s">
        <v>1004</v>
      </c>
      <c r="DU13" s="476" t="s">
        <v>1004</v>
      </c>
      <c r="DV13" s="476" t="s">
        <v>1004</v>
      </c>
      <c r="DW13" s="476" t="s">
        <v>1004</v>
      </c>
      <c r="DX13" s="476" t="s">
        <v>1004</v>
      </c>
      <c r="DY13" s="476" t="s">
        <v>1004</v>
      </c>
      <c r="DZ13" s="476" t="s">
        <v>1004</v>
      </c>
      <c r="EA13" s="476" t="s">
        <v>1004</v>
      </c>
      <c r="EB13" s="476" t="s">
        <v>1004</v>
      </c>
      <c r="EC13" s="476" t="s">
        <v>1004</v>
      </c>
      <c r="ED13" s="476" t="s">
        <v>1004</v>
      </c>
      <c r="EE13" s="476" t="s">
        <v>1004</v>
      </c>
      <c r="EF13" s="476" t="s">
        <v>1004</v>
      </c>
      <c r="EG13" s="476" t="s">
        <v>1004</v>
      </c>
      <c r="EH13" s="476" t="s">
        <v>1004</v>
      </c>
      <c r="EI13" s="476" t="s">
        <v>1004</v>
      </c>
      <c r="EJ13" s="476" t="s">
        <v>1004</v>
      </c>
      <c r="EK13" s="476" t="s">
        <v>1004</v>
      </c>
      <c r="EL13" s="476" t="s">
        <v>1004</v>
      </c>
      <c r="EM13" s="476" t="s">
        <v>1004</v>
      </c>
      <c r="EN13" s="476" t="s">
        <v>1004</v>
      </c>
      <c r="EO13" s="476" t="s">
        <v>1004</v>
      </c>
      <c r="EP13" s="476" t="s">
        <v>1004</v>
      </c>
      <c r="EQ13" s="476" t="s">
        <v>1004</v>
      </c>
      <c r="ER13" s="476" t="s">
        <v>1004</v>
      </c>
      <c r="ES13" s="476" t="s">
        <v>1004</v>
      </c>
      <c r="ET13" s="476" t="s">
        <v>1004</v>
      </c>
      <c r="EU13" s="476" t="s">
        <v>1004</v>
      </c>
      <c r="EV13" s="476" t="s">
        <v>1004</v>
      </c>
      <c r="EW13" s="476" t="s">
        <v>1004</v>
      </c>
      <c r="EX13" s="476" t="s">
        <v>1004</v>
      </c>
      <c r="EY13" s="476" t="s">
        <v>1004</v>
      </c>
      <c r="EZ13" s="476" t="s">
        <v>1004</v>
      </c>
      <c r="FA13" s="476" t="s">
        <v>1004</v>
      </c>
      <c r="FB13" s="476" t="s">
        <v>1004</v>
      </c>
      <c r="FC13" s="476" t="s">
        <v>1004</v>
      </c>
      <c r="FD13" s="476" t="s">
        <v>1004</v>
      </c>
      <c r="FE13" s="476" t="s">
        <v>1004</v>
      </c>
      <c r="FF13" s="476" t="s">
        <v>1004</v>
      </c>
      <c r="FG13" s="476" t="s">
        <v>1004</v>
      </c>
      <c r="FH13" s="476" t="s">
        <v>1004</v>
      </c>
      <c r="FI13" s="476" t="s">
        <v>1004</v>
      </c>
      <c r="FJ13" s="476" t="s">
        <v>1004</v>
      </c>
      <c r="FK13" s="476" t="s">
        <v>1004</v>
      </c>
      <c r="FL13" s="476" t="s">
        <v>1004</v>
      </c>
      <c r="FM13" s="476" t="s">
        <v>1004</v>
      </c>
      <c r="FN13" s="476" t="s">
        <v>1004</v>
      </c>
      <c r="FO13" s="476" t="s">
        <v>1004</v>
      </c>
      <c r="FP13" s="476" t="s">
        <v>1004</v>
      </c>
      <c r="FQ13" s="476" t="s">
        <v>1004</v>
      </c>
      <c r="FR13" s="476" t="s">
        <v>1004</v>
      </c>
      <c r="FS13" s="476" t="s">
        <v>1004</v>
      </c>
    </row>
    <row r="14" spans="1:175" ht="117" customHeight="1" x14ac:dyDescent="0.2">
      <c r="A14" s="407" t="s">
        <v>5</v>
      </c>
      <c r="B14" s="408" t="s">
        <v>352</v>
      </c>
      <c r="C14" s="408" t="s">
        <v>37</v>
      </c>
      <c r="D14" s="408" t="s">
        <v>6</v>
      </c>
      <c r="E14" s="408" t="s">
        <v>79</v>
      </c>
      <c r="F14" s="481" t="s">
        <v>82</v>
      </c>
      <c r="G14" s="513" t="s">
        <v>116</v>
      </c>
      <c r="H14" s="534" t="s">
        <v>117</v>
      </c>
      <c r="I14" s="516" t="s">
        <v>353</v>
      </c>
      <c r="J14" s="502" t="s">
        <v>1141</v>
      </c>
      <c r="K14" s="502" t="s">
        <v>1142</v>
      </c>
      <c r="L14" s="502" t="s">
        <v>1143</v>
      </c>
      <c r="M14" s="527" t="s">
        <v>1144</v>
      </c>
      <c r="N14" s="502"/>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3"/>
      <c r="AM14" s="503"/>
      <c r="AN14" s="503"/>
      <c r="AO14" s="503"/>
      <c r="AP14" s="503"/>
      <c r="AQ14" s="503"/>
      <c r="AR14" s="503"/>
      <c r="AS14" s="503"/>
      <c r="AT14" s="503"/>
      <c r="AU14" s="503"/>
      <c r="AV14" s="503"/>
      <c r="AW14" s="503"/>
      <c r="AX14" s="503"/>
      <c r="AY14" s="503"/>
      <c r="AZ14" s="503"/>
      <c r="BA14" s="503"/>
      <c r="BB14" s="503"/>
      <c r="BC14" s="503"/>
      <c r="BD14" s="503"/>
      <c r="BE14" s="503"/>
      <c r="BF14" s="503"/>
      <c r="BG14" s="503"/>
      <c r="BH14" s="503"/>
      <c r="BI14" s="503"/>
      <c r="BJ14" s="503"/>
      <c r="BK14" s="503"/>
      <c r="BL14" s="503"/>
      <c r="BM14" s="503"/>
      <c r="BN14" s="503"/>
      <c r="BO14" s="503"/>
      <c r="BP14" s="503"/>
      <c r="BQ14" s="503"/>
      <c r="BR14" s="503"/>
      <c r="BS14" s="503"/>
      <c r="BT14" s="503"/>
      <c r="BU14" s="503"/>
      <c r="BV14" s="503"/>
      <c r="BW14" s="503"/>
      <c r="BX14" s="503"/>
      <c r="BY14" s="503"/>
      <c r="BZ14" s="503"/>
      <c r="CA14" s="503"/>
      <c r="CB14" s="503"/>
      <c r="CC14" s="503"/>
      <c r="CD14" s="503"/>
      <c r="CE14" s="503"/>
      <c r="CF14" s="439" t="s">
        <v>1096</v>
      </c>
      <c r="CG14" s="440" t="s">
        <v>1097</v>
      </c>
      <c r="CH14" s="441" t="s">
        <v>1108</v>
      </c>
      <c r="CI14" s="390" t="s">
        <v>1107</v>
      </c>
      <c r="CJ14" s="521" t="s">
        <v>1013</v>
      </c>
      <c r="CK14" s="440" t="s">
        <v>1055</v>
      </c>
      <c r="CL14" s="440" t="s">
        <v>1056</v>
      </c>
      <c r="CM14" s="440" t="s">
        <v>1149</v>
      </c>
      <c r="CN14" s="441" t="s">
        <v>1098</v>
      </c>
      <c r="CO14" s="443" t="s">
        <v>1106</v>
      </c>
      <c r="CP14" s="521" t="s">
        <v>1012</v>
      </c>
      <c r="CQ14" s="440" t="s">
        <v>1094</v>
      </c>
      <c r="CR14" s="440" t="s">
        <v>1095</v>
      </c>
      <c r="CS14" s="440" t="s">
        <v>1151</v>
      </c>
      <c r="CT14" s="441" t="s">
        <v>1109</v>
      </c>
      <c r="CU14" s="390" t="s">
        <v>1127</v>
      </c>
      <c r="CV14" s="521" t="s">
        <v>1014</v>
      </c>
      <c r="CW14" s="403" t="str">
        <f>IF(I14="","",I$14)</f>
        <v>12345_DSD</v>
      </c>
      <c r="CX14" s="403" t="str">
        <f>IF(J14="","",J$14)</f>
        <v>84244_DSD</v>
      </c>
      <c r="CY14" s="403" t="str">
        <f>IF(K14="","",K$14)</f>
        <v>84246_TA</v>
      </c>
      <c r="CZ14" s="403" t="str">
        <f>IF(L14="","",L$14)</f>
        <v>85152_DSD</v>
      </c>
      <c r="DA14" s="403" t="str">
        <f>IF(M14="","",M$14)</f>
        <v>85152_TA</v>
      </c>
      <c r="DB14" s="403" t="str">
        <f>IF(N14="","",N$14)</f>
        <v/>
      </c>
      <c r="DC14" s="403" t="str">
        <f>IF(O14="","",O$14)</f>
        <v/>
      </c>
      <c r="DD14" s="403" t="str">
        <f>IF(P14="","",P$14)</f>
        <v/>
      </c>
      <c r="DE14" s="403" t="str">
        <f>IF(Q14="","",Q$14)</f>
        <v/>
      </c>
      <c r="DF14" s="403" t="str">
        <f>IF(R14="","",R$14)</f>
        <v/>
      </c>
      <c r="DG14" s="403" t="str">
        <f>IF(S14="","",S$14)</f>
        <v/>
      </c>
      <c r="DH14" s="403" t="str">
        <f>IF(T14="","",T$14)</f>
        <v/>
      </c>
      <c r="DI14" s="403" t="str">
        <f>IF(U14="","",U$14)</f>
        <v/>
      </c>
      <c r="DJ14" s="403" t="str">
        <f>IF(V14="","",V$14)</f>
        <v/>
      </c>
      <c r="DK14" s="403" t="str">
        <f>IF(W14="","",W$14)</f>
        <v/>
      </c>
      <c r="DL14" s="403" t="str">
        <f>IF(X14="","",X$14)</f>
        <v/>
      </c>
      <c r="DM14" s="403" t="str">
        <f>IF(Y14="","",Y$14)</f>
        <v/>
      </c>
      <c r="DN14" s="403" t="str">
        <f>IF(Z14="","",Z$14)</f>
        <v/>
      </c>
      <c r="DO14" s="403" t="str">
        <f>IF(AA14="","",AA$14)</f>
        <v/>
      </c>
      <c r="DP14" s="403" t="str">
        <f>IF(AB14="","",AB$14)</f>
        <v/>
      </c>
      <c r="DQ14" s="403" t="str">
        <f>IF(AC14="","",AC$14)</f>
        <v/>
      </c>
      <c r="DR14" s="403" t="str">
        <f>IF(AD14="","",AD$14)</f>
        <v/>
      </c>
      <c r="DS14" s="403" t="str">
        <f>IF(AE14="","",AE$14)</f>
        <v/>
      </c>
      <c r="DT14" s="403" t="str">
        <f>IF(AF14="","",AF$14)</f>
        <v/>
      </c>
      <c r="DU14" s="403" t="str">
        <f>IF(AG14="","",AG$14)</f>
        <v/>
      </c>
      <c r="DV14" s="403" t="str">
        <f>IF(AH14="","",AH$14)</f>
        <v/>
      </c>
      <c r="DW14" s="403" t="str">
        <f>IF(AI14="","",AI$14)</f>
        <v/>
      </c>
      <c r="DX14" s="403" t="str">
        <f>IF(AJ14="","",AJ$14)</f>
        <v/>
      </c>
      <c r="DY14" s="403" t="str">
        <f>IF(AK14="","",AK$14)</f>
        <v/>
      </c>
      <c r="DZ14" s="403" t="str">
        <f>IF(AL14="","",AL$14)</f>
        <v/>
      </c>
      <c r="EA14" s="403" t="str">
        <f>IF(AM14="","",AM$14)</f>
        <v/>
      </c>
      <c r="EB14" s="403" t="str">
        <f>IF(AN14="","",AN$14)</f>
        <v/>
      </c>
      <c r="EC14" s="403" t="str">
        <f>IF(AO14="","",AO$14)</f>
        <v/>
      </c>
      <c r="ED14" s="403" t="str">
        <f>IF(AP14="","",AP$14)</f>
        <v/>
      </c>
      <c r="EE14" s="403" t="str">
        <f>IF(AQ14="","",AQ$14)</f>
        <v/>
      </c>
      <c r="EF14" s="403" t="str">
        <f>IF(AR14="","",AR$14)</f>
        <v/>
      </c>
      <c r="EG14" s="403" t="str">
        <f>IF(AS14="","",AS$14)</f>
        <v/>
      </c>
      <c r="EH14" s="403" t="str">
        <f>IF(AT14="","",AT$14)</f>
        <v/>
      </c>
      <c r="EI14" s="403" t="str">
        <f>IF(AU14="","",AU$14)</f>
        <v/>
      </c>
      <c r="EJ14" s="403" t="str">
        <f>IF(AV14="","",AV$14)</f>
        <v/>
      </c>
      <c r="EK14" s="403" t="str">
        <f>IF(AW14="","",AW$14)</f>
        <v/>
      </c>
      <c r="EL14" s="403" t="str">
        <f>IF(AX14="","",AX$14)</f>
        <v/>
      </c>
      <c r="EM14" s="403" t="str">
        <f>IF(AY14="","",AY$14)</f>
        <v/>
      </c>
      <c r="EN14" s="403" t="str">
        <f>IF(AZ14="","",AZ$14)</f>
        <v/>
      </c>
      <c r="EO14" s="403" t="str">
        <f>IF(BA14="","",BA$14)</f>
        <v/>
      </c>
      <c r="EP14" s="403" t="str">
        <f>IF(BB14="","",BB$14)</f>
        <v/>
      </c>
      <c r="EQ14" s="403" t="str">
        <f>IF(BC14="","",BC$14)</f>
        <v/>
      </c>
      <c r="ER14" s="403" t="str">
        <f>IF(BD14="","",BD$14)</f>
        <v/>
      </c>
      <c r="ES14" s="403" t="str">
        <f>IF(BE14="","",BE$14)</f>
        <v/>
      </c>
      <c r="ET14" s="403" t="str">
        <f>IF(BF14="","",BF$14)</f>
        <v/>
      </c>
      <c r="EU14" s="403" t="str">
        <f>IF(BG14="","",BG$14)</f>
        <v/>
      </c>
      <c r="EV14" s="403" t="str">
        <f>IF(BH14="","",BH$14)</f>
        <v/>
      </c>
      <c r="EW14" s="403" t="str">
        <f>IF(BI14="","",BI$14)</f>
        <v/>
      </c>
      <c r="EX14" s="403" t="str">
        <f>IF(BJ14="","",BJ$14)</f>
        <v/>
      </c>
      <c r="EY14" s="403" t="str">
        <f>IF(BK14="","",BK$14)</f>
        <v/>
      </c>
      <c r="EZ14" s="403" t="str">
        <f>IF(BL14="","",BL$14)</f>
        <v/>
      </c>
      <c r="FA14" s="403" t="str">
        <f>IF(BM14="","",BM$14)</f>
        <v/>
      </c>
      <c r="FB14" s="403" t="str">
        <f>IF(BN14="","",BN$14)</f>
        <v/>
      </c>
      <c r="FC14" s="403" t="str">
        <f>IF(BO14="","",BO$14)</f>
        <v/>
      </c>
      <c r="FD14" s="403" t="str">
        <f>IF(BP14="","",BP$14)</f>
        <v/>
      </c>
      <c r="FE14" s="403" t="str">
        <f>IF(BQ14="","",BQ$14)</f>
        <v/>
      </c>
      <c r="FF14" s="403" t="str">
        <f>IF(BR14="","",BR$14)</f>
        <v/>
      </c>
      <c r="FG14" s="403" t="str">
        <f>IF(BS14="","",BS$14)</f>
        <v/>
      </c>
      <c r="FH14" s="403" t="str">
        <f>IF(BT14="","",BT$14)</f>
        <v/>
      </c>
      <c r="FI14" s="403" t="str">
        <f>IF(BU14="","",BU$14)</f>
        <v/>
      </c>
      <c r="FJ14" s="403" t="str">
        <f>IF(BV14="","",BV$14)</f>
        <v/>
      </c>
      <c r="FK14" s="403" t="str">
        <f>IF(BW14="","",BW$14)</f>
        <v/>
      </c>
      <c r="FL14" s="403" t="str">
        <f>IF(BX14="","",BX$14)</f>
        <v/>
      </c>
      <c r="FM14" s="403" t="str">
        <f>IF(BY14="","",BY$14)</f>
        <v/>
      </c>
      <c r="FN14" s="403" t="str">
        <f>IF(BZ14="","",BZ$14)</f>
        <v/>
      </c>
      <c r="FO14" s="403" t="str">
        <f>IF(CA14="","",CA$14)</f>
        <v/>
      </c>
      <c r="FP14" s="403" t="str">
        <f>IF(CB14="","",CB$14)</f>
        <v/>
      </c>
      <c r="FQ14" s="403" t="str">
        <f>IF(CC14="","",CC$14)</f>
        <v/>
      </c>
      <c r="FR14" s="403" t="str">
        <f>IF(CD14="","",CD$14)</f>
        <v/>
      </c>
      <c r="FS14" s="403" t="str">
        <f>IF(CE14="","",CE$14)</f>
        <v/>
      </c>
    </row>
    <row r="15" spans="1:175" x14ac:dyDescent="0.2">
      <c r="A15" s="10" t="s">
        <v>1134</v>
      </c>
      <c r="B15" s="10" t="s">
        <v>476</v>
      </c>
      <c r="C15" s="10" t="s">
        <v>1135</v>
      </c>
      <c r="D15" s="10" t="s">
        <v>1136</v>
      </c>
      <c r="E15" s="10"/>
      <c r="F15" s="20" t="str">
        <f t="shared" ref="F15:F23" si="0">$A15&amp;IF($C15&lt;&gt;"","|"&amp;$C15,"")&amp;IF($D15&lt;&gt;"","|"&amp;$D15,"")&amp;IF($E15&lt;&gt;"","|"&amp;$E15,"")</f>
        <v>Lubombo [#SNU] [nxGb6sd7p7D]|25-29|Female</v>
      </c>
      <c r="G15" s="514">
        <v>1920</v>
      </c>
      <c r="H15" s="519">
        <f>SUM($CP15,$CV15,IF(OR(SUM($G15)=0,SUM($CP15)=0,SUM($CV15)=0),0,MIN($CJ15-$CF15,0)))</f>
        <v>2400</v>
      </c>
      <c r="I15" s="389"/>
      <c r="J15" s="41">
        <v>0.75</v>
      </c>
      <c r="K15" s="41">
        <v>0.25</v>
      </c>
      <c r="L15" s="41"/>
      <c r="M15" s="528">
        <v>0.25</v>
      </c>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38">
        <f>IF(OR(SUM($CP15)=0,SUM($CV15)=0),"",ROUND(SUM($CP15,$CV15),0))</f>
        <v>2400</v>
      </c>
      <c r="CG15" s="429">
        <f>IF(OR(SUM($CP15)=0,SUM($CV15)=0),"",ROUND(MAX($CP15,$CV15),0))</f>
        <v>1440</v>
      </c>
      <c r="CH15" s="444" t="s">
        <v>1147</v>
      </c>
      <c r="CI15" s="333"/>
      <c r="CJ15" s="519">
        <f>IF(SUM($CF15)=0,"",IF(UPPER($CH15)="SUM",$CF15,IF(UPPER($CH15)="MAX",$CG15,MAX(ROUND($CF15+$G15*($CI15),0),$CG15))))</f>
        <v>2400</v>
      </c>
      <c r="CK15" s="429">
        <f>ROUND(SUMIFS($CW15:$FS15,$CW$14:$FS$14,"*DSD*"),0)</f>
        <v>1440</v>
      </c>
      <c r="CL15" s="125" cm="1">
        <f t="array" ref="CL15">MIN_DSD</f>
        <v>1440</v>
      </c>
      <c r="CM15" s="429">
        <f>COUNTIFS($CW$14:$FS$14,"*DSD*",$CW15:$FS15,"&gt;0")</f>
        <v>1</v>
      </c>
      <c r="CN15" s="445"/>
      <c r="CO15" s="322"/>
      <c r="CP15" s="519">
        <f>IF(SUM($CK15)=0,"",IF(SUM($CK15)=SUM($CL15),SUM($CK15),IF(UPPER($CN15)="MAX",$CL15,IF(UPPER($CN15)="CUSTOM",MIN(MAX(ROUND($CK15+$G15*($CO15),0),$CL15),$CK15),$CK15))))</f>
        <v>1440</v>
      </c>
      <c r="CQ15" s="429">
        <f>ROUND(SUMIFS($CW15:$FS15,$CW$14:$FS$14,"*TA*"),0)</f>
        <v>960</v>
      </c>
      <c r="CR15" s="125" cm="1">
        <f t="array" ref="CR15">MIN_TA</f>
        <v>480</v>
      </c>
      <c r="CS15" s="125">
        <f>COUNTIFS($CW$14:$FS$14,"*TA*",$CW15:$FS15,"&gt;0")</f>
        <v>2</v>
      </c>
      <c r="CT15" s="445"/>
      <c r="CU15" s="49"/>
      <c r="CV15" s="519">
        <f>IF(SUM($CQ15)=0,"",IF(SUM($CQ15)=SUM($CR15),SUM($CQ15),IF(UPPER($CT15)="MAX",$CR15,IF(UPPER($CT15)="CUSTOM",MIN(MAX(ROUND($CQ15+$G15*($CU15),0),$CR15),$CQ15),$CQ15))))</f>
        <v>960</v>
      </c>
      <c r="CW15" s="402" t="str">
        <f>IF(OR(CW$14="",ROUND($G15*I15,0)=0),"",ROUND($G15*I15,0))</f>
        <v/>
      </c>
      <c r="CX15" s="402">
        <f>IF(OR(CX$14="",ROUND($G15*J15,0)=0),"",ROUND($G15*J15,0))</f>
        <v>1440</v>
      </c>
      <c r="CY15" s="402">
        <f>IF(OR(CY$14="",ROUND($G15*K15,0)=0),"",ROUND($G15*K15,0))</f>
        <v>480</v>
      </c>
      <c r="CZ15" s="402" t="str">
        <f>IF(OR(CZ$14="",ROUND($G15*L15,0)=0),"",ROUND($G15*L15,0))</f>
        <v/>
      </c>
      <c r="DA15" s="402">
        <f>IF(OR(DA$14="",ROUND($G15*M15,0)=0),"",ROUND($G15*M15,0))</f>
        <v>480</v>
      </c>
      <c r="DB15" s="402" t="str">
        <f>IF(OR(DB$14="",ROUND($G15*N15,0)=0),"",ROUND($G15*N15,0))</f>
        <v/>
      </c>
      <c r="DC15" s="402" t="str">
        <f>IF(OR(DC$14="",ROUND($G15*O15,0)=0),"",ROUND($G15*O15,0))</f>
        <v/>
      </c>
      <c r="DD15" s="402" t="str">
        <f>IF(OR(DD$14="",ROUND($G15*P15,0)=0),"",ROUND($G15*P15,0))</f>
        <v/>
      </c>
      <c r="DE15" s="402" t="str">
        <f>IF(OR(DE$14="",ROUND($G15*Q15,0)=0),"",ROUND($G15*Q15,0))</f>
        <v/>
      </c>
      <c r="DF15" s="402" t="str">
        <f>IF(OR(DF$14="",ROUND($G15*R15,0)=0),"",ROUND($G15*R15,0))</f>
        <v/>
      </c>
      <c r="DG15" s="402" t="str">
        <f>IF(OR(DG$14="",ROUND($G15*S15,0)=0),"",ROUND($G15*S15,0))</f>
        <v/>
      </c>
      <c r="DH15" s="402" t="str">
        <f>IF(OR(DH$14="",ROUND($G15*T15,0)=0),"",ROUND($G15*T15,0))</f>
        <v/>
      </c>
      <c r="DI15" s="402" t="str">
        <f>IF(OR(DI$14="",ROUND($G15*U15,0)=0),"",ROUND($G15*U15,0))</f>
        <v/>
      </c>
      <c r="DJ15" s="402" t="str">
        <f>IF(OR(DJ$14="",ROUND($G15*V15,0)=0),"",ROUND($G15*V15,0))</f>
        <v/>
      </c>
      <c r="DK15" s="402" t="str">
        <f>IF(OR(DK$14="",ROUND($G15*W15,0)=0),"",ROUND($G15*W15,0))</f>
        <v/>
      </c>
      <c r="DL15" s="402" t="str">
        <f>IF(OR(DL$14="",ROUND($G15*X15,0)=0),"",ROUND($G15*X15,0))</f>
        <v/>
      </c>
      <c r="DM15" s="402" t="str">
        <f>IF(OR(DM$14="",ROUND($G15*Y15,0)=0),"",ROUND($G15*Y15,0))</f>
        <v/>
      </c>
      <c r="DN15" s="402" t="str">
        <f>IF(OR(DN$14="",ROUND($G15*Z15,0)=0),"",ROUND($G15*Z15,0))</f>
        <v/>
      </c>
      <c r="DO15" s="402" t="str">
        <f>IF(OR(DO$14="",ROUND($G15*AA15,0)=0),"",ROUND($G15*AA15,0))</f>
        <v/>
      </c>
      <c r="DP15" s="402" t="str">
        <f>IF(OR(DP$14="",ROUND($G15*AB15,0)=0),"",ROUND($G15*AB15,0))</f>
        <v/>
      </c>
      <c r="DQ15" s="402" t="str">
        <f>IF(OR(DQ$14="",ROUND($G15*AC15,0)=0),"",ROUND($G15*AC15,0))</f>
        <v/>
      </c>
      <c r="DR15" s="402" t="str">
        <f>IF(OR(DR$14="",ROUND($G15*AD15,0)=0),"",ROUND($G15*AD15,0))</f>
        <v/>
      </c>
      <c r="DS15" s="402" t="str">
        <f>IF(OR(DS$14="",ROUND($G15*AE15,0)=0),"",ROUND($G15*AE15,0))</f>
        <v/>
      </c>
      <c r="DT15" s="402" t="str">
        <f>IF(OR(DT$14="",ROUND($G15*AF15,0)=0),"",ROUND($G15*AF15,0))</f>
        <v/>
      </c>
      <c r="DU15" s="402" t="str">
        <f>IF(OR(DU$14="",ROUND($G15*AG15,0)=0),"",ROUND($G15*AG15,0))</f>
        <v/>
      </c>
      <c r="DV15" s="402" t="str">
        <f>IF(OR(DV$14="",ROUND($G15*AH15,0)=0),"",ROUND($G15*AH15,0))</f>
        <v/>
      </c>
      <c r="DW15" s="402" t="str">
        <f>IF(OR(DW$14="",ROUND($G15*AI15,0)=0),"",ROUND($G15*AI15,0))</f>
        <v/>
      </c>
      <c r="DX15" s="402" t="str">
        <f>IF(OR(DX$14="",ROUND($G15*AJ15,0)=0),"",ROUND($G15*AJ15,0))</f>
        <v/>
      </c>
      <c r="DY15" s="402" t="str">
        <f>IF(OR(DY$14="",ROUND($G15*AK15,0)=0),"",ROUND($G15*AK15,0))</f>
        <v/>
      </c>
      <c r="DZ15" s="402" t="str">
        <f>IF(OR(DZ$14="",ROUND($G15*AL15,0)=0),"",ROUND($G15*AL15,0))</f>
        <v/>
      </c>
      <c r="EA15" s="402" t="str">
        <f>IF(OR(EA$14="",ROUND($G15*AM15,0)=0),"",ROUND($G15*AM15,0))</f>
        <v/>
      </c>
      <c r="EB15" s="402" t="str">
        <f>IF(OR(EB$14="",ROUND($G15*AN15,0)=0),"",ROUND($G15*AN15,0))</f>
        <v/>
      </c>
      <c r="EC15" s="402" t="str">
        <f>IF(OR(EC$14="",ROUND($G15*AO15,0)=0),"",ROUND($G15*AO15,0))</f>
        <v/>
      </c>
      <c r="ED15" s="402" t="str">
        <f>IF(OR(ED$14="",ROUND($G15*AP15,0)=0),"",ROUND($G15*AP15,0))</f>
        <v/>
      </c>
      <c r="EE15" s="402" t="str">
        <f>IF(OR(EE$14="",ROUND($G15*AQ15,0)=0),"",ROUND($G15*AQ15,0))</f>
        <v/>
      </c>
      <c r="EF15" s="402" t="str">
        <f>IF(OR(EF$14="",ROUND($G15*AR15,0)=0),"",ROUND($G15*AR15,0))</f>
        <v/>
      </c>
      <c r="EG15" s="402" t="str">
        <f>IF(OR(EG$14="",ROUND($G15*AS15,0)=0),"",ROUND($G15*AS15,0))</f>
        <v/>
      </c>
      <c r="EH15" s="402" t="str">
        <f>IF(OR(EH$14="",ROUND($G15*AT15,0)=0),"",ROUND($G15*AT15,0))</f>
        <v/>
      </c>
      <c r="EI15" s="402" t="str">
        <f>IF(OR(EI$14="",ROUND($G15*AU15,0)=0),"",ROUND($G15*AU15,0))</f>
        <v/>
      </c>
      <c r="EJ15" s="402" t="str">
        <f>IF(OR(EJ$14="",ROUND($G15*AV15,0)=0),"",ROUND($G15*AV15,0))</f>
        <v/>
      </c>
      <c r="EK15" s="402" t="str">
        <f>IF(OR(EK$14="",ROUND($G15*AW15,0)=0),"",ROUND($G15*AW15,0))</f>
        <v/>
      </c>
      <c r="EL15" s="402" t="str">
        <f>IF(OR(EL$14="",ROUND($G15*AX15,0)=0),"",ROUND($G15*AX15,0))</f>
        <v/>
      </c>
      <c r="EM15" s="402" t="str">
        <f>IF(OR(EM$14="",ROUND($G15*AY15,0)=0),"",ROUND($G15*AY15,0))</f>
        <v/>
      </c>
      <c r="EN15" s="402" t="str">
        <f>IF(OR(EN$14="",ROUND($G15*AZ15,0)=0),"",ROUND($G15*AZ15,0))</f>
        <v/>
      </c>
      <c r="EO15" s="402" t="str">
        <f>IF(OR(EO$14="",ROUND($G15*BA15,0)=0),"",ROUND($G15*BA15,0))</f>
        <v/>
      </c>
      <c r="EP15" s="402" t="str">
        <f>IF(OR(EP$14="",ROUND($G15*BB15,0)=0),"",ROUND($G15*BB15,0))</f>
        <v/>
      </c>
      <c r="EQ15" s="402" t="str">
        <f>IF(OR(EQ$14="",ROUND($G15*BC15,0)=0),"",ROUND($G15*BC15,0))</f>
        <v/>
      </c>
      <c r="ER15" s="402" t="str">
        <f>IF(OR(ER$14="",ROUND($G15*BD15,0)=0),"",ROUND($G15*BD15,0))</f>
        <v/>
      </c>
      <c r="ES15" s="402" t="str">
        <f>IF(OR(ES$14="",ROUND($G15*BE15,0)=0),"",ROUND($G15*BE15,0))</f>
        <v/>
      </c>
      <c r="ET15" s="402" t="str">
        <f>IF(OR(ET$14="",ROUND($G15*BF15,0)=0),"",ROUND($G15*BF15,0))</f>
        <v/>
      </c>
      <c r="EU15" s="402" t="str">
        <f>IF(OR(EU$14="",ROUND($G15*BG15,0)=0),"",ROUND($G15*BG15,0))</f>
        <v/>
      </c>
      <c r="EV15" s="402" t="str">
        <f>IF(OR(EV$14="",ROUND($G15*BH15,0)=0),"",ROUND($G15*BH15,0))</f>
        <v/>
      </c>
      <c r="EW15" s="402" t="str">
        <f>IF(OR(EW$14="",ROUND($G15*BI15,0)=0),"",ROUND($G15*BI15,0))</f>
        <v/>
      </c>
      <c r="EX15" s="402" t="str">
        <f>IF(OR(EX$14="",ROUND($G15*BJ15,0)=0),"",ROUND($G15*BJ15,0))</f>
        <v/>
      </c>
      <c r="EY15" s="402" t="str">
        <f>IF(OR(EY$14="",ROUND($G15*BK15,0)=0),"",ROUND($G15*BK15,0))</f>
        <v/>
      </c>
      <c r="EZ15" s="402" t="str">
        <f>IF(OR(EZ$14="",ROUND($G15*BL15,0)=0),"",ROUND($G15*BL15,0))</f>
        <v/>
      </c>
      <c r="FA15" s="402" t="str">
        <f>IF(OR(FA$14="",ROUND($G15*BM15,0)=0),"",ROUND($G15*BM15,0))</f>
        <v/>
      </c>
      <c r="FB15" s="402" t="str">
        <f>IF(OR(FB$14="",ROUND($G15*BN15,0)=0),"",ROUND($G15*BN15,0))</f>
        <v/>
      </c>
      <c r="FC15" s="402" t="str">
        <f>IF(OR(FC$14="",ROUND($G15*BO15,0)=0),"",ROUND($G15*BO15,0))</f>
        <v/>
      </c>
      <c r="FD15" s="402" t="str">
        <f>IF(OR(FD$14="",ROUND($G15*BP15,0)=0),"",ROUND($G15*BP15,0))</f>
        <v/>
      </c>
      <c r="FE15" s="402" t="str">
        <f>IF(OR(FE$14="",ROUND($G15*BQ15,0)=0),"",ROUND($G15*BQ15,0))</f>
        <v/>
      </c>
      <c r="FF15" s="402" t="str">
        <f>IF(OR(FF$14="",ROUND($G15*BR15,0)=0),"",ROUND($G15*BR15,0))</f>
        <v/>
      </c>
      <c r="FG15" s="402" t="str">
        <f>IF(OR(FG$14="",ROUND($G15*BS15,0)=0),"",ROUND($G15*BS15,0))</f>
        <v/>
      </c>
      <c r="FH15" s="402" t="str">
        <f>IF(OR(FH$14="",ROUND($G15*BT15,0)=0),"",ROUND($G15*BT15,0))</f>
        <v/>
      </c>
      <c r="FI15" s="402" t="str">
        <f>IF(OR(FI$14="",ROUND($G15*BU15,0)=0),"",ROUND($G15*BU15,0))</f>
        <v/>
      </c>
      <c r="FJ15" s="402" t="str">
        <f>IF(OR(FJ$14="",ROUND($G15*BV15,0)=0),"",ROUND($G15*BV15,0))</f>
        <v/>
      </c>
      <c r="FK15" s="402" t="str">
        <f>IF(OR(FK$14="",ROUND($G15*BW15,0)=0),"",ROUND($G15*BW15,0))</f>
        <v/>
      </c>
      <c r="FL15" s="402" t="str">
        <f>IF(OR(FL$14="",ROUND($G15*BX15,0)=0),"",ROUND($G15*BX15,0))</f>
        <v/>
      </c>
      <c r="FM15" s="402" t="str">
        <f>IF(OR(FM$14="",ROUND($G15*BY15,0)=0),"",ROUND($G15*BY15,0))</f>
        <v/>
      </c>
      <c r="FN15" s="402" t="str">
        <f>IF(OR(FN$14="",ROUND($G15*BZ15,0)=0),"",ROUND($G15*BZ15,0))</f>
        <v/>
      </c>
      <c r="FO15" s="402" t="str">
        <f>IF(OR(FO$14="",ROUND($G15*CA15,0)=0),"",ROUND($G15*CA15,0))</f>
        <v/>
      </c>
      <c r="FP15" s="402" t="str">
        <f>IF(OR(FP$14="",ROUND($G15*CB15,0)=0),"",ROUND($G15*CB15,0))</f>
        <v/>
      </c>
      <c r="FQ15" s="402" t="str">
        <f>IF(OR(FQ$14="",ROUND($G15*CC15,0)=0),"",ROUND($G15*CC15,0))</f>
        <v/>
      </c>
      <c r="FR15" s="402" t="str">
        <f>IF(OR(FR$14="",ROUND($G15*CD15,0)=0),"",ROUND($G15*CD15,0))</f>
        <v/>
      </c>
      <c r="FS15" s="402" t="str">
        <f>IF(OR(FS$14="",ROUND($G15*CE15,0)=0),"",ROUND($G15*CE15,0))</f>
        <v/>
      </c>
    </row>
    <row r="16" spans="1:175" x14ac:dyDescent="0.2">
      <c r="A16" t="s">
        <v>1134</v>
      </c>
      <c r="B16" t="s">
        <v>476</v>
      </c>
      <c r="C16" t="s">
        <v>1137</v>
      </c>
      <c r="D16" t="s">
        <v>1136</v>
      </c>
      <c r="F16" s="20" t="str">
        <f t="shared" si="0"/>
        <v>Lubombo [#SNU] [nxGb6sd7p7D]|30-34|Female</v>
      </c>
      <c r="G16" s="515">
        <v>2158</v>
      </c>
      <c r="H16" s="519">
        <f>SUM($CP16,$CV16,IF(OR(SUM($G16)=0,SUM($CP16)=0,SUM($CV16)=0),0,MIN($CJ16-$CF16,0)))</f>
        <v>2159</v>
      </c>
      <c r="I16" s="504">
        <v>0.75</v>
      </c>
      <c r="J16" s="504">
        <v>0.75</v>
      </c>
      <c r="L16" s="504">
        <v>0</v>
      </c>
      <c r="CF16" s="438" t="str">
        <f t="shared" ref="CF16:CF23" si="1">IF(OR(SUM($CP16)=0,SUM($CV16)=0),"",ROUND(SUM($CP16,$CV16),0))</f>
        <v/>
      </c>
      <c r="CG16" s="429" t="str">
        <f t="shared" ref="CG16:CG23" si="2">IF(OR(SUM($CP16)=0,SUM($CV16)=0),"",ROUND(MAX($CP16,$CV16),0))</f>
        <v/>
      </c>
      <c r="CH16" s="444"/>
      <c r="CI16" s="333"/>
      <c r="CJ16" s="519" t="str">
        <f t="shared" ref="CJ16:CJ23" si="3">IF(SUM($CF16)=0,"",IF(UPPER($CH16)="SUM",$CF16,IF(UPPER($CH16)="MAX",$CG16,MAX(ROUND($CF16+$G16*($CI16),0),$CG16))))</f>
        <v/>
      </c>
      <c r="CK16" s="429">
        <f t="shared" ref="CK16:CK23" si="4">ROUND(SUMIFS($CW16:$FS16,$CW$14:$FS$14,"*DSD*"),0)</f>
        <v>3238</v>
      </c>
      <c r="CL16" s="125" cm="1">
        <f t="array" ref="CL16">MIN_DSD</f>
        <v>1619</v>
      </c>
      <c r="CM16" s="429">
        <f t="shared" ref="CM16:CM23" si="5">COUNTIFS($CW$14:$FS$14,"*DSD*",$CW16:$FS16,"&gt;0")</f>
        <v>2</v>
      </c>
      <c r="CN16" s="445" t="s">
        <v>1145</v>
      </c>
      <c r="CO16" s="322">
        <v>-0.5</v>
      </c>
      <c r="CP16" s="519">
        <f>IF(SUM($CK16)=0,"",IF(SUM($CK16)=SUM($CL16),SUM($CK16),IF(UPPER($CN16)="MAX",$CL16,IF(UPPER($CN16)="CUSTOM",MIN(MAX(ROUND($CK16+$G16*($CO16),0),$CL16),$CK16),$CK16))))</f>
        <v>2159</v>
      </c>
      <c r="CQ16" s="429">
        <f t="shared" ref="CQ16:CQ23" si="6">ROUND(SUMIFS($CW16:$FS16,$CW$14:$FS$14,"*TA*"),0)</f>
        <v>0</v>
      </c>
      <c r="CR16" s="125" cm="1">
        <f t="array" ref="CR16">MIN_TA</f>
        <v>0</v>
      </c>
      <c r="CS16" s="125">
        <f t="shared" ref="CS16:CS23" si="7">COUNTIFS($CW$14:$FS$14,"*TA*",$CW16:$FS16,"&gt;0")</f>
        <v>0</v>
      </c>
      <c r="CT16" s="445"/>
      <c r="CU16" s="49"/>
      <c r="CV16" s="519" t="str">
        <f t="shared" ref="CV16:CV23" si="8">IF(SUM($CQ16)=0,"",IF(SUM($CQ16)=SUM($CR16),SUM($CQ16),IF(UPPER($CT16)="MAX",$CR16,IF(UPPER($CT16)="CUSTOM",MIN(MAX(ROUND($CQ16+$G16*($CU16),0),$CR16),$CQ16),$CQ16))))</f>
        <v/>
      </c>
      <c r="CW16" s="402">
        <f>IF(OR(CW$14="",ROUND($G16*I16,0)=0),"",ROUND($G16*I16,0))</f>
        <v>1619</v>
      </c>
      <c r="CX16" s="402">
        <f>IF(OR(CX$14="",ROUND($G16*J16,0)=0),"",ROUND($G16*J16,0))</f>
        <v>1619</v>
      </c>
      <c r="CY16" s="402" t="str">
        <f>IF(OR(CY$14="",ROUND($G16*K16,0)=0),"",ROUND($G16*K16,0))</f>
        <v/>
      </c>
      <c r="CZ16" s="402" t="str">
        <f>IF(OR(CZ$14="",ROUND($G16*L16,0)=0),"",ROUND($G16*L16,0))</f>
        <v/>
      </c>
      <c r="DA16" s="402" t="str">
        <f>IF(OR(DA$14="",ROUND($G16*M16,0)=0),"",ROUND($G16*M16,0))</f>
        <v/>
      </c>
    </row>
    <row r="17" spans="1:105" x14ac:dyDescent="0.2">
      <c r="A17" t="s">
        <v>1134</v>
      </c>
      <c r="B17" t="s">
        <v>476</v>
      </c>
      <c r="C17" t="s">
        <v>1138</v>
      </c>
      <c r="D17" t="s">
        <v>1136</v>
      </c>
      <c r="F17" s="20" t="str">
        <f t="shared" si="0"/>
        <v>Lubombo [#SNU] [nxGb6sd7p7D]|35-39|Female</v>
      </c>
      <c r="G17" s="515">
        <v>2008</v>
      </c>
      <c r="H17" s="519">
        <f>SUM($CP17,$CV17,IF(OR(SUM($G17)=0,SUM($CP17)=0,SUM($CV17)=0),0,MIN($CJ17-$CF17,0)))</f>
        <v>2209</v>
      </c>
      <c r="K17" s="504">
        <v>0.5</v>
      </c>
      <c r="M17" s="529">
        <v>0.6</v>
      </c>
      <c r="CF17" s="438" t="str">
        <f t="shared" si="1"/>
        <v/>
      </c>
      <c r="CG17" s="429" t="str">
        <f t="shared" si="2"/>
        <v/>
      </c>
      <c r="CH17" s="444"/>
      <c r="CI17" s="333"/>
      <c r="CJ17" s="519" t="str">
        <f t="shared" si="3"/>
        <v/>
      </c>
      <c r="CK17" s="429">
        <f t="shared" si="4"/>
        <v>0</v>
      </c>
      <c r="CL17" s="125" cm="1">
        <f t="array" ref="CL17">MIN_DSD</f>
        <v>0</v>
      </c>
      <c r="CM17" s="429">
        <f t="shared" si="5"/>
        <v>0</v>
      </c>
      <c r="CN17" s="445" t="s">
        <v>1145</v>
      </c>
      <c r="CO17" s="322"/>
      <c r="CP17" s="519" t="str">
        <f>IF(SUM($CK17)=0,"",IF(SUM($CK17)=SUM($CL17),SUM($CK17),IF(UPPER($CN17)="MAX",$CL17,IF(UPPER($CN17)="CUSTOM",MIN(MAX(ROUND($CK17+$G17*($CO17),0),$CL17),$CK17),$CK17))))</f>
        <v/>
      </c>
      <c r="CQ17" s="429">
        <f t="shared" si="6"/>
        <v>2209</v>
      </c>
      <c r="CR17" s="125" cm="1">
        <f t="array" ref="CR17">MIN_TA</f>
        <v>1205</v>
      </c>
      <c r="CS17" s="125">
        <f t="shared" si="7"/>
        <v>2</v>
      </c>
      <c r="CT17" s="445"/>
      <c r="CU17" s="49"/>
      <c r="CV17" s="519">
        <f t="shared" si="8"/>
        <v>2209</v>
      </c>
      <c r="CW17" s="402" t="str">
        <f>IF(OR(CW$14="",ROUND($G17*I17,0)=0),"",ROUND($G17*I17,0))</f>
        <v/>
      </c>
      <c r="CX17" s="402" t="str">
        <f>IF(OR(CX$14="",ROUND($G17*J17,0)=0),"",ROUND($G17*J17,0))</f>
        <v/>
      </c>
      <c r="CY17" s="402">
        <f>IF(OR(CY$14="",ROUND($G17*K17,0)=0),"",ROUND($G17*K17,0))</f>
        <v>1004</v>
      </c>
      <c r="CZ17" s="402" t="str">
        <f>IF(OR(CZ$14="",ROUND($G17*L17,0)=0),"",ROUND($G17*L17,0))</f>
        <v/>
      </c>
      <c r="DA17" s="402">
        <f>IF(OR(DA$14="",ROUND($G17*M17,0)=0),"",ROUND($G17*M17,0))</f>
        <v>1205</v>
      </c>
    </row>
    <row r="18" spans="1:105" x14ac:dyDescent="0.2">
      <c r="A18" t="s">
        <v>1134</v>
      </c>
      <c r="B18" t="s">
        <v>476</v>
      </c>
      <c r="C18" t="s">
        <v>1139</v>
      </c>
      <c r="D18" t="s">
        <v>1136</v>
      </c>
      <c r="F18" s="20" t="str">
        <f t="shared" si="0"/>
        <v>Lubombo [#SNU] [nxGb6sd7p7D]|40-44|Female</v>
      </c>
      <c r="G18" s="515">
        <v>1526</v>
      </c>
      <c r="H18" s="519">
        <f>SUM($CP18,$CV18,IF(OR(SUM($G18)=0,SUM($CP18)=0,SUM($CV18)=0),0,MIN($CJ18-$CF18,0)))</f>
        <v>1526</v>
      </c>
      <c r="I18" s="504">
        <v>0.1</v>
      </c>
      <c r="J18" s="504">
        <v>0.9</v>
      </c>
      <c r="CF18" s="438" t="str">
        <f t="shared" si="1"/>
        <v/>
      </c>
      <c r="CG18" s="429" t="str">
        <f t="shared" si="2"/>
        <v/>
      </c>
      <c r="CH18" s="444"/>
      <c r="CI18" s="333"/>
      <c r="CJ18" s="519" t="str">
        <f t="shared" si="3"/>
        <v/>
      </c>
      <c r="CK18" s="429">
        <f t="shared" si="4"/>
        <v>1526</v>
      </c>
      <c r="CL18" s="125" cm="1">
        <f t="array" ref="CL18">MIN_DSD</f>
        <v>1373</v>
      </c>
      <c r="CM18" s="429">
        <f t="shared" si="5"/>
        <v>2</v>
      </c>
      <c r="CN18" s="445"/>
      <c r="CO18" s="322"/>
      <c r="CP18" s="519">
        <f>IF(SUM($CK18)=0,"",IF(SUM($CK18)=SUM($CL18),SUM($CK18),IF(UPPER($CN18)="MAX",$CL18,IF(UPPER($CN18)="CUSTOM",MIN(MAX(ROUND($CK18+$G18*($CO18),0),$CL18),$CK18),$CK18))))</f>
        <v>1526</v>
      </c>
      <c r="CQ18" s="429">
        <f t="shared" si="6"/>
        <v>0</v>
      </c>
      <c r="CR18" s="125" cm="1">
        <f t="array" ref="CR18">MIN_TA</f>
        <v>0</v>
      </c>
      <c r="CS18" s="125">
        <f t="shared" si="7"/>
        <v>0</v>
      </c>
      <c r="CT18" s="445"/>
      <c r="CU18" s="49"/>
      <c r="CV18" s="519" t="str">
        <f t="shared" si="8"/>
        <v/>
      </c>
      <c r="CW18" s="402">
        <f>IF(OR(CW$14="",ROUND($G18*I18,0)=0),"",ROUND($G18*I18,0))</f>
        <v>153</v>
      </c>
      <c r="CX18" s="402">
        <f>IF(OR(CX$14="",ROUND($G18*J18,0)=0),"",ROUND($G18*J18,0))</f>
        <v>1373</v>
      </c>
      <c r="CY18" s="402" t="str">
        <f>IF(OR(CY$14="",ROUND($G18*K18,0)=0),"",ROUND($G18*K18,0))</f>
        <v/>
      </c>
      <c r="CZ18" s="402" t="str">
        <f>IF(OR(CZ$14="",ROUND($G18*L18,0)=0),"",ROUND($G18*L18,0))</f>
        <v/>
      </c>
      <c r="DA18" s="402" t="str">
        <f>IF(OR(DA$14="",ROUND($G18*M18,0)=0),"",ROUND($G18*M18,0))</f>
        <v/>
      </c>
    </row>
    <row r="19" spans="1:105" x14ac:dyDescent="0.2">
      <c r="A19" t="s">
        <v>1134</v>
      </c>
      <c r="B19" t="s">
        <v>476</v>
      </c>
      <c r="C19" t="s">
        <v>1140</v>
      </c>
      <c r="D19" t="s">
        <v>1136</v>
      </c>
      <c r="F19" s="20" t="str">
        <f t="shared" si="0"/>
        <v>Lubombo [#SNU] [nxGb6sd7p7D]|45-49|Female</v>
      </c>
      <c r="G19" s="515">
        <v>1025</v>
      </c>
      <c r="H19" s="519">
        <f>SUM($CP19,$CV19,IF(OR(SUM($G19)=0,SUM($CP19)=0,SUM($CV19)=0),0,MIN($CJ19-$CF19,0)))</f>
        <v>1025</v>
      </c>
      <c r="I19" s="504">
        <v>0.49</v>
      </c>
      <c r="J19" s="504">
        <v>0.52</v>
      </c>
      <c r="CF19" s="438" t="str">
        <f t="shared" si="1"/>
        <v/>
      </c>
      <c r="CG19" s="429" t="str">
        <f t="shared" si="2"/>
        <v/>
      </c>
      <c r="CH19" s="444"/>
      <c r="CI19" s="333"/>
      <c r="CJ19" s="519" t="str">
        <f t="shared" si="3"/>
        <v/>
      </c>
      <c r="CK19" s="429">
        <f t="shared" si="4"/>
        <v>1035</v>
      </c>
      <c r="CL19" s="125" cm="1">
        <f t="array" ref="CL19">MIN_DSD</f>
        <v>533</v>
      </c>
      <c r="CM19" s="429">
        <f t="shared" si="5"/>
        <v>2</v>
      </c>
      <c r="CN19" s="445" t="s">
        <v>1145</v>
      </c>
      <c r="CO19" s="322">
        <v>-0.01</v>
      </c>
      <c r="CP19" s="519">
        <f>IF(SUM($CK19)=0,"",IF(SUM($CK19)=SUM($CL19),SUM($CK19),IF(UPPER($CN19)="MAX",$CL19,IF(UPPER($CN19)="CUSTOM",MIN(MAX(ROUND($CK19+$G19*($CO19),0),$CL19),$CK19),$CK19))))</f>
        <v>1025</v>
      </c>
      <c r="CQ19" s="429">
        <f t="shared" si="6"/>
        <v>0</v>
      </c>
      <c r="CR19" s="125" cm="1">
        <f t="array" ref="CR19">MIN_TA</f>
        <v>0</v>
      </c>
      <c r="CS19" s="125">
        <f t="shared" si="7"/>
        <v>0</v>
      </c>
      <c r="CT19" s="445"/>
      <c r="CU19" s="49"/>
      <c r="CV19" s="519" t="str">
        <f t="shared" si="8"/>
        <v/>
      </c>
      <c r="CW19" s="402">
        <f>IF(OR(CW$14="",ROUND($G19*I19,0)=0),"",ROUND($G19*I19,0))</f>
        <v>502</v>
      </c>
      <c r="CX19" s="402">
        <f>IF(OR(CX$14="",ROUND($G19*J19,0)=0),"",ROUND($G19*J19,0))</f>
        <v>533</v>
      </c>
      <c r="CY19" s="402" t="str">
        <f>IF(OR(CY$14="",ROUND($G19*K19,0)=0),"",ROUND($G19*K19,0))</f>
        <v/>
      </c>
      <c r="CZ19" s="402" t="str">
        <f>IF(OR(CZ$14="",ROUND($G19*L19,0)=0),"",ROUND($G19*L19,0))</f>
        <v/>
      </c>
      <c r="DA19" s="402" t="str">
        <f>IF(OR(DA$14="",ROUND($G19*M19,0)=0),"",ROUND($G19*M19,0))</f>
        <v/>
      </c>
    </row>
    <row r="20" spans="1:105" x14ac:dyDescent="0.2">
      <c r="A20" t="s">
        <v>1134</v>
      </c>
      <c r="B20" t="s">
        <v>476</v>
      </c>
      <c r="C20" t="s">
        <v>1140</v>
      </c>
      <c r="D20" t="s">
        <v>1136</v>
      </c>
      <c r="F20" s="20" t="str">
        <f t="shared" si="0"/>
        <v>Lubombo [#SNU] [nxGb6sd7p7D]|45-49|Female</v>
      </c>
      <c r="G20" s="515">
        <v>1025</v>
      </c>
      <c r="H20" s="519">
        <f>SUM($CP20,$CV20,IF(OR(SUM($G20)=0,SUM($CP20)=0,SUM($CV20)=0),0,MIN($CJ20-$CF20,0)))</f>
        <v>1025</v>
      </c>
      <c r="I20" s="504">
        <v>1</v>
      </c>
      <c r="CF20" s="438" t="str">
        <f t="shared" si="1"/>
        <v/>
      </c>
      <c r="CG20" s="429" t="str">
        <f t="shared" si="2"/>
        <v/>
      </c>
      <c r="CH20" s="444"/>
      <c r="CI20" s="333"/>
      <c r="CJ20" s="519" t="str">
        <f t="shared" si="3"/>
        <v/>
      </c>
      <c r="CK20" s="429">
        <f t="shared" si="4"/>
        <v>1025</v>
      </c>
      <c r="CL20" s="125" cm="1">
        <f t="array" ref="CL20">MIN_DSD</f>
        <v>1025</v>
      </c>
      <c r="CM20" s="429">
        <f t="shared" si="5"/>
        <v>1</v>
      </c>
      <c r="CN20" s="445" t="s">
        <v>1145</v>
      </c>
      <c r="CO20" s="322"/>
      <c r="CP20" s="519">
        <f>IF(SUM($CK20)=0,"",IF(SUM($CK20)=SUM($CL20),SUM($CK20),IF(UPPER($CN20)="MAX",$CL20,IF(UPPER($CN20)="CUSTOM",MIN(MAX(ROUND($CK20+$G20*($CO20),0),$CL20),$CK20),$CK20))))</f>
        <v>1025</v>
      </c>
      <c r="CQ20" s="429">
        <f t="shared" si="6"/>
        <v>0</v>
      </c>
      <c r="CR20" s="125" cm="1">
        <f t="array" ref="CR20">MIN_TA</f>
        <v>0</v>
      </c>
      <c r="CS20" s="125">
        <f t="shared" si="7"/>
        <v>0</v>
      </c>
      <c r="CT20" s="445"/>
      <c r="CU20" s="49"/>
      <c r="CV20" s="519" t="str">
        <f t="shared" si="8"/>
        <v/>
      </c>
      <c r="CW20" s="402">
        <f>IF(OR(CW$14="",ROUND($G20*I20,0)=0),"",ROUND($G20*I20,0))</f>
        <v>1025</v>
      </c>
      <c r="CX20" s="402" t="str">
        <f>IF(OR(CX$14="",ROUND($G20*J20,0)=0),"",ROUND($G20*J20,0))</f>
        <v/>
      </c>
      <c r="CY20" s="402" t="str">
        <f>IF(OR(CY$14="",ROUND($G20*K20,0)=0),"",ROUND($G20*K20,0))</f>
        <v/>
      </c>
      <c r="CZ20" s="402" t="str">
        <f>IF(OR(CZ$14="",ROUND($G20*L20,0)=0),"",ROUND($G20*L20,0))</f>
        <v/>
      </c>
      <c r="DA20" s="402" t="str">
        <f>IF(OR(DA$14="",ROUND($G20*M20,0)=0),"",ROUND($G20*M20,0))</f>
        <v/>
      </c>
    </row>
    <row r="21" spans="1:105" x14ac:dyDescent="0.2">
      <c r="A21" t="s">
        <v>1134</v>
      </c>
      <c r="B21" t="s">
        <v>476</v>
      </c>
      <c r="C21" t="s">
        <v>1140</v>
      </c>
      <c r="D21" t="s">
        <v>1136</v>
      </c>
      <c r="F21" s="20" t="str">
        <f t="shared" si="0"/>
        <v>Lubombo [#SNU] [nxGb6sd7p7D]|45-49|Female</v>
      </c>
      <c r="G21" s="515">
        <v>1025</v>
      </c>
      <c r="H21" s="519">
        <f>SUM($CP21,$CV21,IF(OR(SUM($G21)=0,SUM($CP21)=0,SUM($CV21)=0),0,MIN($CJ21-$CF21,0)))</f>
        <v>1025</v>
      </c>
      <c r="I21" s="504">
        <v>0.49</v>
      </c>
      <c r="J21" s="504">
        <v>0.51</v>
      </c>
      <c r="K21" s="504">
        <v>0.49</v>
      </c>
      <c r="L21" s="504">
        <v>0</v>
      </c>
      <c r="M21" s="529">
        <v>0.51</v>
      </c>
      <c r="CF21" s="438">
        <f t="shared" si="1"/>
        <v>2050</v>
      </c>
      <c r="CG21" s="429">
        <f t="shared" si="2"/>
        <v>1025</v>
      </c>
      <c r="CH21" s="444" t="s">
        <v>1146</v>
      </c>
      <c r="CI21" s="333"/>
      <c r="CJ21" s="519">
        <f t="shared" si="3"/>
        <v>1025</v>
      </c>
      <c r="CK21" s="429">
        <f t="shared" si="4"/>
        <v>1025</v>
      </c>
      <c r="CL21" s="125" cm="1">
        <f t="array" ref="CL21">MIN_DSD</f>
        <v>523</v>
      </c>
      <c r="CM21" s="429">
        <f t="shared" si="5"/>
        <v>2</v>
      </c>
      <c r="CN21" s="445" t="s">
        <v>1147</v>
      </c>
      <c r="CO21" s="322"/>
      <c r="CP21" s="519">
        <f>IF(SUM($CK21)=0,"",IF(SUM($CK21)=SUM($CL21),SUM($CK21),IF(UPPER($CN21)="MAX",$CL21,IF(UPPER($CN21)="CUSTOM",MIN(MAX(ROUND($CK21+$G21*($CO21),0),$CL21),$CK21),$CK21))))</f>
        <v>1025</v>
      </c>
      <c r="CQ21" s="429">
        <f t="shared" si="6"/>
        <v>1025</v>
      </c>
      <c r="CR21" s="125" cm="1">
        <f t="array" ref="CR21">MIN_TA</f>
        <v>523</v>
      </c>
      <c r="CS21" s="125">
        <f t="shared" si="7"/>
        <v>2</v>
      </c>
      <c r="CT21" s="445" t="s">
        <v>1145</v>
      </c>
      <c r="CU21" s="49"/>
      <c r="CV21" s="519">
        <f t="shared" si="8"/>
        <v>1025</v>
      </c>
      <c r="CW21" s="402">
        <f>IF(OR(CW$14="",ROUND($G21*I21,0)=0),"",ROUND($G21*I21,0))</f>
        <v>502</v>
      </c>
      <c r="CX21" s="402">
        <f>IF(OR(CX$14="",ROUND($G21*J21,0)=0),"",ROUND($G21*J21,0))</f>
        <v>523</v>
      </c>
      <c r="CY21" s="402">
        <f>IF(OR(CY$14="",ROUND($G21*K21,0)=0),"",ROUND($G21*K21,0))</f>
        <v>502</v>
      </c>
      <c r="CZ21" s="402" t="str">
        <f>IF(OR(CZ$14="",ROUND($G21*L21,0)=0),"",ROUND($G21*L21,0))</f>
        <v/>
      </c>
      <c r="DA21" s="402">
        <f>IF(OR(DA$14="",ROUND($G21*M21,0)=0),"",ROUND($G21*M21,0))</f>
        <v>523</v>
      </c>
    </row>
    <row r="22" spans="1:105" x14ac:dyDescent="0.2">
      <c r="A22" t="s">
        <v>1134</v>
      </c>
      <c r="B22" t="s">
        <v>476</v>
      </c>
      <c r="C22" t="s">
        <v>1140</v>
      </c>
      <c r="D22" t="s">
        <v>1136</v>
      </c>
      <c r="F22" s="20" t="str">
        <f t="shared" si="0"/>
        <v>Lubombo [#SNU] [nxGb6sd7p7D]|45-49|Female</v>
      </c>
      <c r="G22" s="515">
        <v>1920</v>
      </c>
      <c r="H22" s="519">
        <f>SUM($CP22,$CV22,IF(OR(SUM($G22)=0,SUM($CP22)=0,SUM($CV22)=0),0,MIN($CJ22-$CF22,0)))</f>
        <v>1440</v>
      </c>
      <c r="I22" s="504">
        <v>0.25</v>
      </c>
      <c r="J22" s="504">
        <v>0.25</v>
      </c>
      <c r="K22" s="504">
        <v>0.75</v>
      </c>
      <c r="CF22" s="438">
        <f t="shared" si="1"/>
        <v>2400</v>
      </c>
      <c r="CG22" s="429">
        <f t="shared" si="2"/>
        <v>1440</v>
      </c>
      <c r="CH22" s="444" t="s">
        <v>1146</v>
      </c>
      <c r="CI22" s="333"/>
      <c r="CJ22" s="519">
        <f t="shared" si="3"/>
        <v>1440</v>
      </c>
      <c r="CK22" s="429">
        <f t="shared" si="4"/>
        <v>960</v>
      </c>
      <c r="CL22" s="125" cm="1">
        <f t="array" ref="CL22">MIN_DSD</f>
        <v>480</v>
      </c>
      <c r="CM22" s="429">
        <f t="shared" si="5"/>
        <v>2</v>
      </c>
      <c r="CN22" s="445" t="s">
        <v>1147</v>
      </c>
      <c r="CO22" s="322">
        <v>-0.75</v>
      </c>
      <c r="CP22" s="519">
        <f>IF(SUM($CK22)=0,"",IF(SUM($CK22)=SUM($CL22),SUM($CK22),IF(UPPER($CN22)="MAX",$CL22,IF(UPPER($CN22)="CUSTOM",MIN(MAX(ROUND($CK22+$G22*($CO22),0),$CL22),$CK22),$CK22))))</f>
        <v>960</v>
      </c>
      <c r="CQ22" s="429">
        <f t="shared" si="6"/>
        <v>1440</v>
      </c>
      <c r="CR22" s="125" cm="1">
        <f t="array" ref="CR22">MIN_TA</f>
        <v>1440</v>
      </c>
      <c r="CS22" s="125">
        <f t="shared" si="7"/>
        <v>1</v>
      </c>
      <c r="CT22" s="445"/>
      <c r="CU22" s="49"/>
      <c r="CV22" s="519">
        <f t="shared" si="8"/>
        <v>1440</v>
      </c>
      <c r="CW22" s="402">
        <f>IF(OR(CW$14="",ROUND($G22*I22,0)=0),"",ROUND($G22*I22,0))</f>
        <v>480</v>
      </c>
      <c r="CX22" s="402">
        <f>IF(OR(CX$14="",ROUND($G22*J22,0)=0),"",ROUND($G22*J22,0))</f>
        <v>480</v>
      </c>
      <c r="CY22" s="402">
        <f>IF(OR(CY$14="",ROUND($G22*K22,0)=0),"",ROUND($G22*K22,0))</f>
        <v>1440</v>
      </c>
      <c r="CZ22" s="402" t="str">
        <f>IF(OR(CZ$14="",ROUND($G22*L22,0)=0),"",ROUND($G22*L22,0))</f>
        <v/>
      </c>
      <c r="DA22" s="402" t="str">
        <f>IF(OR(DA$14="",ROUND($G22*M22,0)=0),"",ROUND($G22*M22,0))</f>
        <v/>
      </c>
    </row>
    <row r="23" spans="1:105" x14ac:dyDescent="0.2">
      <c r="A23" t="s">
        <v>1134</v>
      </c>
      <c r="B23" t="s">
        <v>476</v>
      </c>
      <c r="C23" t="s">
        <v>1140</v>
      </c>
      <c r="D23" t="s">
        <v>1136</v>
      </c>
      <c r="F23" s="20" t="str">
        <f t="shared" si="0"/>
        <v>Lubombo [#SNU] [nxGb6sd7p7D]|45-49|Female</v>
      </c>
      <c r="G23" s="515">
        <v>1920</v>
      </c>
      <c r="H23" s="519">
        <f>SUM($CP23,$CV23,IF(OR(SUM($G23)=0,SUM($CP23)=0,SUM($CV23)=0),0,MIN($CJ23-$CF23,0)))</f>
        <v>1920</v>
      </c>
      <c r="I23" s="504">
        <v>0.999</v>
      </c>
      <c r="J23" s="504">
        <v>1E-3</v>
      </c>
      <c r="K23" s="504">
        <v>0.1</v>
      </c>
      <c r="M23" s="529">
        <v>0.1</v>
      </c>
      <c r="CF23" s="438">
        <f t="shared" si="1"/>
        <v>2304</v>
      </c>
      <c r="CG23" s="429">
        <f t="shared" si="2"/>
        <v>1920</v>
      </c>
      <c r="CH23" s="444" t="s">
        <v>1146</v>
      </c>
      <c r="CI23" s="333"/>
      <c r="CJ23" s="519">
        <f t="shared" si="3"/>
        <v>1920</v>
      </c>
      <c r="CK23" s="429">
        <f t="shared" si="4"/>
        <v>1920</v>
      </c>
      <c r="CL23" s="125" cm="1">
        <f t="array" ref="CL23">MIN_DSD</f>
        <v>1918</v>
      </c>
      <c r="CM23" s="429">
        <f t="shared" si="5"/>
        <v>2</v>
      </c>
      <c r="CN23" s="445" t="s">
        <v>1147</v>
      </c>
      <c r="CO23" s="322">
        <v>-0.75</v>
      </c>
      <c r="CP23" s="519">
        <f>IF(SUM($CK23)=0,"",IF(SUM($CK23)=SUM($CL23),SUM($CK23),IF(UPPER($CN23)="MAX",$CL23,IF(UPPER($CN23)="CUSTOM",MIN(MAX(ROUND($CK23+$G23*($CO23),0),$CL23),$CK23),$CK23))))</f>
        <v>1920</v>
      </c>
      <c r="CQ23" s="429">
        <f t="shared" si="6"/>
        <v>384</v>
      </c>
      <c r="CR23" s="125" cm="1">
        <f t="array" ref="CR23">MIN_TA</f>
        <v>192</v>
      </c>
      <c r="CS23" s="125">
        <f t="shared" si="7"/>
        <v>2</v>
      </c>
      <c r="CT23" s="445" t="s">
        <v>1147</v>
      </c>
      <c r="CU23" s="49"/>
      <c r="CV23" s="519">
        <f t="shared" si="8"/>
        <v>384</v>
      </c>
      <c r="CW23" s="402">
        <f>IF(OR(CW$14="",ROUND($G23*I23,0)=0),"",ROUND($G23*I23,0))</f>
        <v>1918</v>
      </c>
      <c r="CX23" s="402">
        <f>IF(OR(CX$14="",ROUND($G23*J23,0)=0),"",ROUND($G23*J23,0))</f>
        <v>2</v>
      </c>
      <c r="CY23" s="402">
        <f>IF(OR(CY$14="",ROUND($G23*K23,0)=0),"",ROUND($G23*K23,0))</f>
        <v>192</v>
      </c>
      <c r="CZ23" s="402" t="str">
        <f>IF(OR(CZ$14="",ROUND($G23*L23,0)=0),"",ROUND($G23*L23,0))</f>
        <v/>
      </c>
      <c r="DA23" s="402">
        <f>IF(OR(DA$14="",ROUND($G23*M23,0)=0),"",ROUND($G23*M23,0))</f>
        <v>192</v>
      </c>
    </row>
  </sheetData>
  <conditionalFormatting sqref="CH1:CH1048576 CN1:CN1048576 CT1:CT1048576">
    <cfRule type="expression" dxfId="23" priority="1318">
      <formula>AND(ROW(CH1)&gt;14,UPPER(CH1)&lt;&gt;"CUSTOM",UPPER(CH1)&lt;&gt;"MAX",UPPER(CH1)&lt;&gt;"SUM",CH1&lt;&gt;"")</formula>
    </cfRule>
  </conditionalFormatting>
  <conditionalFormatting sqref="CV1:CV1048576">
    <cfRule type="expression" dxfId="22" priority="1315">
      <formula>AND(ROW($CV1)&gt;14,OR(SUM($CV1)&gt;SUM($CQ1),SUM($CV1)&lt;SUM($CR1)))</formula>
    </cfRule>
  </conditionalFormatting>
  <conditionalFormatting sqref="CJ1:CJ1048576">
    <cfRule type="expression" dxfId="21" priority="1285">
      <formula>AND(ROW(CJ1)&gt;14,OR(CJ1&gt;CF1,CJ1&lt;CG1))</formula>
    </cfRule>
  </conditionalFormatting>
  <conditionalFormatting sqref="I1:CE1048576">
    <cfRule type="expression" dxfId="20" priority="10">
      <formula>AND(ROW(I1)&gt;14,OR(SUM(I1)&gt;1,SUM(I1)&lt;0))</formula>
    </cfRule>
  </conditionalFormatting>
  <conditionalFormatting sqref="CI1:CI1048576 CO1:CO1048576 CU1:CU1048576">
    <cfRule type="expression" dxfId="19" priority="1316">
      <formula>AND(ROW(CI1)&gt;14,SUM(CI1)&gt;0)</formula>
    </cfRule>
  </conditionalFormatting>
  <conditionalFormatting sqref="H1:H1048576">
    <cfRule type="expression" dxfId="18" priority="11">
      <formula>AND(ROW($H1)&gt;14,ABS(ROUND(SUM($H1),0)-ROUND(SUM($G1),0))&gt;2)</formula>
    </cfRule>
    <cfRule type="expression" dxfId="17" priority="15">
      <formula>AND(ROW($H1)&gt;14,ROUND(SUM($H1),0)&lt;&gt;ROUND(SUM($G1),0))</formula>
    </cfRule>
  </conditionalFormatting>
  <conditionalFormatting sqref="CP1:CP1048576">
    <cfRule type="expression" dxfId="16" priority="1319">
      <formula>AND(ROW($CP1)&gt;14,OR(SUM($CP1)&gt;SUM($CK1),SUM($CP1)&lt;SUM($CL1)))</formula>
    </cfRule>
  </conditionalFormatting>
  <conditionalFormatting sqref="CQ1:CU1048576">
    <cfRule type="expression" dxfId="15" priority="1283">
      <formula>AND(ROW($CQ1)&gt;14,$A1&lt;&gt;"",OR(SUM($CQ1)=0,$CS1&lt;=1,SUM($CQ1)=SUM($CR1),AND(SUM($G1)=SUM($CQ1),SUM($CK1)=0)))</formula>
    </cfRule>
  </conditionalFormatting>
  <conditionalFormatting sqref="CF1:CI1048576">
    <cfRule type="expression" dxfId="14" priority="1317">
      <formula>AND(ROW(CF1)&gt;14,$A1&lt;&gt;"",OR(SUM($CP1)=0,SUM($CV1)=0,(SUM($CK1)+SUM($CQ1))&lt;=SUM($G1),(SUM($CP1)+SUM($CV1))&lt;=SUM($G1)))</formula>
    </cfRule>
  </conditionalFormatting>
  <conditionalFormatting sqref="CO1:CO1048576">
    <cfRule type="expression" dxfId="13" priority="1310">
      <formula>AND(ROW($CO1)&gt;14,$A1&lt;&gt;"",UPPER($CN1)&lt;&gt;"CUSTOM")</formula>
    </cfRule>
  </conditionalFormatting>
  <conditionalFormatting sqref="CK1:CO1048576">
    <cfRule type="expression" dxfId="12" priority="12">
      <formula>AND(ROW($CK1)&gt;14,$A1&lt;&gt;"",OR(SUM($CK1)=0,$CM1&lt;=1,SUM($CK1)=SUM($CL1),AND(SUM($G1)=SUM($CK1),SUM($CQ1)=0)))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2021-01-15T06:11:27Z</dcterms:modified>
</cp:coreProperties>
</file>